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Induction" sheetId="1" r:id="rId4"/>
    <sheet name="TCI" sheetId="2" r:id="rId5"/>
    <sheet name="Effect_TCI" sheetId="3" r:id="rId6"/>
    <sheet name="EffectCalibrate" sheetId="4" r:id="rId7"/>
    <sheet name="data" sheetId="5" r:id="rId8"/>
  </sheets>
</workbook>
</file>

<file path=xl/sharedStrings.xml><?xml version="1.0" encoding="utf-8"?>
<sst xmlns="http://schemas.openxmlformats.org/spreadsheetml/2006/main" uniqueCount="71">
  <si>
    <t>Table 1</t>
  </si>
  <si>
    <t>Concentration</t>
  </si>
  <si>
    <t>Effect concentration</t>
  </si>
  <si>
    <t>BIS</t>
  </si>
  <si>
    <t>Time(sec)</t>
  </si>
  <si>
    <t>Sec</t>
  </si>
  <si>
    <t>Opioid</t>
  </si>
  <si>
    <t>Bolus(mg)</t>
  </si>
  <si>
    <t>Pump inf(mg/hr)</t>
  </si>
  <si>
    <t>A1</t>
  </si>
  <si>
    <t>A2</t>
  </si>
  <si>
    <t>A3</t>
  </si>
  <si>
    <t>Time(min)</t>
  </si>
  <si>
    <t>Concentration Effect</t>
  </si>
  <si>
    <t>Gamma</t>
  </si>
  <si>
    <t>Time copy</t>
  </si>
  <si>
    <t>Direct BIS</t>
  </si>
  <si>
    <t>Target</t>
  </si>
  <si>
    <t>0 min</t>
  </si>
  <si>
    <t>5 min</t>
  </si>
  <si>
    <t>10 min</t>
  </si>
  <si>
    <t>15 min</t>
  </si>
  <si>
    <t>TCI</t>
  </si>
  <si>
    <t>Inf(mg/hr)</t>
  </si>
  <si>
    <t>A1 change</t>
  </si>
  <si>
    <t>Effect TCI</t>
  </si>
  <si>
    <t>overshoot_time</t>
  </si>
  <si>
    <t>100 seconds max infusion rate, peak effect in data</t>
  </si>
  <si>
    <t>Subject</t>
  </si>
  <si>
    <t>No_Opoid</t>
  </si>
  <si>
    <t>Pd</t>
  </si>
  <si>
    <t>Settings</t>
  </si>
  <si>
    <t>Weight</t>
  </si>
  <si>
    <t>Age</t>
  </si>
  <si>
    <t>Length</t>
  </si>
  <si>
    <t>Male</t>
  </si>
  <si>
    <t>Pharmacokinetics</t>
  </si>
  <si>
    <t>V1</t>
  </si>
  <si>
    <t>L</t>
  </si>
  <si>
    <t>V2</t>
  </si>
  <si>
    <t>V3</t>
  </si>
  <si>
    <t>Cl</t>
  </si>
  <si>
    <t>L / min</t>
  </si>
  <si>
    <t>Cl2</t>
  </si>
  <si>
    <t>Cl3</t>
  </si>
  <si>
    <t>ml</t>
  </si>
  <si>
    <t>V1 x 1000</t>
  </si>
  <si>
    <t>K21</t>
  </si>
  <si>
    <t>/min</t>
  </si>
  <si>
    <t>Cl2 / V2</t>
  </si>
  <si>
    <t>K31</t>
  </si>
  <si>
    <t>Cl3 / V3</t>
  </si>
  <si>
    <t>K10</t>
  </si>
  <si>
    <t>Cl  / V1</t>
  </si>
  <si>
    <t>K12</t>
  </si>
  <si>
    <t>CL2 / V10</t>
  </si>
  <si>
    <t>K13</t>
  </si>
  <si>
    <t>Cl3 / V1</t>
  </si>
  <si>
    <t>Keo</t>
  </si>
  <si>
    <t>Ce50</t>
  </si>
  <si>
    <t>Baseline Bis</t>
  </si>
  <si>
    <t>Delay Bis</t>
  </si>
  <si>
    <t>CalibratedEffect</t>
  </si>
  <si>
    <t>After 100 sec Maxinfusion</t>
  </si>
  <si>
    <t>Dilution</t>
  </si>
  <si>
    <t>mg/ml</t>
  </si>
  <si>
    <t>Maxpumprate</t>
  </si>
  <si>
    <t>ml/hr</t>
  </si>
  <si>
    <t>Maxinfusion</t>
  </si>
  <si>
    <t>mg/hr</t>
  </si>
  <si>
    <t>TimeStep</t>
  </si>
</sst>
</file>

<file path=xl/styles.xml><?xml version="1.0" encoding="utf-8"?>
<styleSheet xmlns="http://schemas.openxmlformats.org/spreadsheetml/2006/main">
  <numFmts count="5">
    <numFmt numFmtId="0" formatCode="General"/>
    <numFmt numFmtId="59" formatCode="0.000"/>
    <numFmt numFmtId="60" formatCode="0.0"/>
    <numFmt numFmtId="61" formatCode="0.0000"/>
    <numFmt numFmtId="62" formatCode="0.00000"/>
  </numFmts>
  <fonts count="10">
    <font>
      <sz val="10"/>
      <color indexed="8"/>
      <name val="Helvetica Neue"/>
    </font>
    <font>
      <sz val="12"/>
      <color indexed="8"/>
      <name val="Helvetica Neue"/>
    </font>
    <font>
      <b val="1"/>
      <sz val="10"/>
      <color indexed="8"/>
      <name val="Helvetica Neue"/>
    </font>
    <font>
      <sz val="12"/>
      <color indexed="14"/>
      <name val="Helvetica Neue"/>
    </font>
    <font>
      <shadow val="1"/>
      <sz val="16"/>
      <color indexed="8"/>
      <name val="Helvetica Neue"/>
    </font>
    <font>
      <shadow val="1"/>
      <sz val="15"/>
      <color indexed="8"/>
      <name val="Helvetica Neue"/>
    </font>
    <font>
      <sz val="15"/>
      <color indexed="8"/>
      <name val="Helvetica Neue Light"/>
    </font>
    <font>
      <b val="1"/>
      <sz val="15"/>
      <color indexed="8"/>
      <name val="Helvetica Neue"/>
    </font>
    <font>
      <sz val="12"/>
      <color indexed="8"/>
      <name val="Helvetica Neue Light"/>
    </font>
    <font>
      <sz val="11"/>
      <color indexed="14"/>
      <name val="Helvetica Neue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</fills>
  <borders count="19">
    <border>
      <left/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2"/>
      </bottom>
      <diagonal/>
    </border>
    <border>
      <left style="thin">
        <color indexed="11"/>
      </left>
      <right style="thin">
        <color indexed="12"/>
      </right>
      <top style="thin">
        <color indexed="12"/>
      </top>
      <bottom style="thin">
        <color indexed="11"/>
      </bottom>
      <diagonal/>
    </border>
    <border>
      <left style="thin">
        <color indexed="12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2"/>
      </top>
      <bottom style="thin">
        <color indexed="11"/>
      </bottom>
      <diagonal/>
    </border>
    <border>
      <left style="thin">
        <color indexed="11"/>
      </left>
      <right style="thin">
        <color indexed="12"/>
      </right>
      <top style="thin">
        <color indexed="11"/>
      </top>
      <bottom style="thin">
        <color indexed="11"/>
      </bottom>
      <diagonal/>
    </border>
    <border>
      <left style="thin">
        <color indexed="12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>
        <color indexed="8"/>
      </left>
      <right style="thin">
        <color indexed="12"/>
      </right>
      <top style="thin">
        <color indexed="11"/>
      </top>
      <bottom style="thin">
        <color indexed="2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21"/>
      </bottom>
      <diagonal/>
    </border>
    <border>
      <left style="thin">
        <color indexed="11"/>
      </left>
      <right style="thin">
        <color indexed="12"/>
      </right>
      <top style="thin">
        <color indexed="2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2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medium">
        <color indexed="8"/>
      </bottom>
      <diagonal/>
    </border>
    <border>
      <left style="thin">
        <color indexed="11"/>
      </left>
      <right style="thin">
        <color indexed="11"/>
      </right>
      <top style="medium">
        <color indexed="8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73">
    <xf numFmtId="0" fontId="0" applyNumberFormat="0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1" fillId="2" applyNumberFormat="0" applyFont="1" applyFill="1" applyBorder="0" applyAlignment="1" applyProtection="0">
      <alignment horizontal="center" vertical="center"/>
    </xf>
    <xf numFmtId="0" fontId="2" fillId="3" borderId="1" applyNumberFormat="0" applyFont="1" applyFill="1" applyBorder="1" applyAlignment="1" applyProtection="0">
      <alignment vertical="top" wrapText="1"/>
    </xf>
    <xf numFmtId="59" fontId="2" fillId="3" borderId="1" applyNumberFormat="1" applyFont="1" applyFill="1" applyBorder="1" applyAlignment="1" applyProtection="0">
      <alignment vertical="top" wrapText="1"/>
    </xf>
    <xf numFmtId="60" fontId="2" fillId="3" borderId="1" applyNumberFormat="1" applyFont="1" applyFill="1" applyBorder="1" applyAlignment="1" applyProtection="0">
      <alignment horizontal="center" vertical="top" wrapText="1"/>
    </xf>
    <xf numFmtId="60" fontId="2" fillId="3" borderId="1" applyNumberFormat="1" applyFont="1" applyFill="1" applyBorder="1" applyAlignment="1" applyProtection="0">
      <alignment vertical="top" wrapText="1"/>
    </xf>
    <xf numFmtId="1" fontId="2" fillId="3" borderId="1" applyNumberFormat="1" applyFont="1" applyFill="1" applyBorder="1" applyAlignment="1" applyProtection="0">
      <alignment vertical="top" wrapText="1"/>
    </xf>
    <xf numFmtId="0" fontId="2" fillId="3" borderId="1" applyNumberFormat="0" applyFont="1" applyFill="1" applyBorder="1" applyAlignment="1" applyProtection="0">
      <alignment horizontal="center" vertical="top" wrapText="1"/>
    </xf>
    <xf numFmtId="49" fontId="2" fillId="3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vertical="top" wrapText="1"/>
    </xf>
    <xf numFmtId="0" fontId="2" fillId="3" borderId="2" applyNumberFormat="0" applyFont="1" applyFill="1" applyBorder="1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0" fontId="2" fillId="4" borderId="3" applyNumberFormat="1" applyFont="1" applyFill="1" applyBorder="1" applyAlignment="1" applyProtection="0">
      <alignment vertical="top" wrapText="1"/>
    </xf>
    <xf numFmtId="2" fontId="0" fillId="2" borderId="4" applyNumberFormat="1" applyFont="1" applyFill="1" applyBorder="1" applyAlignment="1" applyProtection="0">
      <alignment vertical="top" wrapText="1"/>
    </xf>
    <xf numFmtId="60" fontId="0" fillId="2" borderId="5" applyNumberFormat="1" applyFont="1" applyFill="1" applyBorder="1" applyAlignment="1" applyProtection="0">
      <alignment vertical="top" wrapText="1"/>
    </xf>
    <xf numFmtId="0" fontId="0" fillId="2" borderId="5" applyNumberFormat="1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59" fontId="0" fillId="2" borderId="5" applyNumberFormat="1" applyFont="1" applyFill="1" applyBorder="1" applyAlignment="1" applyProtection="0">
      <alignment vertical="top" wrapText="1"/>
    </xf>
    <xf numFmtId="2" fontId="0" fillId="2" borderId="5" applyNumberFormat="1" applyFont="1" applyFill="1" applyBorder="1" applyAlignment="1" applyProtection="0">
      <alignment vertical="top" wrapText="1"/>
    </xf>
    <xf numFmtId="1" fontId="0" fillId="2" borderId="5" applyNumberFormat="1" applyFont="1" applyFill="1" applyBorder="1" applyAlignment="1" applyProtection="0">
      <alignment vertical="top" wrapText="1"/>
    </xf>
    <xf numFmtId="61" fontId="0" fillId="2" borderId="5" applyNumberFormat="1" applyFont="1" applyFill="1" applyBorder="1" applyAlignment="1" applyProtection="0">
      <alignment vertical="top" wrapText="1"/>
    </xf>
    <xf numFmtId="0" fontId="2" fillId="4" borderId="6" applyNumberFormat="1" applyFont="1" applyFill="1" applyBorder="1" applyAlignment="1" applyProtection="0">
      <alignment vertical="top" wrapText="1"/>
    </xf>
    <xf numFmtId="2" fontId="0" fillId="2" borderId="7" applyNumberFormat="1" applyFont="1" applyFill="1" applyBorder="1" applyAlignment="1" applyProtection="0">
      <alignment vertical="top" wrapText="1"/>
    </xf>
    <xf numFmtId="60" fontId="0" fillId="2" borderId="1" applyNumberFormat="1" applyFont="1" applyFill="1" applyBorder="1" applyAlignment="1" applyProtection="0">
      <alignment vertical="top" wrapText="1"/>
    </xf>
    <xf numFmtId="0" fontId="0" fillId="2" borderId="1" applyNumberFormat="1" applyFont="1" applyFill="1" applyBorder="1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59" fontId="0" fillId="2" borderId="1" applyNumberFormat="1" applyFont="1" applyFill="1" applyBorder="1" applyAlignment="1" applyProtection="0">
      <alignment vertical="top" wrapText="1"/>
    </xf>
    <xf numFmtId="2" fontId="0" fillId="2" borderId="1" applyNumberFormat="1" applyFont="1" applyFill="1" applyBorder="1" applyAlignment="1" applyProtection="0">
      <alignment vertical="top" wrapText="1"/>
    </xf>
    <xf numFmtId="1" fontId="0" fillId="2" borderId="1" applyNumberFormat="1" applyFont="1" applyFill="1" applyBorder="1" applyAlignment="1" applyProtection="0">
      <alignment vertical="top" wrapText="1"/>
    </xf>
    <xf numFmtId="61" fontId="0" fillId="2" borderId="1" applyNumberFormat="1" applyFont="1" applyFill="1" applyBorder="1" applyAlignment="1" applyProtection="0">
      <alignment vertical="top" wrapText="1"/>
    </xf>
    <xf numFmtId="60" fontId="2" fillId="4" borderId="6" applyNumberFormat="1" applyFont="1" applyFill="1" applyBorder="1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61" fontId="2" fillId="3" borderId="1" applyNumberFormat="1" applyFont="1" applyFill="1" applyBorder="1" applyAlignment="1" applyProtection="0">
      <alignment vertical="top" wrapText="1"/>
    </xf>
    <xf numFmtId="60" fontId="2" fillId="4" borderId="8" applyNumberFormat="1" applyFont="1" applyFill="1" applyBorder="1" applyAlignment="1" applyProtection="0">
      <alignment vertical="top" wrapText="1"/>
    </xf>
    <xf numFmtId="60" fontId="0" fillId="2" borderId="9" applyNumberFormat="1" applyFont="1" applyFill="1" applyBorder="1" applyAlignment="1" applyProtection="0">
      <alignment vertical="top" wrapText="1"/>
    </xf>
    <xf numFmtId="0" fontId="0" fillId="2" borderId="9" applyNumberFormat="0" applyFont="1" applyFill="1" applyBorder="1" applyAlignment="1" applyProtection="0">
      <alignment vertical="top" wrapText="1"/>
    </xf>
    <xf numFmtId="2" fontId="0" fillId="2" borderId="9" applyNumberFormat="1" applyFont="1" applyFill="1" applyBorder="1" applyAlignment="1" applyProtection="0">
      <alignment vertical="top" wrapText="1"/>
    </xf>
    <xf numFmtId="60" fontId="2" fillId="4" borderId="10" applyNumberFormat="1" applyFont="1" applyFill="1" applyBorder="1" applyAlignment="1" applyProtection="0">
      <alignment vertical="top" wrapText="1"/>
    </xf>
    <xf numFmtId="60" fontId="0" fillId="2" borderId="11" applyNumberFormat="1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2" fontId="0" fillId="2" borderId="11" applyNumberFormat="1" applyFont="1" applyFill="1" applyBorder="1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49" fontId="2" fillId="3" borderId="1" applyNumberFormat="1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61" fontId="0" fillId="2" borderId="9" applyNumberFormat="1" applyFont="1" applyFill="1" applyBorder="1" applyAlignment="1" applyProtection="0">
      <alignment vertical="top" wrapText="1"/>
    </xf>
    <xf numFmtId="61" fontId="0" fillId="2" borderId="11" applyNumberFormat="1" applyFont="1" applyFill="1" applyBorder="1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1" applyNumberFormat="0" applyFont="1" applyFill="0" applyBorder="0" applyAlignment="1" applyProtection="0">
      <alignment horizontal="center" vertical="center"/>
    </xf>
    <xf numFmtId="49" fontId="2" fillId="4" borderId="3" applyNumberFormat="1" applyFont="1" applyFill="1" applyBorder="1" applyAlignment="1" applyProtection="0">
      <alignment vertical="top" wrapText="1"/>
    </xf>
    <xf numFmtId="1" fontId="0" borderId="4" applyNumberFormat="1" applyFont="1" applyFill="0" applyBorder="1" applyAlignment="1" applyProtection="0">
      <alignment vertical="top" wrapText="1"/>
    </xf>
    <xf numFmtId="62" fontId="0" borderId="5" applyNumberFormat="1" applyFont="1" applyFill="0" applyBorder="1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  <xf numFmtId="49" fontId="2" fillId="4" borderId="6" applyNumberFormat="1" applyFont="1" applyFill="1" applyBorder="1" applyAlignment="1" applyProtection="0">
      <alignment vertical="top" wrapText="1"/>
    </xf>
    <xf numFmtId="1" fontId="0" borderId="7" applyNumberFormat="1" applyFont="1" applyFill="0" applyBorder="1" applyAlignment="1" applyProtection="0">
      <alignment vertical="top" wrapText="1"/>
    </xf>
    <xf numFmtId="62" fontId="0" borderId="1" applyNumberFormat="1" applyFont="1" applyFill="0" applyBorder="1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62" fontId="0" borderId="12" applyNumberFormat="1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0" fontId="2" fillId="4" borderId="6" applyNumberFormat="0" applyFont="1" applyFill="1" applyBorder="1" applyAlignment="1" applyProtection="0">
      <alignment vertical="top" wrapText="1"/>
    </xf>
    <xf numFmtId="0" fontId="0" borderId="13" applyNumberFormat="0" applyFont="1" applyFill="0" applyBorder="1" applyAlignment="1" applyProtection="0">
      <alignment vertical="top" wrapText="1"/>
    </xf>
    <xf numFmtId="49" fontId="2" fillId="3" borderId="14" applyNumberFormat="1" applyFont="1" applyFill="1" applyBorder="1" applyAlignment="1" applyProtection="0">
      <alignment horizontal="center"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  <xf numFmtId="62" fontId="0" borderId="16" applyNumberFormat="1" applyFont="1" applyFill="0" applyBorder="1" applyAlignment="1" applyProtection="0">
      <alignment vertical="top" wrapText="1"/>
    </xf>
    <xf numFmtId="49" fontId="0" borderId="15" applyNumberFormat="1" applyFont="1" applyFill="0" applyBorder="1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62" fontId="0" borderId="17" applyNumberFormat="1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62" fontId="0" borderId="18" applyNumberFormat="1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borderId="1" applyNumberFormat="1" applyFont="1" applyFill="0" applyBorder="1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5d5d5"/>
      <rgbColor rgb="ffbdc0bf"/>
      <rgbColor rgb="ffa5a5a5"/>
      <rgbColor rgb="ff3f3f3f"/>
      <rgbColor rgb="ffdbdbdb"/>
      <rgbColor rgb="fffefffe"/>
      <rgbColor rgb="ff5e5e5e"/>
      <rgbColor rgb="ff919191"/>
      <rgbColor rgb="fff8ba00"/>
      <rgbColor rgb="ff9437ff"/>
      <rgbColor rgb="fffe2500"/>
      <rgbColor rgb="ffb8b8b8"/>
      <rgbColor rgb="ff7f7f7f"/>
      <rgbColor rgb="ff51585e"/>
      <rgbColor rgb="ff78808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6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defRPr>
            </a:pPr>
            <a:r>
              <a:rPr b="0" i="0" strike="noStrike" sz="16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rPr>
              <a:t>Blood concentrations</a:t>
            </a:r>
          </a:p>
        </c:rich>
      </c:tx>
      <c:layout>
        <c:manualLayout>
          <c:xMode val="edge"/>
          <c:yMode val="edge"/>
          <c:x val="0.369894"/>
          <c:y val="0"/>
          <c:w val="0.260212"/>
          <c:h val="0.109448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688321"/>
          <c:y val="0.109448"/>
          <c:w val="0.920875"/>
          <c:h val="0.7523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'Induction'!$Q$4</c:f>
              <c:strCache>
                <c:ptCount val="1"/>
                <c:pt idx="0">
                  <c:v>Target</c:v>
                </c:pt>
              </c:strCache>
            </c:strRef>
          </c:tx>
          <c:spPr>
            <a:noFill/>
            <a:ln w="25400" cap="flat">
              <a:solidFill>
                <a:srgbClr val="000000"/>
              </a:solidFill>
              <a:custDash>
                <a:ds d="2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'Induction'!$Q$5:$Q$366,#REF!</c:f>
              <c:numCache>
                <c:ptCount val="362"/>
                <c:pt idx="0">
                  <c:v>0.000000</c:v>
                </c:pt>
                <c:pt idx="1">
                  <c:v>3.500000</c:v>
                </c:pt>
                <c:pt idx="2">
                  <c:v>3.500000</c:v>
                </c:pt>
                <c:pt idx="3">
                  <c:v>3.500000</c:v>
                </c:pt>
                <c:pt idx="4">
                  <c:v>3.500000</c:v>
                </c:pt>
                <c:pt idx="5">
                  <c:v>3.500000</c:v>
                </c:pt>
                <c:pt idx="6">
                  <c:v>3.500000</c:v>
                </c:pt>
                <c:pt idx="7">
                  <c:v>3.500000</c:v>
                </c:pt>
                <c:pt idx="8">
                  <c:v>3.500000</c:v>
                </c:pt>
                <c:pt idx="9">
                  <c:v>3.500000</c:v>
                </c:pt>
                <c:pt idx="10">
                  <c:v>3.500000</c:v>
                </c:pt>
                <c:pt idx="11">
                  <c:v>3.500000</c:v>
                </c:pt>
                <c:pt idx="12">
                  <c:v>3.500000</c:v>
                </c:pt>
                <c:pt idx="13">
                  <c:v>3.500000</c:v>
                </c:pt>
                <c:pt idx="14">
                  <c:v>3.500000</c:v>
                </c:pt>
                <c:pt idx="15">
                  <c:v>3.500000</c:v>
                </c:pt>
                <c:pt idx="16">
                  <c:v>3.500000</c:v>
                </c:pt>
                <c:pt idx="17">
                  <c:v>3.500000</c:v>
                </c:pt>
                <c:pt idx="18">
                  <c:v>3.500000</c:v>
                </c:pt>
                <c:pt idx="19">
                  <c:v>3.500000</c:v>
                </c:pt>
                <c:pt idx="20">
                  <c:v>3.500000</c:v>
                </c:pt>
                <c:pt idx="21">
                  <c:v>3.500000</c:v>
                </c:pt>
                <c:pt idx="22">
                  <c:v>3.500000</c:v>
                </c:pt>
                <c:pt idx="23">
                  <c:v>3.500000</c:v>
                </c:pt>
                <c:pt idx="24">
                  <c:v>3.500000</c:v>
                </c:pt>
                <c:pt idx="25">
                  <c:v>3.500000</c:v>
                </c:pt>
                <c:pt idx="26">
                  <c:v>3.500000</c:v>
                </c:pt>
                <c:pt idx="27">
                  <c:v>3.500000</c:v>
                </c:pt>
                <c:pt idx="28">
                  <c:v>3.500000</c:v>
                </c:pt>
                <c:pt idx="29">
                  <c:v>3.500000</c:v>
                </c:pt>
                <c:pt idx="30">
                  <c:v>3.500000</c:v>
                </c:pt>
                <c:pt idx="31">
                  <c:v>3.500000</c:v>
                </c:pt>
                <c:pt idx="32">
                  <c:v>3.500000</c:v>
                </c:pt>
                <c:pt idx="33">
                  <c:v>3.500000</c:v>
                </c:pt>
                <c:pt idx="34">
                  <c:v>3.500000</c:v>
                </c:pt>
                <c:pt idx="35">
                  <c:v>3.500000</c:v>
                </c:pt>
                <c:pt idx="36">
                  <c:v>3.500000</c:v>
                </c:pt>
                <c:pt idx="37">
                  <c:v>3.500000</c:v>
                </c:pt>
                <c:pt idx="38">
                  <c:v>3.500000</c:v>
                </c:pt>
                <c:pt idx="39">
                  <c:v>3.500000</c:v>
                </c:pt>
                <c:pt idx="40">
                  <c:v>3.500000</c:v>
                </c:pt>
                <c:pt idx="41">
                  <c:v>3.500000</c:v>
                </c:pt>
                <c:pt idx="42">
                  <c:v>3.500000</c:v>
                </c:pt>
                <c:pt idx="43">
                  <c:v>3.500000</c:v>
                </c:pt>
                <c:pt idx="44">
                  <c:v>3.500000</c:v>
                </c:pt>
                <c:pt idx="45">
                  <c:v>3.500000</c:v>
                </c:pt>
                <c:pt idx="46">
                  <c:v>3.500000</c:v>
                </c:pt>
                <c:pt idx="47">
                  <c:v>3.500000</c:v>
                </c:pt>
                <c:pt idx="48">
                  <c:v>3.500000</c:v>
                </c:pt>
                <c:pt idx="49">
                  <c:v>3.500000</c:v>
                </c:pt>
                <c:pt idx="50">
                  <c:v>3.500000</c:v>
                </c:pt>
                <c:pt idx="51">
                  <c:v>3.500000</c:v>
                </c:pt>
                <c:pt idx="52">
                  <c:v>3.500000</c:v>
                </c:pt>
                <c:pt idx="53">
                  <c:v>3.500000</c:v>
                </c:pt>
                <c:pt idx="54">
                  <c:v>3.500000</c:v>
                </c:pt>
                <c:pt idx="55">
                  <c:v>3.500000</c:v>
                </c:pt>
                <c:pt idx="56">
                  <c:v>3.500000</c:v>
                </c:pt>
                <c:pt idx="57">
                  <c:v>3.500000</c:v>
                </c:pt>
                <c:pt idx="58">
                  <c:v>3.500000</c:v>
                </c:pt>
                <c:pt idx="59">
                  <c:v>3.500000</c:v>
                </c:pt>
                <c:pt idx="60">
                  <c:v>3.500000</c:v>
                </c:pt>
                <c:pt idx="61">
                  <c:v>3.500000</c:v>
                </c:pt>
                <c:pt idx="62">
                  <c:v>3.500000</c:v>
                </c:pt>
                <c:pt idx="63">
                  <c:v>3.500000</c:v>
                </c:pt>
                <c:pt idx="64">
                  <c:v>3.500000</c:v>
                </c:pt>
                <c:pt idx="65">
                  <c:v>3.500000</c:v>
                </c:pt>
                <c:pt idx="66">
                  <c:v>3.500000</c:v>
                </c:pt>
                <c:pt idx="67">
                  <c:v>3.500000</c:v>
                </c:pt>
                <c:pt idx="68">
                  <c:v>3.500000</c:v>
                </c:pt>
                <c:pt idx="69">
                  <c:v>3.500000</c:v>
                </c:pt>
                <c:pt idx="70">
                  <c:v>3.500000</c:v>
                </c:pt>
                <c:pt idx="71">
                  <c:v>3.500000</c:v>
                </c:pt>
                <c:pt idx="72">
                  <c:v>3.500000</c:v>
                </c:pt>
                <c:pt idx="73">
                  <c:v>3.500000</c:v>
                </c:pt>
                <c:pt idx="74">
                  <c:v>3.500000</c:v>
                </c:pt>
                <c:pt idx="75">
                  <c:v>3.500000</c:v>
                </c:pt>
                <c:pt idx="76">
                  <c:v>3.500000</c:v>
                </c:pt>
                <c:pt idx="77">
                  <c:v>3.500000</c:v>
                </c:pt>
                <c:pt idx="78">
                  <c:v>3.500000</c:v>
                </c:pt>
                <c:pt idx="79">
                  <c:v>3.500000</c:v>
                </c:pt>
                <c:pt idx="80">
                  <c:v>3.500000</c:v>
                </c:pt>
                <c:pt idx="81">
                  <c:v>3.500000</c:v>
                </c:pt>
                <c:pt idx="82">
                  <c:v>3.500000</c:v>
                </c:pt>
                <c:pt idx="83">
                  <c:v>3.500000</c:v>
                </c:pt>
                <c:pt idx="84">
                  <c:v>3.500000</c:v>
                </c:pt>
                <c:pt idx="85">
                  <c:v>3.500000</c:v>
                </c:pt>
                <c:pt idx="86">
                  <c:v>3.500000</c:v>
                </c:pt>
                <c:pt idx="87">
                  <c:v>3.500000</c:v>
                </c:pt>
                <c:pt idx="88">
                  <c:v>3.500000</c:v>
                </c:pt>
                <c:pt idx="89">
                  <c:v>3.500000</c:v>
                </c:pt>
                <c:pt idx="90">
                  <c:v>3.500000</c:v>
                </c:pt>
                <c:pt idx="91">
                  <c:v>3.500000</c:v>
                </c:pt>
                <c:pt idx="92">
                  <c:v>3.500000</c:v>
                </c:pt>
                <c:pt idx="93">
                  <c:v>3.500000</c:v>
                </c:pt>
                <c:pt idx="94">
                  <c:v>3.500000</c:v>
                </c:pt>
                <c:pt idx="95">
                  <c:v>3.500000</c:v>
                </c:pt>
                <c:pt idx="96">
                  <c:v>3.500000</c:v>
                </c:pt>
                <c:pt idx="97">
                  <c:v>3.500000</c:v>
                </c:pt>
                <c:pt idx="98">
                  <c:v>3.500000</c:v>
                </c:pt>
                <c:pt idx="99">
                  <c:v>3.500000</c:v>
                </c:pt>
                <c:pt idx="100">
                  <c:v>3.500000</c:v>
                </c:pt>
                <c:pt idx="101">
                  <c:v>3.500000</c:v>
                </c:pt>
                <c:pt idx="102">
                  <c:v>3.500000</c:v>
                </c:pt>
                <c:pt idx="103">
                  <c:v>3.500000</c:v>
                </c:pt>
                <c:pt idx="104">
                  <c:v>3.500000</c:v>
                </c:pt>
                <c:pt idx="105">
                  <c:v>3.500000</c:v>
                </c:pt>
                <c:pt idx="106">
                  <c:v>3.500000</c:v>
                </c:pt>
                <c:pt idx="107">
                  <c:v>3.500000</c:v>
                </c:pt>
                <c:pt idx="108">
                  <c:v>3.500000</c:v>
                </c:pt>
                <c:pt idx="109">
                  <c:v>3.500000</c:v>
                </c:pt>
                <c:pt idx="110">
                  <c:v>3.500000</c:v>
                </c:pt>
                <c:pt idx="111">
                  <c:v>3.500000</c:v>
                </c:pt>
                <c:pt idx="112">
                  <c:v>3.500000</c:v>
                </c:pt>
                <c:pt idx="113">
                  <c:v>3.500000</c:v>
                </c:pt>
                <c:pt idx="114">
                  <c:v>3.500000</c:v>
                </c:pt>
                <c:pt idx="115">
                  <c:v>3.500000</c:v>
                </c:pt>
                <c:pt idx="116">
                  <c:v>3.500000</c:v>
                </c:pt>
                <c:pt idx="117">
                  <c:v>3.500000</c:v>
                </c:pt>
                <c:pt idx="118">
                  <c:v>3.500000</c:v>
                </c:pt>
                <c:pt idx="119">
                  <c:v>3.500000</c:v>
                </c:pt>
                <c:pt idx="120">
                  <c:v>3.500000</c:v>
                </c:pt>
                <c:pt idx="121">
                  <c:v>3.500000</c:v>
                </c:pt>
                <c:pt idx="122">
                  <c:v>3.500000</c:v>
                </c:pt>
                <c:pt idx="123">
                  <c:v>3.500000</c:v>
                </c:pt>
                <c:pt idx="124">
                  <c:v>3.500000</c:v>
                </c:pt>
                <c:pt idx="125">
                  <c:v>3.500000</c:v>
                </c:pt>
                <c:pt idx="126">
                  <c:v>3.500000</c:v>
                </c:pt>
                <c:pt idx="127">
                  <c:v>3.500000</c:v>
                </c:pt>
                <c:pt idx="128">
                  <c:v>3.500000</c:v>
                </c:pt>
                <c:pt idx="129">
                  <c:v>3.500000</c:v>
                </c:pt>
                <c:pt idx="130">
                  <c:v>3.500000</c:v>
                </c:pt>
                <c:pt idx="131">
                  <c:v>3.500000</c:v>
                </c:pt>
                <c:pt idx="132">
                  <c:v>3.500000</c:v>
                </c:pt>
                <c:pt idx="133">
                  <c:v>3.500000</c:v>
                </c:pt>
                <c:pt idx="134">
                  <c:v>3.500000</c:v>
                </c:pt>
                <c:pt idx="135">
                  <c:v>3.500000</c:v>
                </c:pt>
                <c:pt idx="136">
                  <c:v>3.500000</c:v>
                </c:pt>
                <c:pt idx="137">
                  <c:v>3.500000</c:v>
                </c:pt>
                <c:pt idx="138">
                  <c:v>3.500000</c:v>
                </c:pt>
                <c:pt idx="139">
                  <c:v>3.500000</c:v>
                </c:pt>
                <c:pt idx="140">
                  <c:v>3.500000</c:v>
                </c:pt>
                <c:pt idx="141">
                  <c:v>3.500000</c:v>
                </c:pt>
                <c:pt idx="142">
                  <c:v>3.500000</c:v>
                </c:pt>
                <c:pt idx="143">
                  <c:v>3.500000</c:v>
                </c:pt>
                <c:pt idx="144">
                  <c:v>3.500000</c:v>
                </c:pt>
                <c:pt idx="145">
                  <c:v>3.500000</c:v>
                </c:pt>
                <c:pt idx="146">
                  <c:v>3.500000</c:v>
                </c:pt>
                <c:pt idx="147">
                  <c:v>3.500000</c:v>
                </c:pt>
                <c:pt idx="148">
                  <c:v>3.500000</c:v>
                </c:pt>
                <c:pt idx="149">
                  <c:v>3.500000</c:v>
                </c:pt>
                <c:pt idx="150">
                  <c:v>3.500000</c:v>
                </c:pt>
                <c:pt idx="151">
                  <c:v>3.500000</c:v>
                </c:pt>
                <c:pt idx="152">
                  <c:v>3.500000</c:v>
                </c:pt>
                <c:pt idx="153">
                  <c:v>3.500000</c:v>
                </c:pt>
                <c:pt idx="154">
                  <c:v>3.500000</c:v>
                </c:pt>
                <c:pt idx="155">
                  <c:v>3.500000</c:v>
                </c:pt>
                <c:pt idx="156">
                  <c:v>3.500000</c:v>
                </c:pt>
                <c:pt idx="157">
                  <c:v>3.500000</c:v>
                </c:pt>
                <c:pt idx="158">
                  <c:v>3.500000</c:v>
                </c:pt>
                <c:pt idx="159">
                  <c:v>3.500000</c:v>
                </c:pt>
                <c:pt idx="160">
                  <c:v>3.500000</c:v>
                </c:pt>
                <c:pt idx="161">
                  <c:v>3.500000</c:v>
                </c:pt>
                <c:pt idx="162">
                  <c:v>3.500000</c:v>
                </c:pt>
                <c:pt idx="163">
                  <c:v>3.500000</c:v>
                </c:pt>
                <c:pt idx="164">
                  <c:v>3.500000</c:v>
                </c:pt>
                <c:pt idx="165">
                  <c:v>3.500000</c:v>
                </c:pt>
                <c:pt idx="166">
                  <c:v>3.500000</c:v>
                </c:pt>
                <c:pt idx="167">
                  <c:v>3.500000</c:v>
                </c:pt>
                <c:pt idx="168">
                  <c:v>3.500000</c:v>
                </c:pt>
                <c:pt idx="169">
                  <c:v>3.500000</c:v>
                </c:pt>
                <c:pt idx="170">
                  <c:v>3.500000</c:v>
                </c:pt>
                <c:pt idx="171">
                  <c:v>3.500000</c:v>
                </c:pt>
                <c:pt idx="172">
                  <c:v>3.500000</c:v>
                </c:pt>
                <c:pt idx="173">
                  <c:v>3.500000</c:v>
                </c:pt>
                <c:pt idx="174">
                  <c:v>3.500000</c:v>
                </c:pt>
                <c:pt idx="175">
                  <c:v>3.500000</c:v>
                </c:pt>
                <c:pt idx="176">
                  <c:v>3.500000</c:v>
                </c:pt>
                <c:pt idx="177">
                  <c:v>3.500000</c:v>
                </c:pt>
                <c:pt idx="178">
                  <c:v>3.500000</c:v>
                </c:pt>
                <c:pt idx="179">
                  <c:v>3.500000</c:v>
                </c:pt>
                <c:pt idx="180">
                  <c:v>3.500000</c:v>
                </c:pt>
                <c:pt idx="181">
                  <c:v>3.500000</c:v>
                </c:pt>
                <c:pt idx="182">
                  <c:v>3.500000</c:v>
                </c:pt>
                <c:pt idx="183">
                  <c:v>3.500000</c:v>
                </c:pt>
                <c:pt idx="184">
                  <c:v>3.500000</c:v>
                </c:pt>
                <c:pt idx="185">
                  <c:v>3.500000</c:v>
                </c:pt>
                <c:pt idx="186">
                  <c:v>3.500000</c:v>
                </c:pt>
                <c:pt idx="187">
                  <c:v>3.500000</c:v>
                </c:pt>
                <c:pt idx="188">
                  <c:v>3.500000</c:v>
                </c:pt>
                <c:pt idx="189">
                  <c:v>3.500000</c:v>
                </c:pt>
                <c:pt idx="190">
                  <c:v>3.500000</c:v>
                </c:pt>
                <c:pt idx="191">
                  <c:v>3.500000</c:v>
                </c:pt>
                <c:pt idx="192">
                  <c:v>3.500000</c:v>
                </c:pt>
                <c:pt idx="193">
                  <c:v>3.500000</c:v>
                </c:pt>
                <c:pt idx="194">
                  <c:v>3.500000</c:v>
                </c:pt>
                <c:pt idx="195">
                  <c:v>3.500000</c:v>
                </c:pt>
                <c:pt idx="196">
                  <c:v>3.500000</c:v>
                </c:pt>
                <c:pt idx="197">
                  <c:v>3.500000</c:v>
                </c:pt>
                <c:pt idx="198">
                  <c:v>3.500000</c:v>
                </c:pt>
                <c:pt idx="199">
                  <c:v>3.500000</c:v>
                </c:pt>
                <c:pt idx="200">
                  <c:v>3.500000</c:v>
                </c:pt>
                <c:pt idx="201">
                  <c:v>3.500000</c:v>
                </c:pt>
                <c:pt idx="202">
                  <c:v>3.500000</c:v>
                </c:pt>
                <c:pt idx="203">
                  <c:v>3.500000</c:v>
                </c:pt>
                <c:pt idx="204">
                  <c:v>3.500000</c:v>
                </c:pt>
                <c:pt idx="205">
                  <c:v>3.500000</c:v>
                </c:pt>
                <c:pt idx="206">
                  <c:v>3.500000</c:v>
                </c:pt>
                <c:pt idx="207">
                  <c:v>3.500000</c:v>
                </c:pt>
                <c:pt idx="208">
                  <c:v>3.500000</c:v>
                </c:pt>
                <c:pt idx="209">
                  <c:v>3.500000</c:v>
                </c:pt>
                <c:pt idx="210">
                  <c:v>3.500000</c:v>
                </c:pt>
                <c:pt idx="211">
                  <c:v>3.500000</c:v>
                </c:pt>
                <c:pt idx="212">
                  <c:v>3.500000</c:v>
                </c:pt>
                <c:pt idx="213">
                  <c:v>3.500000</c:v>
                </c:pt>
                <c:pt idx="214">
                  <c:v>3.500000</c:v>
                </c:pt>
                <c:pt idx="215">
                  <c:v>3.500000</c:v>
                </c:pt>
                <c:pt idx="216">
                  <c:v>3.500000</c:v>
                </c:pt>
                <c:pt idx="217">
                  <c:v>3.500000</c:v>
                </c:pt>
                <c:pt idx="218">
                  <c:v>3.500000</c:v>
                </c:pt>
                <c:pt idx="219">
                  <c:v>3.500000</c:v>
                </c:pt>
                <c:pt idx="220">
                  <c:v>3.500000</c:v>
                </c:pt>
                <c:pt idx="221">
                  <c:v>3.500000</c:v>
                </c:pt>
                <c:pt idx="222">
                  <c:v>3.500000</c:v>
                </c:pt>
                <c:pt idx="223">
                  <c:v>3.500000</c:v>
                </c:pt>
                <c:pt idx="224">
                  <c:v>3.500000</c:v>
                </c:pt>
                <c:pt idx="225">
                  <c:v>3.500000</c:v>
                </c:pt>
                <c:pt idx="226">
                  <c:v>3.500000</c:v>
                </c:pt>
                <c:pt idx="227">
                  <c:v>3.500000</c:v>
                </c:pt>
                <c:pt idx="228">
                  <c:v>3.500000</c:v>
                </c:pt>
                <c:pt idx="229">
                  <c:v>3.500000</c:v>
                </c:pt>
                <c:pt idx="230">
                  <c:v>3.500000</c:v>
                </c:pt>
                <c:pt idx="231">
                  <c:v>3.500000</c:v>
                </c:pt>
                <c:pt idx="232">
                  <c:v>3.500000</c:v>
                </c:pt>
                <c:pt idx="233">
                  <c:v>3.500000</c:v>
                </c:pt>
                <c:pt idx="234">
                  <c:v>3.500000</c:v>
                </c:pt>
                <c:pt idx="235">
                  <c:v>3.500000</c:v>
                </c:pt>
                <c:pt idx="236">
                  <c:v>3.500000</c:v>
                </c:pt>
                <c:pt idx="237">
                  <c:v>3.500000</c:v>
                </c:pt>
                <c:pt idx="238">
                  <c:v>3.500000</c:v>
                </c:pt>
                <c:pt idx="239">
                  <c:v>3.500000</c:v>
                </c:pt>
                <c:pt idx="240">
                  <c:v>3.500000</c:v>
                </c:pt>
                <c:pt idx="241">
                  <c:v>3.500000</c:v>
                </c:pt>
                <c:pt idx="242">
                  <c:v>3.500000</c:v>
                </c:pt>
                <c:pt idx="243">
                  <c:v>3.500000</c:v>
                </c:pt>
                <c:pt idx="244">
                  <c:v>3.500000</c:v>
                </c:pt>
                <c:pt idx="245">
                  <c:v>3.500000</c:v>
                </c:pt>
                <c:pt idx="246">
                  <c:v>3.500000</c:v>
                </c:pt>
                <c:pt idx="247">
                  <c:v>3.500000</c:v>
                </c:pt>
                <c:pt idx="248">
                  <c:v>3.500000</c:v>
                </c:pt>
                <c:pt idx="249">
                  <c:v>3.500000</c:v>
                </c:pt>
                <c:pt idx="250">
                  <c:v>3.500000</c:v>
                </c:pt>
                <c:pt idx="251">
                  <c:v>3.500000</c:v>
                </c:pt>
                <c:pt idx="252">
                  <c:v>3.500000</c:v>
                </c:pt>
                <c:pt idx="253">
                  <c:v>3.500000</c:v>
                </c:pt>
                <c:pt idx="254">
                  <c:v>3.500000</c:v>
                </c:pt>
                <c:pt idx="255">
                  <c:v>3.500000</c:v>
                </c:pt>
                <c:pt idx="256">
                  <c:v>3.500000</c:v>
                </c:pt>
                <c:pt idx="257">
                  <c:v>3.500000</c:v>
                </c:pt>
                <c:pt idx="258">
                  <c:v>3.500000</c:v>
                </c:pt>
                <c:pt idx="259">
                  <c:v>3.500000</c:v>
                </c:pt>
                <c:pt idx="260">
                  <c:v>3.500000</c:v>
                </c:pt>
                <c:pt idx="261">
                  <c:v>3.500000</c:v>
                </c:pt>
                <c:pt idx="262">
                  <c:v>3.500000</c:v>
                </c:pt>
                <c:pt idx="263">
                  <c:v>3.500000</c:v>
                </c:pt>
                <c:pt idx="264">
                  <c:v>3.500000</c:v>
                </c:pt>
                <c:pt idx="265">
                  <c:v>3.500000</c:v>
                </c:pt>
                <c:pt idx="266">
                  <c:v>3.500000</c:v>
                </c:pt>
                <c:pt idx="267">
                  <c:v>3.500000</c:v>
                </c:pt>
                <c:pt idx="268">
                  <c:v>3.500000</c:v>
                </c:pt>
                <c:pt idx="269">
                  <c:v>3.500000</c:v>
                </c:pt>
                <c:pt idx="270">
                  <c:v>3.500000</c:v>
                </c:pt>
                <c:pt idx="271">
                  <c:v>3.500000</c:v>
                </c:pt>
                <c:pt idx="272">
                  <c:v>3.500000</c:v>
                </c:pt>
                <c:pt idx="273">
                  <c:v>3.500000</c:v>
                </c:pt>
                <c:pt idx="274">
                  <c:v>3.500000</c:v>
                </c:pt>
                <c:pt idx="275">
                  <c:v>3.500000</c:v>
                </c:pt>
                <c:pt idx="276">
                  <c:v>3.500000</c:v>
                </c:pt>
                <c:pt idx="277">
                  <c:v>3.500000</c:v>
                </c:pt>
                <c:pt idx="278">
                  <c:v>3.500000</c:v>
                </c:pt>
                <c:pt idx="279">
                  <c:v>3.500000</c:v>
                </c:pt>
                <c:pt idx="280">
                  <c:v>3.500000</c:v>
                </c:pt>
                <c:pt idx="281">
                  <c:v>3.500000</c:v>
                </c:pt>
                <c:pt idx="282">
                  <c:v>3.500000</c:v>
                </c:pt>
                <c:pt idx="283">
                  <c:v>3.500000</c:v>
                </c:pt>
                <c:pt idx="284">
                  <c:v>3.500000</c:v>
                </c:pt>
                <c:pt idx="285">
                  <c:v>3.500000</c:v>
                </c:pt>
                <c:pt idx="286">
                  <c:v>3.500000</c:v>
                </c:pt>
                <c:pt idx="287">
                  <c:v>3.500000</c:v>
                </c:pt>
                <c:pt idx="288">
                  <c:v>3.500000</c:v>
                </c:pt>
                <c:pt idx="289">
                  <c:v>3.500000</c:v>
                </c:pt>
                <c:pt idx="290">
                  <c:v>3.500000</c:v>
                </c:pt>
                <c:pt idx="291">
                  <c:v>3.500000</c:v>
                </c:pt>
                <c:pt idx="292">
                  <c:v>3.500000</c:v>
                </c:pt>
                <c:pt idx="293">
                  <c:v>3.500000</c:v>
                </c:pt>
                <c:pt idx="294">
                  <c:v>3.500000</c:v>
                </c:pt>
                <c:pt idx="295">
                  <c:v>3.500000</c:v>
                </c:pt>
                <c:pt idx="296">
                  <c:v>3.500000</c:v>
                </c:pt>
                <c:pt idx="297">
                  <c:v>3.500000</c:v>
                </c:pt>
                <c:pt idx="298">
                  <c:v>3.500000</c:v>
                </c:pt>
                <c:pt idx="299">
                  <c:v>3.500000</c:v>
                </c:pt>
                <c:pt idx="300">
                  <c:v>3.500000</c:v>
                </c:pt>
                <c:pt idx="301">
                  <c:v>3.500000</c:v>
                </c:pt>
                <c:pt idx="302">
                  <c:v>3.500000</c:v>
                </c:pt>
                <c:pt idx="303">
                  <c:v>3.500000</c:v>
                </c:pt>
                <c:pt idx="304">
                  <c:v>3.500000</c:v>
                </c:pt>
                <c:pt idx="305">
                  <c:v>3.500000</c:v>
                </c:pt>
                <c:pt idx="306">
                  <c:v>3.500000</c:v>
                </c:pt>
                <c:pt idx="307">
                  <c:v>3.500000</c:v>
                </c:pt>
                <c:pt idx="308">
                  <c:v>3.500000</c:v>
                </c:pt>
                <c:pt idx="309">
                  <c:v>3.500000</c:v>
                </c:pt>
                <c:pt idx="310">
                  <c:v>3.500000</c:v>
                </c:pt>
                <c:pt idx="311">
                  <c:v>3.500000</c:v>
                </c:pt>
                <c:pt idx="312">
                  <c:v>3.500000</c:v>
                </c:pt>
                <c:pt idx="313">
                  <c:v>3.500000</c:v>
                </c:pt>
                <c:pt idx="314">
                  <c:v>3.500000</c:v>
                </c:pt>
                <c:pt idx="315">
                  <c:v>3.500000</c:v>
                </c:pt>
                <c:pt idx="316">
                  <c:v>3.500000</c:v>
                </c:pt>
                <c:pt idx="317">
                  <c:v>3.500000</c:v>
                </c:pt>
                <c:pt idx="318">
                  <c:v>3.500000</c:v>
                </c:pt>
                <c:pt idx="319">
                  <c:v>3.500000</c:v>
                </c:pt>
                <c:pt idx="320">
                  <c:v>3.500000</c:v>
                </c:pt>
                <c:pt idx="321">
                  <c:v>3.500000</c:v>
                </c:pt>
                <c:pt idx="322">
                  <c:v>3.500000</c:v>
                </c:pt>
                <c:pt idx="323">
                  <c:v>3.500000</c:v>
                </c:pt>
                <c:pt idx="324">
                  <c:v>3.500000</c:v>
                </c:pt>
                <c:pt idx="325">
                  <c:v>3.500000</c:v>
                </c:pt>
                <c:pt idx="326">
                  <c:v>3.500000</c:v>
                </c:pt>
                <c:pt idx="327">
                  <c:v>3.500000</c:v>
                </c:pt>
                <c:pt idx="328">
                  <c:v>3.500000</c:v>
                </c:pt>
                <c:pt idx="329">
                  <c:v>3.500000</c:v>
                </c:pt>
                <c:pt idx="330">
                  <c:v>3.500000</c:v>
                </c:pt>
                <c:pt idx="331">
                  <c:v>3.500000</c:v>
                </c:pt>
                <c:pt idx="332">
                  <c:v>3.500000</c:v>
                </c:pt>
                <c:pt idx="333">
                  <c:v>3.500000</c:v>
                </c:pt>
                <c:pt idx="334">
                  <c:v>3.500000</c:v>
                </c:pt>
                <c:pt idx="335">
                  <c:v>3.500000</c:v>
                </c:pt>
                <c:pt idx="336">
                  <c:v>3.500000</c:v>
                </c:pt>
                <c:pt idx="337">
                  <c:v>3.500000</c:v>
                </c:pt>
                <c:pt idx="338">
                  <c:v>3.500000</c:v>
                </c:pt>
                <c:pt idx="339">
                  <c:v>3.500000</c:v>
                </c:pt>
                <c:pt idx="340">
                  <c:v>3.500000</c:v>
                </c:pt>
                <c:pt idx="341">
                  <c:v>3.500000</c:v>
                </c:pt>
                <c:pt idx="342">
                  <c:v>3.500000</c:v>
                </c:pt>
                <c:pt idx="343">
                  <c:v>3.500000</c:v>
                </c:pt>
                <c:pt idx="344">
                  <c:v>3.500000</c:v>
                </c:pt>
                <c:pt idx="345">
                  <c:v>3.500000</c:v>
                </c:pt>
                <c:pt idx="346">
                  <c:v>3.500000</c:v>
                </c:pt>
                <c:pt idx="347">
                  <c:v>3.500000</c:v>
                </c:pt>
                <c:pt idx="348">
                  <c:v>3.500000</c:v>
                </c:pt>
                <c:pt idx="349">
                  <c:v>3.500000</c:v>
                </c:pt>
                <c:pt idx="350">
                  <c:v>3.500000</c:v>
                </c:pt>
                <c:pt idx="351">
                  <c:v>3.500000</c:v>
                </c:pt>
                <c:pt idx="352">
                  <c:v>3.500000</c:v>
                </c:pt>
                <c:pt idx="353">
                  <c:v>3.500000</c:v>
                </c:pt>
                <c:pt idx="354">
                  <c:v>3.500000</c:v>
                </c:pt>
                <c:pt idx="355">
                  <c:v>3.500000</c:v>
                </c:pt>
                <c:pt idx="356">
                  <c:v>3.500000</c:v>
                </c:pt>
                <c:pt idx="357">
                  <c:v>3.500000</c:v>
                </c:pt>
                <c:pt idx="358">
                  <c:v>3.500000</c:v>
                </c:pt>
                <c:pt idx="359">
                  <c:v>3.500000</c:v>
                </c:pt>
                <c:pt idx="360">
                  <c:v>3.500000</c:v>
                </c:pt>
                <c:pt idx="361">
                  <c:v>3.500000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'Induction'!$R$4</c:f>
              <c:strCache>
                <c:ptCount val="1"/>
                <c:pt idx="0">
                  <c:v>0 min</c:v>
                </c:pt>
              </c:strCache>
            </c:strRef>
          </c:tx>
          <c:spPr>
            <a:noFill/>
            <a:ln w="25400" cap="flat">
              <a:solidFill>
                <a:srgbClr val="5E5E5E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5E5E5E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'Induction'!$R$5:$R$366</c:f>
              <c:numCache>
                <c:ptCount val="362"/>
                <c:pt idx="0">
                  <c:v>0.000000</c:v>
                </c:pt>
                <c:pt idx="1">
                  <c:v>2.546336</c:v>
                </c:pt>
                <c:pt idx="2">
                  <c:v>4.949067</c:v>
                </c:pt>
                <c:pt idx="3">
                  <c:v>7.216659</c:v>
                </c:pt>
                <c:pt idx="4">
                  <c:v>9.357081</c:v>
                </c:pt>
                <c:pt idx="5">
                  <c:v>11.377828</c:v>
                </c:pt>
                <c:pt idx="6">
                  <c:v>13.285954</c:v>
                </c:pt>
                <c:pt idx="7">
                  <c:v>15.088094</c:v>
                </c:pt>
                <c:pt idx="8">
                  <c:v>16.790495</c:v>
                </c:pt>
                <c:pt idx="9">
                  <c:v>18.399029</c:v>
                </c:pt>
                <c:pt idx="10">
                  <c:v>19.176980</c:v>
                </c:pt>
                <c:pt idx="11">
                  <c:v>18.108298</c:v>
                </c:pt>
                <c:pt idx="12">
                  <c:v>17.102589</c:v>
                </c:pt>
                <c:pt idx="13">
                  <c:v>16.156132</c:v>
                </c:pt>
                <c:pt idx="14">
                  <c:v>15.265426</c:v>
                </c:pt>
                <c:pt idx="15">
                  <c:v>14.427174</c:v>
                </c:pt>
                <c:pt idx="16">
                  <c:v>13.638278</c:v>
                </c:pt>
                <c:pt idx="17">
                  <c:v>12.895821</c:v>
                </c:pt>
                <c:pt idx="18">
                  <c:v>12.197059</c:v>
                </c:pt>
                <c:pt idx="19">
                  <c:v>11.539408</c:v>
                </c:pt>
                <c:pt idx="20">
                  <c:v>10.920440</c:v>
                </c:pt>
                <c:pt idx="21">
                  <c:v>10.337869</c:v>
                </c:pt>
                <c:pt idx="22">
                  <c:v>9.789544</c:v>
                </c:pt>
                <c:pt idx="23">
                  <c:v>9.273441</c:v>
                </c:pt>
                <c:pt idx="24">
                  <c:v>8.787657</c:v>
                </c:pt>
                <c:pt idx="25">
                  <c:v>8.330399</c:v>
                </c:pt>
                <c:pt idx="26">
                  <c:v>7.899982</c:v>
                </c:pt>
                <c:pt idx="27">
                  <c:v>7.494821</c:v>
                </c:pt>
                <c:pt idx="28">
                  <c:v>7.113423</c:v>
                </c:pt>
                <c:pt idx="29">
                  <c:v>6.754383</c:v>
                </c:pt>
                <c:pt idx="30">
                  <c:v>6.416382</c:v>
                </c:pt>
                <c:pt idx="31">
                  <c:v>6.098175</c:v>
                </c:pt>
                <c:pt idx="32">
                  <c:v>5.798594</c:v>
                </c:pt>
                <c:pt idx="33">
                  <c:v>5.516538</c:v>
                </c:pt>
                <c:pt idx="34">
                  <c:v>5.250973</c:v>
                </c:pt>
                <c:pt idx="35">
                  <c:v>5.000922</c:v>
                </c:pt>
                <c:pt idx="36">
                  <c:v>4.765471</c:v>
                </c:pt>
                <c:pt idx="37">
                  <c:v>4.543757</c:v>
                </c:pt>
                <c:pt idx="38">
                  <c:v>4.334968</c:v>
                </c:pt>
                <c:pt idx="39">
                  <c:v>4.138341</c:v>
                </c:pt>
                <c:pt idx="40">
                  <c:v>3.953158</c:v>
                </c:pt>
                <c:pt idx="41">
                  <c:v>3.778743</c:v>
                </c:pt>
                <c:pt idx="42">
                  <c:v>3.614460</c:v>
                </c:pt>
                <c:pt idx="43">
                  <c:v>3.509534</c:v>
                </c:pt>
                <c:pt idx="44">
                  <c:v>3.506161</c:v>
                </c:pt>
                <c:pt idx="45">
                  <c:v>3.500417</c:v>
                </c:pt>
                <c:pt idx="46">
                  <c:v>3.500549</c:v>
                </c:pt>
                <c:pt idx="47">
                  <c:v>3.500215</c:v>
                </c:pt>
                <c:pt idx="48">
                  <c:v>3.500240</c:v>
                </c:pt>
                <c:pt idx="49">
                  <c:v>3.500219</c:v>
                </c:pt>
                <c:pt idx="50">
                  <c:v>3.500220</c:v>
                </c:pt>
                <c:pt idx="51">
                  <c:v>3.500218</c:v>
                </c:pt>
                <c:pt idx="52">
                  <c:v>3.500217</c:v>
                </c:pt>
                <c:pt idx="53">
                  <c:v>3.500216</c:v>
                </c:pt>
                <c:pt idx="54">
                  <c:v>3.500214</c:v>
                </c:pt>
                <c:pt idx="55">
                  <c:v>3.500213</c:v>
                </c:pt>
                <c:pt idx="56">
                  <c:v>3.500212</c:v>
                </c:pt>
                <c:pt idx="57">
                  <c:v>3.500211</c:v>
                </c:pt>
                <c:pt idx="58">
                  <c:v>3.500210</c:v>
                </c:pt>
                <c:pt idx="59">
                  <c:v>3.500209</c:v>
                </c:pt>
                <c:pt idx="60">
                  <c:v>3.500207</c:v>
                </c:pt>
                <c:pt idx="61">
                  <c:v>3.500206</c:v>
                </c:pt>
                <c:pt idx="62">
                  <c:v>3.500205</c:v>
                </c:pt>
                <c:pt idx="63">
                  <c:v>3.500204</c:v>
                </c:pt>
                <c:pt idx="64">
                  <c:v>3.500203</c:v>
                </c:pt>
                <c:pt idx="65">
                  <c:v>3.500202</c:v>
                </c:pt>
                <c:pt idx="66">
                  <c:v>3.500201</c:v>
                </c:pt>
                <c:pt idx="67">
                  <c:v>3.500199</c:v>
                </c:pt>
                <c:pt idx="68">
                  <c:v>3.500198</c:v>
                </c:pt>
                <c:pt idx="69">
                  <c:v>3.500197</c:v>
                </c:pt>
                <c:pt idx="70">
                  <c:v>3.500196</c:v>
                </c:pt>
                <c:pt idx="71">
                  <c:v>3.500195</c:v>
                </c:pt>
                <c:pt idx="72">
                  <c:v>3.500194</c:v>
                </c:pt>
                <c:pt idx="73">
                  <c:v>3.500193</c:v>
                </c:pt>
                <c:pt idx="74">
                  <c:v>3.500192</c:v>
                </c:pt>
                <c:pt idx="75">
                  <c:v>3.500191</c:v>
                </c:pt>
                <c:pt idx="76">
                  <c:v>3.500190</c:v>
                </c:pt>
                <c:pt idx="77">
                  <c:v>3.500189</c:v>
                </c:pt>
                <c:pt idx="78">
                  <c:v>3.500188</c:v>
                </c:pt>
                <c:pt idx="79">
                  <c:v>3.500187</c:v>
                </c:pt>
                <c:pt idx="80">
                  <c:v>3.500186</c:v>
                </c:pt>
                <c:pt idx="81">
                  <c:v>3.500185</c:v>
                </c:pt>
                <c:pt idx="82">
                  <c:v>3.500184</c:v>
                </c:pt>
                <c:pt idx="83">
                  <c:v>3.500183</c:v>
                </c:pt>
                <c:pt idx="84">
                  <c:v>3.500182</c:v>
                </c:pt>
                <c:pt idx="85">
                  <c:v>3.500181</c:v>
                </c:pt>
                <c:pt idx="86">
                  <c:v>3.500180</c:v>
                </c:pt>
                <c:pt idx="87">
                  <c:v>3.500179</c:v>
                </c:pt>
                <c:pt idx="88">
                  <c:v>3.500178</c:v>
                </c:pt>
                <c:pt idx="89">
                  <c:v>3.500177</c:v>
                </c:pt>
                <c:pt idx="90">
                  <c:v>3.500176</c:v>
                </c:pt>
                <c:pt idx="91">
                  <c:v>3.500175</c:v>
                </c:pt>
                <c:pt idx="92">
                  <c:v>3.500174</c:v>
                </c:pt>
                <c:pt idx="93">
                  <c:v>3.500173</c:v>
                </c:pt>
                <c:pt idx="94">
                  <c:v>3.500172</c:v>
                </c:pt>
                <c:pt idx="95">
                  <c:v>3.500171</c:v>
                </c:pt>
                <c:pt idx="96">
                  <c:v>3.500170</c:v>
                </c:pt>
                <c:pt idx="97">
                  <c:v>3.500169</c:v>
                </c:pt>
                <c:pt idx="98">
                  <c:v>3.500168</c:v>
                </c:pt>
                <c:pt idx="99">
                  <c:v>3.500167</c:v>
                </c:pt>
                <c:pt idx="100">
                  <c:v>3.500166</c:v>
                </c:pt>
                <c:pt idx="101">
                  <c:v>3.500165</c:v>
                </c:pt>
                <c:pt idx="102">
                  <c:v>3.500165</c:v>
                </c:pt>
                <c:pt idx="103">
                  <c:v>3.500164</c:v>
                </c:pt>
                <c:pt idx="104">
                  <c:v>3.500163</c:v>
                </c:pt>
                <c:pt idx="105">
                  <c:v>3.500162</c:v>
                </c:pt>
                <c:pt idx="106">
                  <c:v>3.500161</c:v>
                </c:pt>
                <c:pt idx="107">
                  <c:v>3.500160</c:v>
                </c:pt>
                <c:pt idx="108">
                  <c:v>3.500159</c:v>
                </c:pt>
                <c:pt idx="109">
                  <c:v>3.500158</c:v>
                </c:pt>
                <c:pt idx="110">
                  <c:v>3.500157</c:v>
                </c:pt>
                <c:pt idx="111">
                  <c:v>3.500157</c:v>
                </c:pt>
                <c:pt idx="112">
                  <c:v>3.500156</c:v>
                </c:pt>
                <c:pt idx="113">
                  <c:v>3.500155</c:v>
                </c:pt>
                <c:pt idx="114">
                  <c:v>3.500154</c:v>
                </c:pt>
                <c:pt idx="115">
                  <c:v>3.500153</c:v>
                </c:pt>
                <c:pt idx="116">
                  <c:v>3.500152</c:v>
                </c:pt>
                <c:pt idx="117">
                  <c:v>3.500152</c:v>
                </c:pt>
                <c:pt idx="118">
                  <c:v>3.500151</c:v>
                </c:pt>
                <c:pt idx="119">
                  <c:v>3.500150</c:v>
                </c:pt>
                <c:pt idx="120">
                  <c:v>3.500149</c:v>
                </c:pt>
                <c:pt idx="121">
                  <c:v>3.500148</c:v>
                </c:pt>
                <c:pt idx="122">
                  <c:v>3.500148</c:v>
                </c:pt>
                <c:pt idx="123">
                  <c:v>3.500147</c:v>
                </c:pt>
                <c:pt idx="124">
                  <c:v>3.500146</c:v>
                </c:pt>
                <c:pt idx="125">
                  <c:v>3.500145</c:v>
                </c:pt>
                <c:pt idx="126">
                  <c:v>3.500144</c:v>
                </c:pt>
                <c:pt idx="127">
                  <c:v>3.500144</c:v>
                </c:pt>
                <c:pt idx="128">
                  <c:v>3.500143</c:v>
                </c:pt>
                <c:pt idx="129">
                  <c:v>3.500142</c:v>
                </c:pt>
                <c:pt idx="130">
                  <c:v>3.500141</c:v>
                </c:pt>
                <c:pt idx="131">
                  <c:v>3.500141</c:v>
                </c:pt>
                <c:pt idx="132">
                  <c:v>3.500140</c:v>
                </c:pt>
                <c:pt idx="133">
                  <c:v>3.500139</c:v>
                </c:pt>
                <c:pt idx="134">
                  <c:v>3.500138</c:v>
                </c:pt>
                <c:pt idx="135">
                  <c:v>3.500138</c:v>
                </c:pt>
                <c:pt idx="136">
                  <c:v>3.500137</c:v>
                </c:pt>
                <c:pt idx="137">
                  <c:v>3.500136</c:v>
                </c:pt>
                <c:pt idx="138">
                  <c:v>3.500135</c:v>
                </c:pt>
                <c:pt idx="139">
                  <c:v>3.500135</c:v>
                </c:pt>
                <c:pt idx="140">
                  <c:v>3.500134</c:v>
                </c:pt>
                <c:pt idx="141">
                  <c:v>3.500133</c:v>
                </c:pt>
                <c:pt idx="142">
                  <c:v>3.500132</c:v>
                </c:pt>
                <c:pt idx="143">
                  <c:v>3.500132</c:v>
                </c:pt>
                <c:pt idx="144">
                  <c:v>3.500131</c:v>
                </c:pt>
                <c:pt idx="145">
                  <c:v>3.500130</c:v>
                </c:pt>
                <c:pt idx="146">
                  <c:v>3.500130</c:v>
                </c:pt>
                <c:pt idx="147">
                  <c:v>3.500129</c:v>
                </c:pt>
                <c:pt idx="148">
                  <c:v>3.500128</c:v>
                </c:pt>
                <c:pt idx="149">
                  <c:v>3.500128</c:v>
                </c:pt>
                <c:pt idx="150">
                  <c:v>3.500127</c:v>
                </c:pt>
                <c:pt idx="151">
                  <c:v>3.500126</c:v>
                </c:pt>
                <c:pt idx="152">
                  <c:v>3.500126</c:v>
                </c:pt>
                <c:pt idx="153">
                  <c:v>3.500125</c:v>
                </c:pt>
                <c:pt idx="154">
                  <c:v>3.500124</c:v>
                </c:pt>
                <c:pt idx="155">
                  <c:v>3.500124</c:v>
                </c:pt>
                <c:pt idx="156">
                  <c:v>3.500123</c:v>
                </c:pt>
                <c:pt idx="157">
                  <c:v>3.500122</c:v>
                </c:pt>
                <c:pt idx="158">
                  <c:v>3.500122</c:v>
                </c:pt>
                <c:pt idx="159">
                  <c:v>3.500121</c:v>
                </c:pt>
                <c:pt idx="160">
                  <c:v>3.500120</c:v>
                </c:pt>
                <c:pt idx="161">
                  <c:v>3.500120</c:v>
                </c:pt>
                <c:pt idx="162">
                  <c:v>3.500119</c:v>
                </c:pt>
                <c:pt idx="163">
                  <c:v>3.500118</c:v>
                </c:pt>
                <c:pt idx="164">
                  <c:v>3.500118</c:v>
                </c:pt>
                <c:pt idx="165">
                  <c:v>3.500117</c:v>
                </c:pt>
                <c:pt idx="166">
                  <c:v>3.500116</c:v>
                </c:pt>
                <c:pt idx="167">
                  <c:v>3.500116</c:v>
                </c:pt>
                <c:pt idx="168">
                  <c:v>3.500115</c:v>
                </c:pt>
                <c:pt idx="169">
                  <c:v>3.500115</c:v>
                </c:pt>
                <c:pt idx="170">
                  <c:v>3.500114</c:v>
                </c:pt>
                <c:pt idx="171">
                  <c:v>3.500113</c:v>
                </c:pt>
                <c:pt idx="172">
                  <c:v>3.500113</c:v>
                </c:pt>
                <c:pt idx="173">
                  <c:v>3.500112</c:v>
                </c:pt>
                <c:pt idx="174">
                  <c:v>3.500112</c:v>
                </c:pt>
                <c:pt idx="175">
                  <c:v>3.500111</c:v>
                </c:pt>
                <c:pt idx="176">
                  <c:v>3.500110</c:v>
                </c:pt>
                <c:pt idx="177">
                  <c:v>3.500110</c:v>
                </c:pt>
                <c:pt idx="178">
                  <c:v>3.500109</c:v>
                </c:pt>
                <c:pt idx="179">
                  <c:v>3.500109</c:v>
                </c:pt>
                <c:pt idx="180">
                  <c:v>3.500108</c:v>
                </c:pt>
                <c:pt idx="181">
                  <c:v>3.500108</c:v>
                </c:pt>
                <c:pt idx="182">
                  <c:v>3.500107</c:v>
                </c:pt>
                <c:pt idx="183">
                  <c:v>3.500106</c:v>
                </c:pt>
                <c:pt idx="184">
                  <c:v>3.500106</c:v>
                </c:pt>
                <c:pt idx="185">
                  <c:v>3.500105</c:v>
                </c:pt>
                <c:pt idx="186">
                  <c:v>3.500105</c:v>
                </c:pt>
                <c:pt idx="187">
                  <c:v>3.500104</c:v>
                </c:pt>
                <c:pt idx="188">
                  <c:v>3.500104</c:v>
                </c:pt>
                <c:pt idx="189">
                  <c:v>3.500103</c:v>
                </c:pt>
                <c:pt idx="190">
                  <c:v>3.500103</c:v>
                </c:pt>
                <c:pt idx="191">
                  <c:v>3.500102</c:v>
                </c:pt>
                <c:pt idx="192">
                  <c:v>3.500102</c:v>
                </c:pt>
                <c:pt idx="193">
                  <c:v>3.500101</c:v>
                </c:pt>
                <c:pt idx="194">
                  <c:v>3.500100</c:v>
                </c:pt>
                <c:pt idx="195">
                  <c:v>3.500100</c:v>
                </c:pt>
                <c:pt idx="196">
                  <c:v>3.500099</c:v>
                </c:pt>
                <c:pt idx="197">
                  <c:v>3.500099</c:v>
                </c:pt>
                <c:pt idx="198">
                  <c:v>3.500098</c:v>
                </c:pt>
                <c:pt idx="199">
                  <c:v>3.500098</c:v>
                </c:pt>
                <c:pt idx="200">
                  <c:v>3.500097</c:v>
                </c:pt>
                <c:pt idx="201">
                  <c:v>3.500097</c:v>
                </c:pt>
                <c:pt idx="202">
                  <c:v>3.500096</c:v>
                </c:pt>
                <c:pt idx="203">
                  <c:v>3.500096</c:v>
                </c:pt>
                <c:pt idx="204">
                  <c:v>3.500095</c:v>
                </c:pt>
                <c:pt idx="205">
                  <c:v>3.500095</c:v>
                </c:pt>
                <c:pt idx="206">
                  <c:v>3.500094</c:v>
                </c:pt>
                <c:pt idx="207">
                  <c:v>3.500094</c:v>
                </c:pt>
                <c:pt idx="208">
                  <c:v>3.500093</c:v>
                </c:pt>
                <c:pt idx="209">
                  <c:v>3.500093</c:v>
                </c:pt>
                <c:pt idx="210">
                  <c:v>3.500092</c:v>
                </c:pt>
                <c:pt idx="211">
                  <c:v>3.500092</c:v>
                </c:pt>
                <c:pt idx="212">
                  <c:v>3.500092</c:v>
                </c:pt>
                <c:pt idx="213">
                  <c:v>3.500091</c:v>
                </c:pt>
                <c:pt idx="214">
                  <c:v>3.500091</c:v>
                </c:pt>
                <c:pt idx="215">
                  <c:v>3.500090</c:v>
                </c:pt>
                <c:pt idx="216">
                  <c:v>3.500090</c:v>
                </c:pt>
                <c:pt idx="217">
                  <c:v>3.500089</c:v>
                </c:pt>
                <c:pt idx="218">
                  <c:v>3.500089</c:v>
                </c:pt>
                <c:pt idx="219">
                  <c:v>3.500088</c:v>
                </c:pt>
                <c:pt idx="220">
                  <c:v>3.500088</c:v>
                </c:pt>
                <c:pt idx="221">
                  <c:v>3.500087</c:v>
                </c:pt>
                <c:pt idx="222">
                  <c:v>3.500087</c:v>
                </c:pt>
                <c:pt idx="223">
                  <c:v>3.500086</c:v>
                </c:pt>
                <c:pt idx="224">
                  <c:v>3.500086</c:v>
                </c:pt>
                <c:pt idx="225">
                  <c:v>3.500086</c:v>
                </c:pt>
                <c:pt idx="226">
                  <c:v>3.500085</c:v>
                </c:pt>
                <c:pt idx="227">
                  <c:v>3.500085</c:v>
                </c:pt>
                <c:pt idx="228">
                  <c:v>3.500084</c:v>
                </c:pt>
                <c:pt idx="229">
                  <c:v>3.500084</c:v>
                </c:pt>
                <c:pt idx="230">
                  <c:v>3.500083</c:v>
                </c:pt>
                <c:pt idx="231">
                  <c:v>3.500083</c:v>
                </c:pt>
                <c:pt idx="232">
                  <c:v>3.500083</c:v>
                </c:pt>
                <c:pt idx="233">
                  <c:v>3.500082</c:v>
                </c:pt>
                <c:pt idx="234">
                  <c:v>3.500082</c:v>
                </c:pt>
                <c:pt idx="235">
                  <c:v>3.500081</c:v>
                </c:pt>
                <c:pt idx="236">
                  <c:v>3.500081</c:v>
                </c:pt>
                <c:pt idx="237">
                  <c:v>3.500081</c:v>
                </c:pt>
                <c:pt idx="238">
                  <c:v>3.500080</c:v>
                </c:pt>
                <c:pt idx="239">
                  <c:v>3.500080</c:v>
                </c:pt>
                <c:pt idx="240">
                  <c:v>3.500079</c:v>
                </c:pt>
                <c:pt idx="241">
                  <c:v>3.500079</c:v>
                </c:pt>
                <c:pt idx="242">
                  <c:v>3.500078</c:v>
                </c:pt>
                <c:pt idx="243">
                  <c:v>3.500078</c:v>
                </c:pt>
                <c:pt idx="244">
                  <c:v>3.500078</c:v>
                </c:pt>
                <c:pt idx="245">
                  <c:v>3.500077</c:v>
                </c:pt>
                <c:pt idx="246">
                  <c:v>3.500077</c:v>
                </c:pt>
                <c:pt idx="247">
                  <c:v>3.500077</c:v>
                </c:pt>
                <c:pt idx="248">
                  <c:v>3.500076</c:v>
                </c:pt>
                <c:pt idx="249">
                  <c:v>3.500076</c:v>
                </c:pt>
                <c:pt idx="250">
                  <c:v>3.500075</c:v>
                </c:pt>
                <c:pt idx="251">
                  <c:v>3.500075</c:v>
                </c:pt>
                <c:pt idx="252">
                  <c:v>3.500075</c:v>
                </c:pt>
                <c:pt idx="253">
                  <c:v>3.500074</c:v>
                </c:pt>
                <c:pt idx="254">
                  <c:v>3.500074</c:v>
                </c:pt>
                <c:pt idx="255">
                  <c:v>3.500074</c:v>
                </c:pt>
                <c:pt idx="256">
                  <c:v>3.500073</c:v>
                </c:pt>
                <c:pt idx="257">
                  <c:v>3.500073</c:v>
                </c:pt>
                <c:pt idx="258">
                  <c:v>3.500072</c:v>
                </c:pt>
                <c:pt idx="259">
                  <c:v>3.500072</c:v>
                </c:pt>
                <c:pt idx="260">
                  <c:v>3.500072</c:v>
                </c:pt>
                <c:pt idx="261">
                  <c:v>3.500071</c:v>
                </c:pt>
                <c:pt idx="262">
                  <c:v>3.500071</c:v>
                </c:pt>
                <c:pt idx="263">
                  <c:v>3.500071</c:v>
                </c:pt>
                <c:pt idx="264">
                  <c:v>3.500070</c:v>
                </c:pt>
                <c:pt idx="265">
                  <c:v>3.500070</c:v>
                </c:pt>
                <c:pt idx="266">
                  <c:v>3.500070</c:v>
                </c:pt>
                <c:pt idx="267">
                  <c:v>3.500069</c:v>
                </c:pt>
                <c:pt idx="268">
                  <c:v>3.500069</c:v>
                </c:pt>
                <c:pt idx="269">
                  <c:v>3.500069</c:v>
                </c:pt>
                <c:pt idx="270">
                  <c:v>3.500068</c:v>
                </c:pt>
                <c:pt idx="271">
                  <c:v>3.500068</c:v>
                </c:pt>
                <c:pt idx="272">
                  <c:v>3.500068</c:v>
                </c:pt>
                <c:pt idx="273">
                  <c:v>3.500067</c:v>
                </c:pt>
                <c:pt idx="274">
                  <c:v>3.500067</c:v>
                </c:pt>
                <c:pt idx="275">
                  <c:v>3.500067</c:v>
                </c:pt>
                <c:pt idx="276">
                  <c:v>3.500066</c:v>
                </c:pt>
                <c:pt idx="277">
                  <c:v>3.500066</c:v>
                </c:pt>
                <c:pt idx="278">
                  <c:v>3.500066</c:v>
                </c:pt>
                <c:pt idx="279">
                  <c:v>3.500065</c:v>
                </c:pt>
                <c:pt idx="280">
                  <c:v>3.500065</c:v>
                </c:pt>
                <c:pt idx="281">
                  <c:v>3.500065</c:v>
                </c:pt>
                <c:pt idx="282">
                  <c:v>3.500064</c:v>
                </c:pt>
                <c:pt idx="283">
                  <c:v>3.500064</c:v>
                </c:pt>
                <c:pt idx="284">
                  <c:v>3.500064</c:v>
                </c:pt>
                <c:pt idx="285">
                  <c:v>3.500063</c:v>
                </c:pt>
                <c:pt idx="286">
                  <c:v>3.500063</c:v>
                </c:pt>
                <c:pt idx="287">
                  <c:v>3.500063</c:v>
                </c:pt>
                <c:pt idx="288">
                  <c:v>3.500062</c:v>
                </c:pt>
                <c:pt idx="289">
                  <c:v>3.500062</c:v>
                </c:pt>
                <c:pt idx="290">
                  <c:v>3.500062</c:v>
                </c:pt>
                <c:pt idx="291">
                  <c:v>3.500062</c:v>
                </c:pt>
                <c:pt idx="292">
                  <c:v>3.500061</c:v>
                </c:pt>
                <c:pt idx="293">
                  <c:v>3.500061</c:v>
                </c:pt>
                <c:pt idx="294">
                  <c:v>3.500061</c:v>
                </c:pt>
                <c:pt idx="295">
                  <c:v>3.500060</c:v>
                </c:pt>
                <c:pt idx="296">
                  <c:v>3.500060</c:v>
                </c:pt>
                <c:pt idx="297">
                  <c:v>3.500060</c:v>
                </c:pt>
                <c:pt idx="298">
                  <c:v>3.500060</c:v>
                </c:pt>
                <c:pt idx="299">
                  <c:v>3.500059</c:v>
                </c:pt>
                <c:pt idx="300">
                  <c:v>3.500059</c:v>
                </c:pt>
                <c:pt idx="301">
                  <c:v>3.500059</c:v>
                </c:pt>
                <c:pt idx="302">
                  <c:v>3.500058</c:v>
                </c:pt>
                <c:pt idx="303">
                  <c:v>3.500058</c:v>
                </c:pt>
                <c:pt idx="304">
                  <c:v>3.500058</c:v>
                </c:pt>
                <c:pt idx="305">
                  <c:v>3.500058</c:v>
                </c:pt>
                <c:pt idx="306">
                  <c:v>3.500057</c:v>
                </c:pt>
                <c:pt idx="307">
                  <c:v>3.500057</c:v>
                </c:pt>
                <c:pt idx="308">
                  <c:v>3.500057</c:v>
                </c:pt>
                <c:pt idx="309">
                  <c:v>3.500056</c:v>
                </c:pt>
                <c:pt idx="310">
                  <c:v>3.500056</c:v>
                </c:pt>
                <c:pt idx="311">
                  <c:v>3.500056</c:v>
                </c:pt>
                <c:pt idx="312">
                  <c:v>3.500056</c:v>
                </c:pt>
                <c:pt idx="313">
                  <c:v>3.500055</c:v>
                </c:pt>
                <c:pt idx="314">
                  <c:v>3.500055</c:v>
                </c:pt>
                <c:pt idx="315">
                  <c:v>3.500055</c:v>
                </c:pt>
                <c:pt idx="316">
                  <c:v>3.500055</c:v>
                </c:pt>
                <c:pt idx="317">
                  <c:v>3.500054</c:v>
                </c:pt>
                <c:pt idx="318">
                  <c:v>3.500054</c:v>
                </c:pt>
                <c:pt idx="319">
                  <c:v>3.500054</c:v>
                </c:pt>
                <c:pt idx="320">
                  <c:v>3.500054</c:v>
                </c:pt>
                <c:pt idx="321">
                  <c:v>3.500053</c:v>
                </c:pt>
                <c:pt idx="322">
                  <c:v>3.500053</c:v>
                </c:pt>
                <c:pt idx="323">
                  <c:v>3.500053</c:v>
                </c:pt>
                <c:pt idx="324">
                  <c:v>3.500053</c:v>
                </c:pt>
                <c:pt idx="325">
                  <c:v>3.500052</c:v>
                </c:pt>
                <c:pt idx="326">
                  <c:v>3.500052</c:v>
                </c:pt>
                <c:pt idx="327">
                  <c:v>3.500052</c:v>
                </c:pt>
                <c:pt idx="328">
                  <c:v>3.500052</c:v>
                </c:pt>
                <c:pt idx="329">
                  <c:v>3.500051</c:v>
                </c:pt>
                <c:pt idx="330">
                  <c:v>3.500051</c:v>
                </c:pt>
                <c:pt idx="331">
                  <c:v>3.500051</c:v>
                </c:pt>
                <c:pt idx="332">
                  <c:v>3.500051</c:v>
                </c:pt>
                <c:pt idx="333">
                  <c:v>3.500050</c:v>
                </c:pt>
                <c:pt idx="334">
                  <c:v>3.500050</c:v>
                </c:pt>
                <c:pt idx="335">
                  <c:v>3.500050</c:v>
                </c:pt>
                <c:pt idx="336">
                  <c:v>3.500050</c:v>
                </c:pt>
                <c:pt idx="337">
                  <c:v>3.500050</c:v>
                </c:pt>
                <c:pt idx="338">
                  <c:v>3.500049</c:v>
                </c:pt>
                <c:pt idx="339">
                  <c:v>3.500049</c:v>
                </c:pt>
                <c:pt idx="340">
                  <c:v>3.500049</c:v>
                </c:pt>
                <c:pt idx="341">
                  <c:v>3.500049</c:v>
                </c:pt>
                <c:pt idx="342">
                  <c:v>3.500048</c:v>
                </c:pt>
                <c:pt idx="343">
                  <c:v>3.500048</c:v>
                </c:pt>
                <c:pt idx="344">
                  <c:v>3.500048</c:v>
                </c:pt>
                <c:pt idx="345">
                  <c:v>3.500048</c:v>
                </c:pt>
                <c:pt idx="346">
                  <c:v>3.500048</c:v>
                </c:pt>
                <c:pt idx="347">
                  <c:v>3.500047</c:v>
                </c:pt>
                <c:pt idx="348">
                  <c:v>3.500047</c:v>
                </c:pt>
                <c:pt idx="349">
                  <c:v>3.500047</c:v>
                </c:pt>
                <c:pt idx="350">
                  <c:v>3.500047</c:v>
                </c:pt>
                <c:pt idx="351">
                  <c:v>3.500046</c:v>
                </c:pt>
                <c:pt idx="352">
                  <c:v>3.500046</c:v>
                </c:pt>
                <c:pt idx="353">
                  <c:v>3.500046</c:v>
                </c:pt>
                <c:pt idx="354">
                  <c:v>3.500046</c:v>
                </c:pt>
                <c:pt idx="355">
                  <c:v>3.500046</c:v>
                </c:pt>
                <c:pt idx="356">
                  <c:v>3.500045</c:v>
                </c:pt>
                <c:pt idx="357">
                  <c:v>3.500045</c:v>
                </c:pt>
                <c:pt idx="358">
                  <c:v>3.500045</c:v>
                </c:pt>
                <c:pt idx="359">
                  <c:v>3.500045</c:v>
                </c:pt>
                <c:pt idx="360">
                  <c:v>3.500045</c:v>
                </c:pt>
                <c:pt idx="361">
                  <c:v>3.500044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'Induction'!$S$4</c:f>
              <c:strCache>
                <c:ptCount val="1"/>
                <c:pt idx="0">
                  <c:v>5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'Induction'!$S$5:$S$366</c:f>
              <c:numCache>
                <c:ptCount val="362"/>
                <c:pt idx="0">
                  <c:v>0.000000</c:v>
                </c:pt>
                <c:pt idx="1">
                  <c:v>2.546336</c:v>
                </c:pt>
                <c:pt idx="2">
                  <c:v>4.929198</c:v>
                </c:pt>
                <c:pt idx="3">
                  <c:v>7.159452</c:v>
                </c:pt>
                <c:pt idx="4">
                  <c:v>9.247242</c:v>
                </c:pt>
                <c:pt idx="5">
                  <c:v>11.202034</c:v>
                </c:pt>
                <c:pt idx="6">
                  <c:v>13.032668</c:v>
                </c:pt>
                <c:pt idx="7">
                  <c:v>14.747391</c:v>
                </c:pt>
                <c:pt idx="8">
                  <c:v>16.353903</c:v>
                </c:pt>
                <c:pt idx="9">
                  <c:v>17.859390</c:v>
                </c:pt>
                <c:pt idx="10">
                  <c:v>18.581516</c:v>
                </c:pt>
                <c:pt idx="11">
                  <c:v>17.401293</c:v>
                </c:pt>
                <c:pt idx="12">
                  <c:v>16.299482</c:v>
                </c:pt>
                <c:pt idx="13">
                  <c:v>15.270860</c:v>
                </c:pt>
                <c:pt idx="14">
                  <c:v>14.310554</c:v>
                </c:pt>
                <c:pt idx="15">
                  <c:v>13.414016</c:v>
                </c:pt>
                <c:pt idx="16">
                  <c:v>12.576998</c:v>
                </c:pt>
                <c:pt idx="17">
                  <c:v>11.795538</c:v>
                </c:pt>
                <c:pt idx="18">
                  <c:v>11.065937</c:v>
                </c:pt>
                <c:pt idx="19">
                  <c:v>10.384741</c:v>
                </c:pt>
                <c:pt idx="20">
                  <c:v>9.748728</c:v>
                </c:pt>
                <c:pt idx="21">
                  <c:v>9.154889</c:v>
                </c:pt>
                <c:pt idx="22">
                  <c:v>8.600416</c:v>
                </c:pt>
                <c:pt idx="23">
                  <c:v>8.082688</c:v>
                </c:pt>
                <c:pt idx="24">
                  <c:v>7.599258</c:v>
                </c:pt>
                <c:pt idx="25">
                  <c:v>7.147844</c:v>
                </c:pt>
                <c:pt idx="26">
                  <c:v>6.726313</c:v>
                </c:pt>
                <c:pt idx="27">
                  <c:v>6.332677</c:v>
                </c:pt>
                <c:pt idx="28">
                  <c:v>5.965077</c:v>
                </c:pt>
                <c:pt idx="29">
                  <c:v>5.621782</c:v>
                </c:pt>
                <c:pt idx="30">
                  <c:v>5.301172</c:v>
                </c:pt>
                <c:pt idx="31">
                  <c:v>5.001737</c:v>
                </c:pt>
                <c:pt idx="32">
                  <c:v>4.722069</c:v>
                </c:pt>
                <c:pt idx="33">
                  <c:v>4.460851</c:v>
                </c:pt>
                <c:pt idx="34">
                  <c:v>4.216855</c:v>
                </c:pt>
                <c:pt idx="35">
                  <c:v>3.988935</c:v>
                </c:pt>
                <c:pt idx="36">
                  <c:v>3.776020</c:v>
                </c:pt>
                <c:pt idx="37">
                  <c:v>3.577113</c:v>
                </c:pt>
                <c:pt idx="38">
                  <c:v>3.391281</c:v>
                </c:pt>
                <c:pt idx="39">
                  <c:v>3.217654</c:v>
                </c:pt>
                <c:pt idx="40">
                  <c:v>3.055419</c:v>
                </c:pt>
                <c:pt idx="41">
                  <c:v>2.903818</c:v>
                </c:pt>
                <c:pt idx="42">
                  <c:v>2.762145</c:v>
                </c:pt>
                <c:pt idx="43">
                  <c:v>2.679561</c:v>
                </c:pt>
                <c:pt idx="44">
                  <c:v>2.697822</c:v>
                </c:pt>
                <c:pt idx="45">
                  <c:v>2.712258</c:v>
                </c:pt>
                <c:pt idx="46">
                  <c:v>2.731233</c:v>
                </c:pt>
                <c:pt idx="47">
                  <c:v>2.748449</c:v>
                </c:pt>
                <c:pt idx="48">
                  <c:v>2.764819</c:v>
                </c:pt>
                <c:pt idx="49">
                  <c:v>2.780017</c:v>
                </c:pt>
                <c:pt idx="50">
                  <c:v>2.794186</c:v>
                </c:pt>
                <c:pt idx="51">
                  <c:v>2.807371</c:v>
                </c:pt>
                <c:pt idx="52">
                  <c:v>2.819642</c:v>
                </c:pt>
                <c:pt idx="53">
                  <c:v>2.831058</c:v>
                </c:pt>
                <c:pt idx="54">
                  <c:v>2.841677</c:v>
                </c:pt>
                <c:pt idx="55">
                  <c:v>2.851552</c:v>
                </c:pt>
                <c:pt idx="56">
                  <c:v>2.860732</c:v>
                </c:pt>
                <c:pt idx="57">
                  <c:v>2.869265</c:v>
                </c:pt>
                <c:pt idx="58">
                  <c:v>2.877193</c:v>
                </c:pt>
                <c:pt idx="59">
                  <c:v>2.884557</c:v>
                </c:pt>
                <c:pt idx="60">
                  <c:v>2.891394</c:v>
                </c:pt>
                <c:pt idx="61">
                  <c:v>2.897734</c:v>
                </c:pt>
                <c:pt idx="62">
                  <c:v>2.926523</c:v>
                </c:pt>
                <c:pt idx="63">
                  <c:v>2.953635</c:v>
                </c:pt>
                <c:pt idx="64">
                  <c:v>2.979168</c:v>
                </c:pt>
                <c:pt idx="65">
                  <c:v>3.003217</c:v>
                </c:pt>
                <c:pt idx="66">
                  <c:v>3.025868</c:v>
                </c:pt>
                <c:pt idx="67">
                  <c:v>3.047205</c:v>
                </c:pt>
                <c:pt idx="68">
                  <c:v>3.067305</c:v>
                </c:pt>
                <c:pt idx="69">
                  <c:v>3.086240</c:v>
                </c:pt>
                <c:pt idx="70">
                  <c:v>3.104080</c:v>
                </c:pt>
                <c:pt idx="71">
                  <c:v>3.120890</c:v>
                </c:pt>
                <c:pt idx="72">
                  <c:v>3.136730</c:v>
                </c:pt>
                <c:pt idx="73">
                  <c:v>3.151657</c:v>
                </c:pt>
                <c:pt idx="74">
                  <c:v>3.165725</c:v>
                </c:pt>
                <c:pt idx="75">
                  <c:v>3.178986</c:v>
                </c:pt>
                <c:pt idx="76">
                  <c:v>3.191486</c:v>
                </c:pt>
                <c:pt idx="77">
                  <c:v>3.203270</c:v>
                </c:pt>
                <c:pt idx="78">
                  <c:v>3.214382</c:v>
                </c:pt>
                <c:pt idx="79">
                  <c:v>3.224860</c:v>
                </c:pt>
                <c:pt idx="80">
                  <c:v>3.234741</c:v>
                </c:pt>
                <c:pt idx="81">
                  <c:v>3.244062</c:v>
                </c:pt>
                <c:pt idx="82">
                  <c:v>3.252855</c:v>
                </c:pt>
                <c:pt idx="83">
                  <c:v>3.261151</c:v>
                </c:pt>
                <c:pt idx="84">
                  <c:v>3.268979</c:v>
                </c:pt>
                <c:pt idx="85">
                  <c:v>3.276368</c:v>
                </c:pt>
                <c:pt idx="86">
                  <c:v>3.283342</c:v>
                </c:pt>
                <c:pt idx="87">
                  <c:v>3.289927</c:v>
                </c:pt>
                <c:pt idx="88">
                  <c:v>3.296146</c:v>
                </c:pt>
                <c:pt idx="89">
                  <c:v>3.302019</c:v>
                </c:pt>
                <c:pt idx="90">
                  <c:v>3.307567</c:v>
                </c:pt>
                <c:pt idx="91">
                  <c:v>3.312810</c:v>
                </c:pt>
                <c:pt idx="92">
                  <c:v>3.317765</c:v>
                </c:pt>
                <c:pt idx="93">
                  <c:v>3.322450</c:v>
                </c:pt>
                <c:pt idx="94">
                  <c:v>3.326880</c:v>
                </c:pt>
                <c:pt idx="95">
                  <c:v>3.331070</c:v>
                </c:pt>
                <c:pt idx="96">
                  <c:v>3.335034</c:v>
                </c:pt>
                <c:pt idx="97">
                  <c:v>3.338786</c:v>
                </c:pt>
                <c:pt idx="98">
                  <c:v>3.342338</c:v>
                </c:pt>
                <c:pt idx="99">
                  <c:v>3.345702</c:v>
                </c:pt>
                <c:pt idx="100">
                  <c:v>3.348888</c:v>
                </c:pt>
                <c:pt idx="101">
                  <c:v>3.351908</c:v>
                </c:pt>
                <c:pt idx="102">
                  <c:v>3.354771</c:v>
                </c:pt>
                <c:pt idx="103">
                  <c:v>3.357486</c:v>
                </c:pt>
                <c:pt idx="104">
                  <c:v>3.360062</c:v>
                </c:pt>
                <c:pt idx="105">
                  <c:v>3.362507</c:v>
                </c:pt>
                <c:pt idx="106">
                  <c:v>3.364829</c:v>
                </c:pt>
                <c:pt idx="107">
                  <c:v>3.367035</c:v>
                </c:pt>
                <c:pt idx="108">
                  <c:v>3.369132</c:v>
                </c:pt>
                <c:pt idx="109">
                  <c:v>3.371126</c:v>
                </c:pt>
                <c:pt idx="110">
                  <c:v>3.373023</c:v>
                </c:pt>
                <c:pt idx="111">
                  <c:v>3.374828</c:v>
                </c:pt>
                <c:pt idx="112">
                  <c:v>3.376548</c:v>
                </c:pt>
                <c:pt idx="113">
                  <c:v>3.378187</c:v>
                </c:pt>
                <c:pt idx="114">
                  <c:v>3.379750</c:v>
                </c:pt>
                <c:pt idx="115">
                  <c:v>3.381241</c:v>
                </c:pt>
                <c:pt idx="116">
                  <c:v>3.382664</c:v>
                </c:pt>
                <c:pt idx="117">
                  <c:v>3.384024</c:v>
                </c:pt>
                <c:pt idx="118">
                  <c:v>3.385324</c:v>
                </c:pt>
                <c:pt idx="119">
                  <c:v>3.386568</c:v>
                </c:pt>
                <c:pt idx="120">
                  <c:v>3.387758</c:v>
                </c:pt>
                <c:pt idx="121">
                  <c:v>3.388898</c:v>
                </c:pt>
                <c:pt idx="122">
                  <c:v>3.389991</c:v>
                </c:pt>
                <c:pt idx="123">
                  <c:v>3.391039</c:v>
                </c:pt>
                <c:pt idx="124">
                  <c:v>3.392046</c:v>
                </c:pt>
                <c:pt idx="125">
                  <c:v>3.393013</c:v>
                </c:pt>
                <c:pt idx="126">
                  <c:v>3.393943</c:v>
                </c:pt>
                <c:pt idx="127">
                  <c:v>3.394837</c:v>
                </c:pt>
                <c:pt idx="128">
                  <c:v>3.395699</c:v>
                </c:pt>
                <c:pt idx="129">
                  <c:v>3.396529</c:v>
                </c:pt>
                <c:pt idx="130">
                  <c:v>3.397330</c:v>
                </c:pt>
                <c:pt idx="131">
                  <c:v>3.398103</c:v>
                </c:pt>
                <c:pt idx="132">
                  <c:v>3.398850</c:v>
                </c:pt>
                <c:pt idx="133">
                  <c:v>3.399573</c:v>
                </c:pt>
                <c:pt idx="134">
                  <c:v>3.400272</c:v>
                </c:pt>
                <c:pt idx="135">
                  <c:v>3.400948</c:v>
                </c:pt>
                <c:pt idx="136">
                  <c:v>3.401605</c:v>
                </c:pt>
                <c:pt idx="137">
                  <c:v>3.402241</c:v>
                </c:pt>
                <c:pt idx="138">
                  <c:v>3.402859</c:v>
                </c:pt>
                <c:pt idx="139">
                  <c:v>3.403460</c:v>
                </c:pt>
                <c:pt idx="140">
                  <c:v>3.404044</c:v>
                </c:pt>
                <c:pt idx="141">
                  <c:v>3.404613</c:v>
                </c:pt>
                <c:pt idx="142">
                  <c:v>3.405167</c:v>
                </c:pt>
                <c:pt idx="143">
                  <c:v>3.405707</c:v>
                </c:pt>
                <c:pt idx="144">
                  <c:v>3.406234</c:v>
                </c:pt>
                <c:pt idx="145">
                  <c:v>3.406748</c:v>
                </c:pt>
                <c:pt idx="146">
                  <c:v>3.407251</c:v>
                </c:pt>
                <c:pt idx="147">
                  <c:v>3.407742</c:v>
                </c:pt>
                <c:pt idx="148">
                  <c:v>3.408223</c:v>
                </c:pt>
                <c:pt idx="149">
                  <c:v>3.408694</c:v>
                </c:pt>
                <c:pt idx="150">
                  <c:v>3.409155</c:v>
                </c:pt>
                <c:pt idx="151">
                  <c:v>3.409608</c:v>
                </c:pt>
                <c:pt idx="152">
                  <c:v>3.410052</c:v>
                </c:pt>
                <c:pt idx="153">
                  <c:v>3.410488</c:v>
                </c:pt>
                <c:pt idx="154">
                  <c:v>3.410916</c:v>
                </c:pt>
                <c:pt idx="155">
                  <c:v>3.411338</c:v>
                </c:pt>
                <c:pt idx="156">
                  <c:v>3.411752</c:v>
                </c:pt>
                <c:pt idx="157">
                  <c:v>3.412160</c:v>
                </c:pt>
                <c:pt idx="158">
                  <c:v>3.412561</c:v>
                </c:pt>
                <c:pt idx="159">
                  <c:v>3.412957</c:v>
                </c:pt>
                <c:pt idx="160">
                  <c:v>3.413347</c:v>
                </c:pt>
                <c:pt idx="161">
                  <c:v>3.413732</c:v>
                </c:pt>
                <c:pt idx="162">
                  <c:v>3.414112</c:v>
                </c:pt>
                <c:pt idx="163">
                  <c:v>3.414487</c:v>
                </c:pt>
                <c:pt idx="164">
                  <c:v>3.414857</c:v>
                </c:pt>
                <c:pt idx="165">
                  <c:v>3.415223</c:v>
                </c:pt>
                <c:pt idx="166">
                  <c:v>3.415584</c:v>
                </c:pt>
                <c:pt idx="167">
                  <c:v>3.415942</c:v>
                </c:pt>
                <c:pt idx="168">
                  <c:v>3.416296</c:v>
                </c:pt>
                <c:pt idx="169">
                  <c:v>3.416646</c:v>
                </c:pt>
                <c:pt idx="170">
                  <c:v>3.416993</c:v>
                </c:pt>
                <c:pt idx="171">
                  <c:v>3.417337</c:v>
                </c:pt>
                <c:pt idx="172">
                  <c:v>3.417677</c:v>
                </c:pt>
                <c:pt idx="173">
                  <c:v>3.418014</c:v>
                </c:pt>
                <c:pt idx="174">
                  <c:v>3.418348</c:v>
                </c:pt>
                <c:pt idx="175">
                  <c:v>3.418680</c:v>
                </c:pt>
                <c:pt idx="176">
                  <c:v>3.419008</c:v>
                </c:pt>
                <c:pt idx="177">
                  <c:v>3.419334</c:v>
                </c:pt>
                <c:pt idx="178">
                  <c:v>3.419658</c:v>
                </c:pt>
                <c:pt idx="179">
                  <c:v>3.419979</c:v>
                </c:pt>
                <c:pt idx="180">
                  <c:v>3.420298</c:v>
                </c:pt>
                <c:pt idx="181">
                  <c:v>3.420614</c:v>
                </c:pt>
                <c:pt idx="182">
                  <c:v>3.420929</c:v>
                </c:pt>
                <c:pt idx="183">
                  <c:v>3.421241</c:v>
                </c:pt>
                <c:pt idx="184">
                  <c:v>3.421551</c:v>
                </c:pt>
                <c:pt idx="185">
                  <c:v>3.421860</c:v>
                </c:pt>
                <c:pt idx="186">
                  <c:v>3.422166</c:v>
                </c:pt>
                <c:pt idx="187">
                  <c:v>3.422471</c:v>
                </c:pt>
                <c:pt idx="188">
                  <c:v>3.422773</c:v>
                </c:pt>
                <c:pt idx="189">
                  <c:v>3.423074</c:v>
                </c:pt>
                <c:pt idx="190">
                  <c:v>3.423374</c:v>
                </c:pt>
                <c:pt idx="191">
                  <c:v>3.423672</c:v>
                </c:pt>
                <c:pt idx="192">
                  <c:v>3.423968</c:v>
                </c:pt>
                <c:pt idx="193">
                  <c:v>3.424262</c:v>
                </c:pt>
                <c:pt idx="194">
                  <c:v>3.424555</c:v>
                </c:pt>
                <c:pt idx="195">
                  <c:v>3.424847</c:v>
                </c:pt>
                <c:pt idx="196">
                  <c:v>3.425137</c:v>
                </c:pt>
                <c:pt idx="197">
                  <c:v>3.425426</c:v>
                </c:pt>
                <c:pt idx="198">
                  <c:v>3.425713</c:v>
                </c:pt>
                <c:pt idx="199">
                  <c:v>3.425999</c:v>
                </c:pt>
                <c:pt idx="200">
                  <c:v>3.426284</c:v>
                </c:pt>
                <c:pt idx="201">
                  <c:v>3.426567</c:v>
                </c:pt>
                <c:pt idx="202">
                  <c:v>3.426849</c:v>
                </c:pt>
                <c:pt idx="203">
                  <c:v>3.427130</c:v>
                </c:pt>
                <c:pt idx="204">
                  <c:v>3.427410</c:v>
                </c:pt>
                <c:pt idx="205">
                  <c:v>3.427688</c:v>
                </c:pt>
                <c:pt idx="206">
                  <c:v>3.427966</c:v>
                </c:pt>
                <c:pt idx="207">
                  <c:v>3.428242</c:v>
                </c:pt>
                <c:pt idx="208">
                  <c:v>3.428517</c:v>
                </c:pt>
                <c:pt idx="209">
                  <c:v>3.428790</c:v>
                </c:pt>
                <c:pt idx="210">
                  <c:v>3.429063</c:v>
                </c:pt>
                <c:pt idx="211">
                  <c:v>3.429335</c:v>
                </c:pt>
                <c:pt idx="212">
                  <c:v>3.429605</c:v>
                </c:pt>
                <c:pt idx="213">
                  <c:v>3.429875</c:v>
                </c:pt>
                <c:pt idx="214">
                  <c:v>3.430143</c:v>
                </c:pt>
                <c:pt idx="215">
                  <c:v>3.430411</c:v>
                </c:pt>
                <c:pt idx="216">
                  <c:v>3.430677</c:v>
                </c:pt>
                <c:pt idx="217">
                  <c:v>3.430942</c:v>
                </c:pt>
                <c:pt idx="218">
                  <c:v>3.431207</c:v>
                </c:pt>
                <c:pt idx="219">
                  <c:v>3.431470</c:v>
                </c:pt>
                <c:pt idx="220">
                  <c:v>3.431733</c:v>
                </c:pt>
                <c:pt idx="221">
                  <c:v>3.431994</c:v>
                </c:pt>
                <c:pt idx="222">
                  <c:v>3.432254</c:v>
                </c:pt>
                <c:pt idx="223">
                  <c:v>3.432514</c:v>
                </c:pt>
                <c:pt idx="224">
                  <c:v>3.432772</c:v>
                </c:pt>
                <c:pt idx="225">
                  <c:v>3.433030</c:v>
                </c:pt>
                <c:pt idx="226">
                  <c:v>3.433287</c:v>
                </c:pt>
                <c:pt idx="227">
                  <c:v>3.433542</c:v>
                </c:pt>
                <c:pt idx="228">
                  <c:v>3.433797</c:v>
                </c:pt>
                <c:pt idx="229">
                  <c:v>3.434051</c:v>
                </c:pt>
                <c:pt idx="230">
                  <c:v>3.434304</c:v>
                </c:pt>
                <c:pt idx="231">
                  <c:v>3.434556</c:v>
                </c:pt>
                <c:pt idx="232">
                  <c:v>3.434808</c:v>
                </c:pt>
                <c:pt idx="233">
                  <c:v>3.435058</c:v>
                </c:pt>
                <c:pt idx="234">
                  <c:v>3.435308</c:v>
                </c:pt>
                <c:pt idx="235">
                  <c:v>3.435556</c:v>
                </c:pt>
                <c:pt idx="236">
                  <c:v>3.435804</c:v>
                </c:pt>
                <c:pt idx="237">
                  <c:v>3.436051</c:v>
                </c:pt>
                <c:pt idx="238">
                  <c:v>3.436297</c:v>
                </c:pt>
                <c:pt idx="239">
                  <c:v>3.436542</c:v>
                </c:pt>
                <c:pt idx="240">
                  <c:v>3.436786</c:v>
                </c:pt>
                <c:pt idx="241">
                  <c:v>3.437030</c:v>
                </c:pt>
                <c:pt idx="242">
                  <c:v>3.437273</c:v>
                </c:pt>
                <c:pt idx="243">
                  <c:v>3.437514</c:v>
                </c:pt>
                <c:pt idx="244">
                  <c:v>3.437755</c:v>
                </c:pt>
                <c:pt idx="245">
                  <c:v>3.437996</c:v>
                </c:pt>
                <c:pt idx="246">
                  <c:v>3.438235</c:v>
                </c:pt>
                <c:pt idx="247">
                  <c:v>3.438474</c:v>
                </c:pt>
                <c:pt idx="248">
                  <c:v>3.438711</c:v>
                </c:pt>
                <c:pt idx="249">
                  <c:v>3.438948</c:v>
                </c:pt>
                <c:pt idx="250">
                  <c:v>3.439184</c:v>
                </c:pt>
                <c:pt idx="251">
                  <c:v>3.439420</c:v>
                </c:pt>
                <c:pt idx="252">
                  <c:v>3.439654</c:v>
                </c:pt>
                <c:pt idx="253">
                  <c:v>3.439888</c:v>
                </c:pt>
                <c:pt idx="254">
                  <c:v>3.440121</c:v>
                </c:pt>
                <c:pt idx="255">
                  <c:v>3.440353</c:v>
                </c:pt>
                <c:pt idx="256">
                  <c:v>3.440584</c:v>
                </c:pt>
                <c:pt idx="257">
                  <c:v>3.440815</c:v>
                </c:pt>
                <c:pt idx="258">
                  <c:v>3.441045</c:v>
                </c:pt>
                <c:pt idx="259">
                  <c:v>3.441274</c:v>
                </c:pt>
                <c:pt idx="260">
                  <c:v>3.441502</c:v>
                </c:pt>
                <c:pt idx="261">
                  <c:v>3.441730</c:v>
                </c:pt>
                <c:pt idx="262">
                  <c:v>3.441957</c:v>
                </c:pt>
                <c:pt idx="263">
                  <c:v>3.442183</c:v>
                </c:pt>
                <c:pt idx="264">
                  <c:v>3.442408</c:v>
                </c:pt>
                <c:pt idx="265">
                  <c:v>3.442632</c:v>
                </c:pt>
                <c:pt idx="266">
                  <c:v>3.442856</c:v>
                </c:pt>
                <c:pt idx="267">
                  <c:v>3.443079</c:v>
                </c:pt>
                <c:pt idx="268">
                  <c:v>3.443301</c:v>
                </c:pt>
                <c:pt idx="269">
                  <c:v>3.443523</c:v>
                </c:pt>
                <c:pt idx="270">
                  <c:v>3.443744</c:v>
                </c:pt>
                <c:pt idx="271">
                  <c:v>3.443964</c:v>
                </c:pt>
                <c:pt idx="272">
                  <c:v>3.444183</c:v>
                </c:pt>
                <c:pt idx="273">
                  <c:v>3.444402</c:v>
                </c:pt>
                <c:pt idx="274">
                  <c:v>3.444619</c:v>
                </c:pt>
                <c:pt idx="275">
                  <c:v>3.444836</c:v>
                </c:pt>
                <c:pt idx="276">
                  <c:v>3.445053</c:v>
                </c:pt>
                <c:pt idx="277">
                  <c:v>3.445269</c:v>
                </c:pt>
                <c:pt idx="278">
                  <c:v>3.445483</c:v>
                </c:pt>
                <c:pt idx="279">
                  <c:v>3.445698</c:v>
                </c:pt>
                <c:pt idx="280">
                  <c:v>3.445911</c:v>
                </c:pt>
                <c:pt idx="281">
                  <c:v>3.446124</c:v>
                </c:pt>
                <c:pt idx="282">
                  <c:v>3.446336</c:v>
                </c:pt>
                <c:pt idx="283">
                  <c:v>3.446548</c:v>
                </c:pt>
                <c:pt idx="284">
                  <c:v>3.446758</c:v>
                </c:pt>
                <c:pt idx="285">
                  <c:v>3.446968</c:v>
                </c:pt>
                <c:pt idx="286">
                  <c:v>3.447177</c:v>
                </c:pt>
                <c:pt idx="287">
                  <c:v>3.447386</c:v>
                </c:pt>
                <c:pt idx="288">
                  <c:v>3.447594</c:v>
                </c:pt>
                <c:pt idx="289">
                  <c:v>3.447801</c:v>
                </c:pt>
                <c:pt idx="290">
                  <c:v>3.448008</c:v>
                </c:pt>
                <c:pt idx="291">
                  <c:v>3.448214</c:v>
                </c:pt>
                <c:pt idx="292">
                  <c:v>3.448419</c:v>
                </c:pt>
                <c:pt idx="293">
                  <c:v>3.448623</c:v>
                </c:pt>
                <c:pt idx="294">
                  <c:v>3.448827</c:v>
                </c:pt>
                <c:pt idx="295">
                  <c:v>3.449030</c:v>
                </c:pt>
                <c:pt idx="296">
                  <c:v>3.449232</c:v>
                </c:pt>
                <c:pt idx="297">
                  <c:v>3.449434</c:v>
                </c:pt>
                <c:pt idx="298">
                  <c:v>3.449635</c:v>
                </c:pt>
                <c:pt idx="299">
                  <c:v>3.449836</c:v>
                </c:pt>
                <c:pt idx="300">
                  <c:v>3.450035</c:v>
                </c:pt>
                <c:pt idx="301">
                  <c:v>3.450235</c:v>
                </c:pt>
                <c:pt idx="302">
                  <c:v>3.450433</c:v>
                </c:pt>
                <c:pt idx="303">
                  <c:v>3.450631</c:v>
                </c:pt>
                <c:pt idx="304">
                  <c:v>3.450828</c:v>
                </c:pt>
                <c:pt idx="305">
                  <c:v>3.451024</c:v>
                </c:pt>
                <c:pt idx="306">
                  <c:v>3.451220</c:v>
                </c:pt>
                <c:pt idx="307">
                  <c:v>3.451415</c:v>
                </c:pt>
                <c:pt idx="308">
                  <c:v>3.451610</c:v>
                </c:pt>
                <c:pt idx="309">
                  <c:v>3.451804</c:v>
                </c:pt>
                <c:pt idx="310">
                  <c:v>3.451997</c:v>
                </c:pt>
                <c:pt idx="311">
                  <c:v>3.452189</c:v>
                </c:pt>
                <c:pt idx="312">
                  <c:v>3.452381</c:v>
                </c:pt>
                <c:pt idx="313">
                  <c:v>3.452573</c:v>
                </c:pt>
                <c:pt idx="314">
                  <c:v>3.452763</c:v>
                </c:pt>
                <c:pt idx="315">
                  <c:v>3.452953</c:v>
                </c:pt>
                <c:pt idx="316">
                  <c:v>3.453143</c:v>
                </c:pt>
                <c:pt idx="317">
                  <c:v>3.453331</c:v>
                </c:pt>
                <c:pt idx="318">
                  <c:v>3.453520</c:v>
                </c:pt>
                <c:pt idx="319">
                  <c:v>3.453707</c:v>
                </c:pt>
                <c:pt idx="320">
                  <c:v>3.453894</c:v>
                </c:pt>
                <c:pt idx="321">
                  <c:v>3.454080</c:v>
                </c:pt>
                <c:pt idx="322">
                  <c:v>3.454266</c:v>
                </c:pt>
                <c:pt idx="323">
                  <c:v>3.454451</c:v>
                </c:pt>
                <c:pt idx="324">
                  <c:v>3.454635</c:v>
                </c:pt>
                <c:pt idx="325">
                  <c:v>3.454819</c:v>
                </c:pt>
                <c:pt idx="326">
                  <c:v>3.455002</c:v>
                </c:pt>
                <c:pt idx="327">
                  <c:v>3.455185</c:v>
                </c:pt>
                <c:pt idx="328">
                  <c:v>3.455367</c:v>
                </c:pt>
                <c:pt idx="329">
                  <c:v>3.455548</c:v>
                </c:pt>
                <c:pt idx="330">
                  <c:v>3.455729</c:v>
                </c:pt>
                <c:pt idx="331">
                  <c:v>3.455909</c:v>
                </c:pt>
                <c:pt idx="332">
                  <c:v>3.456089</c:v>
                </c:pt>
                <c:pt idx="333">
                  <c:v>3.456268</c:v>
                </c:pt>
                <c:pt idx="334">
                  <c:v>3.456446</c:v>
                </c:pt>
                <c:pt idx="335">
                  <c:v>3.456624</c:v>
                </c:pt>
                <c:pt idx="336">
                  <c:v>3.456801</c:v>
                </c:pt>
                <c:pt idx="337">
                  <c:v>3.456977</c:v>
                </c:pt>
                <c:pt idx="338">
                  <c:v>3.457153</c:v>
                </c:pt>
                <c:pt idx="339">
                  <c:v>3.457329</c:v>
                </c:pt>
                <c:pt idx="340">
                  <c:v>3.457504</c:v>
                </c:pt>
                <c:pt idx="341">
                  <c:v>3.457678</c:v>
                </c:pt>
                <c:pt idx="342">
                  <c:v>3.457852</c:v>
                </c:pt>
                <c:pt idx="343">
                  <c:v>3.458025</c:v>
                </c:pt>
                <c:pt idx="344">
                  <c:v>3.458197</c:v>
                </c:pt>
                <c:pt idx="345">
                  <c:v>3.458369</c:v>
                </c:pt>
                <c:pt idx="346">
                  <c:v>3.458541</c:v>
                </c:pt>
                <c:pt idx="347">
                  <c:v>3.458711</c:v>
                </c:pt>
                <c:pt idx="348">
                  <c:v>3.458882</c:v>
                </c:pt>
                <c:pt idx="349">
                  <c:v>3.459051</c:v>
                </c:pt>
                <c:pt idx="350">
                  <c:v>3.459220</c:v>
                </c:pt>
                <c:pt idx="351">
                  <c:v>3.459389</c:v>
                </c:pt>
                <c:pt idx="352">
                  <c:v>3.459557</c:v>
                </c:pt>
                <c:pt idx="353">
                  <c:v>3.459724</c:v>
                </c:pt>
                <c:pt idx="354">
                  <c:v>3.459891</c:v>
                </c:pt>
                <c:pt idx="355">
                  <c:v>3.460057</c:v>
                </c:pt>
                <c:pt idx="356">
                  <c:v>3.460223</c:v>
                </c:pt>
                <c:pt idx="357">
                  <c:v>3.460388</c:v>
                </c:pt>
                <c:pt idx="358">
                  <c:v>3.460553</c:v>
                </c:pt>
                <c:pt idx="359">
                  <c:v>3.460717</c:v>
                </c:pt>
                <c:pt idx="360">
                  <c:v>3.460881</c:v>
                </c:pt>
                <c:pt idx="361">
                  <c:v>3.461044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'Induction'!$T$4</c:f>
              <c:strCache>
                <c:ptCount val="1"/>
                <c:pt idx="0">
                  <c:v>10 min</c:v>
                </c:pt>
              </c:strCache>
            </c:strRef>
          </c:tx>
          <c:spPr>
            <a:noFill/>
            <a:ln w="25400" cap="flat">
              <a:solidFill>
                <a:schemeClr val="accent4">
                  <a:hueOff val="-476017"/>
                  <a:lumOff val="-10042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4">
                  <a:hueOff val="-476017"/>
                  <a:lumOff val="-10042"/>
                </a:schemeClr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'Induction'!$T$5:$T$366</c:f>
              <c:numCache>
                <c:ptCount val="362"/>
                <c:pt idx="0">
                  <c:v>0.000000</c:v>
                </c:pt>
                <c:pt idx="1">
                  <c:v>2.546336</c:v>
                </c:pt>
                <c:pt idx="2">
                  <c:v>4.929198</c:v>
                </c:pt>
                <c:pt idx="3">
                  <c:v>7.159452</c:v>
                </c:pt>
                <c:pt idx="4">
                  <c:v>9.247242</c:v>
                </c:pt>
                <c:pt idx="5">
                  <c:v>11.202034</c:v>
                </c:pt>
                <c:pt idx="6">
                  <c:v>13.032668</c:v>
                </c:pt>
                <c:pt idx="7">
                  <c:v>14.747391</c:v>
                </c:pt>
                <c:pt idx="8">
                  <c:v>16.353903</c:v>
                </c:pt>
                <c:pt idx="9">
                  <c:v>17.859390</c:v>
                </c:pt>
                <c:pt idx="10">
                  <c:v>18.581516</c:v>
                </c:pt>
                <c:pt idx="11">
                  <c:v>17.401293</c:v>
                </c:pt>
                <c:pt idx="12">
                  <c:v>16.299482</c:v>
                </c:pt>
                <c:pt idx="13">
                  <c:v>15.270860</c:v>
                </c:pt>
                <c:pt idx="14">
                  <c:v>14.310554</c:v>
                </c:pt>
                <c:pt idx="15">
                  <c:v>13.414016</c:v>
                </c:pt>
                <c:pt idx="16">
                  <c:v>12.576998</c:v>
                </c:pt>
                <c:pt idx="17">
                  <c:v>11.795538</c:v>
                </c:pt>
                <c:pt idx="18">
                  <c:v>11.065937</c:v>
                </c:pt>
                <c:pt idx="19">
                  <c:v>10.384741</c:v>
                </c:pt>
                <c:pt idx="20">
                  <c:v>9.748728</c:v>
                </c:pt>
                <c:pt idx="21">
                  <c:v>9.154889</c:v>
                </c:pt>
                <c:pt idx="22">
                  <c:v>8.600416</c:v>
                </c:pt>
                <c:pt idx="23">
                  <c:v>8.082688</c:v>
                </c:pt>
                <c:pt idx="24">
                  <c:v>7.599258</c:v>
                </c:pt>
                <c:pt idx="25">
                  <c:v>7.147844</c:v>
                </c:pt>
                <c:pt idx="26">
                  <c:v>6.726313</c:v>
                </c:pt>
                <c:pt idx="27">
                  <c:v>6.332677</c:v>
                </c:pt>
                <c:pt idx="28">
                  <c:v>5.965077</c:v>
                </c:pt>
                <c:pt idx="29">
                  <c:v>5.621782</c:v>
                </c:pt>
                <c:pt idx="30">
                  <c:v>5.301172</c:v>
                </c:pt>
                <c:pt idx="31">
                  <c:v>5.001737</c:v>
                </c:pt>
                <c:pt idx="32">
                  <c:v>4.722069</c:v>
                </c:pt>
                <c:pt idx="33">
                  <c:v>4.460851</c:v>
                </c:pt>
                <c:pt idx="34">
                  <c:v>4.216855</c:v>
                </c:pt>
                <c:pt idx="35">
                  <c:v>3.988935</c:v>
                </c:pt>
                <c:pt idx="36">
                  <c:v>3.776020</c:v>
                </c:pt>
                <c:pt idx="37">
                  <c:v>3.577113</c:v>
                </c:pt>
                <c:pt idx="38">
                  <c:v>3.391281</c:v>
                </c:pt>
                <c:pt idx="39">
                  <c:v>3.217654</c:v>
                </c:pt>
                <c:pt idx="40">
                  <c:v>3.055419</c:v>
                </c:pt>
                <c:pt idx="41">
                  <c:v>2.903818</c:v>
                </c:pt>
                <c:pt idx="42">
                  <c:v>2.762145</c:v>
                </c:pt>
                <c:pt idx="43">
                  <c:v>2.679561</c:v>
                </c:pt>
                <c:pt idx="44">
                  <c:v>2.697822</c:v>
                </c:pt>
                <c:pt idx="45">
                  <c:v>2.712258</c:v>
                </c:pt>
                <c:pt idx="46">
                  <c:v>2.731233</c:v>
                </c:pt>
                <c:pt idx="47">
                  <c:v>2.748449</c:v>
                </c:pt>
                <c:pt idx="48">
                  <c:v>2.764819</c:v>
                </c:pt>
                <c:pt idx="49">
                  <c:v>2.780017</c:v>
                </c:pt>
                <c:pt idx="50">
                  <c:v>2.794186</c:v>
                </c:pt>
                <c:pt idx="51">
                  <c:v>2.807371</c:v>
                </c:pt>
                <c:pt idx="52">
                  <c:v>2.819642</c:v>
                </c:pt>
                <c:pt idx="53">
                  <c:v>2.831058</c:v>
                </c:pt>
                <c:pt idx="54">
                  <c:v>2.841677</c:v>
                </c:pt>
                <c:pt idx="55">
                  <c:v>2.851552</c:v>
                </c:pt>
                <c:pt idx="56">
                  <c:v>2.860732</c:v>
                </c:pt>
                <c:pt idx="57">
                  <c:v>2.869265</c:v>
                </c:pt>
                <c:pt idx="58">
                  <c:v>2.877193</c:v>
                </c:pt>
                <c:pt idx="59">
                  <c:v>2.884557</c:v>
                </c:pt>
                <c:pt idx="60">
                  <c:v>2.891394</c:v>
                </c:pt>
                <c:pt idx="61">
                  <c:v>2.897739</c:v>
                </c:pt>
                <c:pt idx="62">
                  <c:v>2.903627</c:v>
                </c:pt>
                <c:pt idx="63">
                  <c:v>2.909086</c:v>
                </c:pt>
                <c:pt idx="64">
                  <c:v>2.914146</c:v>
                </c:pt>
                <c:pt idx="65">
                  <c:v>2.918834</c:v>
                </c:pt>
                <c:pt idx="66">
                  <c:v>2.923174</c:v>
                </c:pt>
                <c:pt idx="67">
                  <c:v>2.927190</c:v>
                </c:pt>
                <c:pt idx="68">
                  <c:v>2.930903</c:v>
                </c:pt>
                <c:pt idx="69">
                  <c:v>2.934334</c:v>
                </c:pt>
                <c:pt idx="70">
                  <c:v>2.937502</c:v>
                </c:pt>
                <c:pt idx="71">
                  <c:v>2.940424</c:v>
                </c:pt>
                <c:pt idx="72">
                  <c:v>2.943117</c:v>
                </c:pt>
                <c:pt idx="73">
                  <c:v>2.945596</c:v>
                </c:pt>
                <c:pt idx="74">
                  <c:v>2.947876</c:v>
                </c:pt>
                <c:pt idx="75">
                  <c:v>2.949970</c:v>
                </c:pt>
                <c:pt idx="76">
                  <c:v>2.951890</c:v>
                </c:pt>
                <c:pt idx="77">
                  <c:v>2.953649</c:v>
                </c:pt>
                <c:pt idx="78">
                  <c:v>2.955256</c:v>
                </c:pt>
                <c:pt idx="79">
                  <c:v>2.956723</c:v>
                </c:pt>
                <c:pt idx="80">
                  <c:v>2.958058</c:v>
                </c:pt>
                <c:pt idx="81">
                  <c:v>2.959272</c:v>
                </c:pt>
                <c:pt idx="82">
                  <c:v>2.960371</c:v>
                </c:pt>
                <c:pt idx="83">
                  <c:v>2.961363</c:v>
                </c:pt>
                <c:pt idx="84">
                  <c:v>2.962257</c:v>
                </c:pt>
                <c:pt idx="85">
                  <c:v>2.963058</c:v>
                </c:pt>
                <c:pt idx="86">
                  <c:v>2.963773</c:v>
                </c:pt>
                <c:pt idx="87">
                  <c:v>2.964408</c:v>
                </c:pt>
                <c:pt idx="88">
                  <c:v>2.964968</c:v>
                </c:pt>
                <c:pt idx="89">
                  <c:v>2.965458</c:v>
                </c:pt>
                <c:pt idx="90">
                  <c:v>2.965883</c:v>
                </c:pt>
                <c:pt idx="91">
                  <c:v>2.966248</c:v>
                </c:pt>
                <c:pt idx="92">
                  <c:v>2.966556</c:v>
                </c:pt>
                <c:pt idx="93">
                  <c:v>2.966812</c:v>
                </c:pt>
                <c:pt idx="94">
                  <c:v>2.967019</c:v>
                </c:pt>
                <c:pt idx="95">
                  <c:v>2.967181</c:v>
                </c:pt>
                <c:pt idx="96">
                  <c:v>2.967300</c:v>
                </c:pt>
                <c:pt idx="97">
                  <c:v>2.967380</c:v>
                </c:pt>
                <c:pt idx="98">
                  <c:v>2.967423</c:v>
                </c:pt>
                <c:pt idx="99">
                  <c:v>2.967432</c:v>
                </c:pt>
                <c:pt idx="100">
                  <c:v>2.967409</c:v>
                </c:pt>
                <c:pt idx="101">
                  <c:v>2.967357</c:v>
                </c:pt>
                <c:pt idx="102">
                  <c:v>2.967278</c:v>
                </c:pt>
                <c:pt idx="103">
                  <c:v>2.967173</c:v>
                </c:pt>
                <c:pt idx="104">
                  <c:v>2.967044</c:v>
                </c:pt>
                <c:pt idx="105">
                  <c:v>2.966893</c:v>
                </c:pt>
                <c:pt idx="106">
                  <c:v>2.966722</c:v>
                </c:pt>
                <c:pt idx="107">
                  <c:v>2.966533</c:v>
                </c:pt>
                <c:pt idx="108">
                  <c:v>2.966325</c:v>
                </c:pt>
                <c:pt idx="109">
                  <c:v>2.966101</c:v>
                </c:pt>
                <c:pt idx="110">
                  <c:v>2.965863</c:v>
                </c:pt>
                <c:pt idx="111">
                  <c:v>2.965610</c:v>
                </c:pt>
                <c:pt idx="112">
                  <c:v>2.965344</c:v>
                </c:pt>
                <c:pt idx="113">
                  <c:v>2.965067</c:v>
                </c:pt>
                <c:pt idx="114">
                  <c:v>2.964778</c:v>
                </c:pt>
                <c:pt idx="115">
                  <c:v>2.964480</c:v>
                </c:pt>
                <c:pt idx="116">
                  <c:v>2.964171</c:v>
                </c:pt>
                <c:pt idx="117">
                  <c:v>2.963855</c:v>
                </c:pt>
                <c:pt idx="118">
                  <c:v>2.963530</c:v>
                </c:pt>
                <c:pt idx="119">
                  <c:v>2.963198</c:v>
                </c:pt>
                <c:pt idx="120">
                  <c:v>2.962859</c:v>
                </c:pt>
                <c:pt idx="121">
                  <c:v>2.962509</c:v>
                </c:pt>
                <c:pt idx="122">
                  <c:v>2.985690</c:v>
                </c:pt>
                <c:pt idx="123">
                  <c:v>3.007531</c:v>
                </c:pt>
                <c:pt idx="124">
                  <c:v>3.028113</c:v>
                </c:pt>
                <c:pt idx="125">
                  <c:v>3.047509</c:v>
                </c:pt>
                <c:pt idx="126">
                  <c:v>3.065790</c:v>
                </c:pt>
                <c:pt idx="127">
                  <c:v>3.083021</c:v>
                </c:pt>
                <c:pt idx="128">
                  <c:v>3.099264</c:v>
                </c:pt>
                <c:pt idx="129">
                  <c:v>3.114579</c:v>
                </c:pt>
                <c:pt idx="130">
                  <c:v>3.129018</c:v>
                </c:pt>
                <c:pt idx="131">
                  <c:v>3.142634</c:v>
                </c:pt>
                <c:pt idx="132">
                  <c:v>3.155476</c:v>
                </c:pt>
                <c:pt idx="133">
                  <c:v>3.167589</c:v>
                </c:pt>
                <c:pt idx="134">
                  <c:v>3.179017</c:v>
                </c:pt>
                <c:pt idx="135">
                  <c:v>3.189799</c:v>
                </c:pt>
                <c:pt idx="136">
                  <c:v>3.199974</c:v>
                </c:pt>
                <c:pt idx="137">
                  <c:v>3.209577</c:v>
                </c:pt>
                <c:pt idx="138">
                  <c:v>3.218642</c:v>
                </c:pt>
                <c:pt idx="139">
                  <c:v>3.227202</c:v>
                </c:pt>
                <c:pt idx="140">
                  <c:v>3.235284</c:v>
                </c:pt>
                <c:pt idx="141">
                  <c:v>3.242919</c:v>
                </c:pt>
                <c:pt idx="142">
                  <c:v>3.250132</c:v>
                </c:pt>
                <c:pt idx="143">
                  <c:v>3.256948</c:v>
                </c:pt>
                <c:pt idx="144">
                  <c:v>3.263390</c:v>
                </c:pt>
                <c:pt idx="145">
                  <c:v>3.269480</c:v>
                </c:pt>
                <c:pt idx="146">
                  <c:v>3.275240</c:v>
                </c:pt>
                <c:pt idx="147">
                  <c:v>3.280688</c:v>
                </c:pt>
                <c:pt idx="148">
                  <c:v>3.285843</c:v>
                </c:pt>
                <c:pt idx="149">
                  <c:v>3.290722</c:v>
                </c:pt>
                <c:pt idx="150">
                  <c:v>3.295341</c:v>
                </c:pt>
                <c:pt idx="151">
                  <c:v>3.299716</c:v>
                </c:pt>
                <c:pt idx="152">
                  <c:v>3.303860</c:v>
                </c:pt>
                <c:pt idx="153">
                  <c:v>3.307788</c:v>
                </c:pt>
                <c:pt idx="154">
                  <c:v>3.311512</c:v>
                </c:pt>
                <c:pt idx="155">
                  <c:v>3.315044</c:v>
                </c:pt>
                <c:pt idx="156">
                  <c:v>3.318396</c:v>
                </c:pt>
                <c:pt idx="157">
                  <c:v>3.321577</c:v>
                </c:pt>
                <c:pt idx="158">
                  <c:v>3.324598</c:v>
                </c:pt>
                <c:pt idx="159">
                  <c:v>3.327468</c:v>
                </c:pt>
                <c:pt idx="160">
                  <c:v>3.330197</c:v>
                </c:pt>
                <c:pt idx="161">
                  <c:v>3.332792</c:v>
                </c:pt>
                <c:pt idx="162">
                  <c:v>3.335261</c:v>
                </c:pt>
                <c:pt idx="163">
                  <c:v>3.337611</c:v>
                </c:pt>
                <c:pt idx="164">
                  <c:v>3.339850</c:v>
                </c:pt>
                <c:pt idx="165">
                  <c:v>3.341984</c:v>
                </c:pt>
                <c:pt idx="166">
                  <c:v>3.344019</c:v>
                </c:pt>
                <c:pt idx="167">
                  <c:v>3.345961</c:v>
                </c:pt>
                <c:pt idx="168">
                  <c:v>3.347814</c:v>
                </c:pt>
                <c:pt idx="169">
                  <c:v>3.349586</c:v>
                </c:pt>
                <c:pt idx="170">
                  <c:v>3.351279</c:v>
                </c:pt>
                <c:pt idx="171">
                  <c:v>3.352899</c:v>
                </c:pt>
                <c:pt idx="172">
                  <c:v>3.354450</c:v>
                </c:pt>
                <c:pt idx="173">
                  <c:v>3.355936</c:v>
                </c:pt>
                <c:pt idx="174">
                  <c:v>3.357360</c:v>
                </c:pt>
                <c:pt idx="175">
                  <c:v>3.358727</c:v>
                </c:pt>
                <c:pt idx="176">
                  <c:v>3.360039</c:v>
                </c:pt>
                <c:pt idx="177">
                  <c:v>3.361300</c:v>
                </c:pt>
                <c:pt idx="178">
                  <c:v>3.362512</c:v>
                </c:pt>
                <c:pt idx="179">
                  <c:v>3.363679</c:v>
                </c:pt>
                <c:pt idx="180">
                  <c:v>3.364802</c:v>
                </c:pt>
                <c:pt idx="181">
                  <c:v>3.365886</c:v>
                </c:pt>
                <c:pt idx="182">
                  <c:v>3.366930</c:v>
                </c:pt>
                <c:pt idx="183">
                  <c:v>3.367939</c:v>
                </c:pt>
                <c:pt idx="184">
                  <c:v>3.368914</c:v>
                </c:pt>
                <c:pt idx="185">
                  <c:v>3.369857</c:v>
                </c:pt>
                <c:pt idx="186">
                  <c:v>3.370769</c:v>
                </c:pt>
                <c:pt idx="187">
                  <c:v>3.371653</c:v>
                </c:pt>
                <c:pt idx="188">
                  <c:v>3.372510</c:v>
                </c:pt>
                <c:pt idx="189">
                  <c:v>3.373341</c:v>
                </c:pt>
                <c:pt idx="190">
                  <c:v>3.374149</c:v>
                </c:pt>
                <c:pt idx="191">
                  <c:v>3.374933</c:v>
                </c:pt>
                <c:pt idx="192">
                  <c:v>3.375696</c:v>
                </c:pt>
                <c:pt idx="193">
                  <c:v>3.376439</c:v>
                </c:pt>
                <c:pt idx="194">
                  <c:v>3.377163</c:v>
                </c:pt>
                <c:pt idx="195">
                  <c:v>3.377869</c:v>
                </c:pt>
                <c:pt idx="196">
                  <c:v>3.378558</c:v>
                </c:pt>
                <c:pt idx="197">
                  <c:v>3.379230</c:v>
                </c:pt>
                <c:pt idx="198">
                  <c:v>3.379887</c:v>
                </c:pt>
                <c:pt idx="199">
                  <c:v>3.380530</c:v>
                </c:pt>
                <c:pt idx="200">
                  <c:v>3.381159</c:v>
                </c:pt>
                <c:pt idx="201">
                  <c:v>3.381775</c:v>
                </c:pt>
                <c:pt idx="202">
                  <c:v>3.382378</c:v>
                </c:pt>
                <c:pt idx="203">
                  <c:v>3.382970</c:v>
                </c:pt>
                <c:pt idx="204">
                  <c:v>3.383551</c:v>
                </c:pt>
                <c:pt idx="205">
                  <c:v>3.384122</c:v>
                </c:pt>
                <c:pt idx="206">
                  <c:v>3.384683</c:v>
                </c:pt>
                <c:pt idx="207">
                  <c:v>3.385234</c:v>
                </c:pt>
                <c:pt idx="208">
                  <c:v>3.385776</c:v>
                </c:pt>
                <c:pt idx="209">
                  <c:v>3.386310</c:v>
                </c:pt>
                <c:pt idx="210">
                  <c:v>3.386836</c:v>
                </c:pt>
                <c:pt idx="211">
                  <c:v>3.387354</c:v>
                </c:pt>
                <c:pt idx="212">
                  <c:v>3.387864</c:v>
                </c:pt>
                <c:pt idx="213">
                  <c:v>3.388368</c:v>
                </c:pt>
                <c:pt idx="214">
                  <c:v>3.388866</c:v>
                </c:pt>
                <c:pt idx="215">
                  <c:v>3.389356</c:v>
                </c:pt>
                <c:pt idx="216">
                  <c:v>3.389841</c:v>
                </c:pt>
                <c:pt idx="217">
                  <c:v>3.390321</c:v>
                </c:pt>
                <c:pt idx="218">
                  <c:v>3.390795</c:v>
                </c:pt>
                <c:pt idx="219">
                  <c:v>3.391263</c:v>
                </c:pt>
                <c:pt idx="220">
                  <c:v>3.391727</c:v>
                </c:pt>
                <c:pt idx="221">
                  <c:v>3.392186</c:v>
                </c:pt>
                <c:pt idx="222">
                  <c:v>3.392640</c:v>
                </c:pt>
                <c:pt idx="223">
                  <c:v>3.393090</c:v>
                </c:pt>
                <c:pt idx="224">
                  <c:v>3.393536</c:v>
                </c:pt>
                <c:pt idx="225">
                  <c:v>3.393978</c:v>
                </c:pt>
                <c:pt idx="226">
                  <c:v>3.394415</c:v>
                </c:pt>
                <c:pt idx="227">
                  <c:v>3.394850</c:v>
                </c:pt>
                <c:pt idx="228">
                  <c:v>3.395281</c:v>
                </c:pt>
                <c:pt idx="229">
                  <c:v>3.395708</c:v>
                </c:pt>
                <c:pt idx="230">
                  <c:v>3.396132</c:v>
                </c:pt>
                <c:pt idx="231">
                  <c:v>3.396553</c:v>
                </c:pt>
                <c:pt idx="232">
                  <c:v>3.396971</c:v>
                </c:pt>
                <c:pt idx="233">
                  <c:v>3.397386</c:v>
                </c:pt>
                <c:pt idx="234">
                  <c:v>3.397798</c:v>
                </c:pt>
                <c:pt idx="235">
                  <c:v>3.398207</c:v>
                </c:pt>
                <c:pt idx="236">
                  <c:v>3.398614</c:v>
                </c:pt>
                <c:pt idx="237">
                  <c:v>3.399018</c:v>
                </c:pt>
                <c:pt idx="238">
                  <c:v>3.399420</c:v>
                </c:pt>
                <c:pt idx="239">
                  <c:v>3.399819</c:v>
                </c:pt>
                <c:pt idx="240">
                  <c:v>3.400216</c:v>
                </c:pt>
                <c:pt idx="241">
                  <c:v>3.400610</c:v>
                </c:pt>
                <c:pt idx="242">
                  <c:v>3.401003</c:v>
                </c:pt>
                <c:pt idx="243">
                  <c:v>3.401393</c:v>
                </c:pt>
                <c:pt idx="244">
                  <c:v>3.401782</c:v>
                </c:pt>
                <c:pt idx="245">
                  <c:v>3.402168</c:v>
                </c:pt>
                <c:pt idx="246">
                  <c:v>3.402552</c:v>
                </c:pt>
                <c:pt idx="247">
                  <c:v>3.402934</c:v>
                </c:pt>
                <c:pt idx="248">
                  <c:v>3.403315</c:v>
                </c:pt>
                <c:pt idx="249">
                  <c:v>3.403693</c:v>
                </c:pt>
                <c:pt idx="250">
                  <c:v>3.404070</c:v>
                </c:pt>
                <c:pt idx="251">
                  <c:v>3.404445</c:v>
                </c:pt>
                <c:pt idx="252">
                  <c:v>3.404818</c:v>
                </c:pt>
                <c:pt idx="253">
                  <c:v>3.405190</c:v>
                </c:pt>
                <c:pt idx="254">
                  <c:v>3.405560</c:v>
                </c:pt>
                <c:pt idx="255">
                  <c:v>3.405928</c:v>
                </c:pt>
                <c:pt idx="256">
                  <c:v>3.406295</c:v>
                </c:pt>
                <c:pt idx="257">
                  <c:v>3.406660</c:v>
                </c:pt>
                <c:pt idx="258">
                  <c:v>3.407023</c:v>
                </c:pt>
                <c:pt idx="259">
                  <c:v>3.407385</c:v>
                </c:pt>
                <c:pt idx="260">
                  <c:v>3.407746</c:v>
                </c:pt>
                <c:pt idx="261">
                  <c:v>3.408105</c:v>
                </c:pt>
                <c:pt idx="262">
                  <c:v>3.408462</c:v>
                </c:pt>
                <c:pt idx="263">
                  <c:v>3.408819</c:v>
                </c:pt>
                <c:pt idx="264">
                  <c:v>3.409173</c:v>
                </c:pt>
                <c:pt idx="265">
                  <c:v>3.409527</c:v>
                </c:pt>
                <c:pt idx="266">
                  <c:v>3.409879</c:v>
                </c:pt>
                <c:pt idx="267">
                  <c:v>3.410229</c:v>
                </c:pt>
                <c:pt idx="268">
                  <c:v>3.410578</c:v>
                </c:pt>
                <c:pt idx="269">
                  <c:v>3.410926</c:v>
                </c:pt>
                <c:pt idx="270">
                  <c:v>3.411273</c:v>
                </c:pt>
                <c:pt idx="271">
                  <c:v>3.411618</c:v>
                </c:pt>
                <c:pt idx="272">
                  <c:v>3.411962</c:v>
                </c:pt>
                <c:pt idx="273">
                  <c:v>3.412305</c:v>
                </c:pt>
                <c:pt idx="274">
                  <c:v>3.412647</c:v>
                </c:pt>
                <c:pt idx="275">
                  <c:v>3.412987</c:v>
                </c:pt>
                <c:pt idx="276">
                  <c:v>3.413326</c:v>
                </c:pt>
                <c:pt idx="277">
                  <c:v>3.413664</c:v>
                </c:pt>
                <c:pt idx="278">
                  <c:v>3.414000</c:v>
                </c:pt>
                <c:pt idx="279">
                  <c:v>3.414335</c:v>
                </c:pt>
                <c:pt idx="280">
                  <c:v>3.414670</c:v>
                </c:pt>
                <c:pt idx="281">
                  <c:v>3.415003</c:v>
                </c:pt>
                <c:pt idx="282">
                  <c:v>3.415334</c:v>
                </c:pt>
                <c:pt idx="283">
                  <c:v>3.415665</c:v>
                </c:pt>
                <c:pt idx="284">
                  <c:v>3.415994</c:v>
                </c:pt>
                <c:pt idx="285">
                  <c:v>3.416323</c:v>
                </c:pt>
                <c:pt idx="286">
                  <c:v>3.416650</c:v>
                </c:pt>
                <c:pt idx="287">
                  <c:v>3.416976</c:v>
                </c:pt>
                <c:pt idx="288">
                  <c:v>3.417300</c:v>
                </c:pt>
                <c:pt idx="289">
                  <c:v>3.417624</c:v>
                </c:pt>
                <c:pt idx="290">
                  <c:v>3.417947</c:v>
                </c:pt>
                <c:pt idx="291">
                  <c:v>3.418268</c:v>
                </c:pt>
                <c:pt idx="292">
                  <c:v>3.418589</c:v>
                </c:pt>
                <c:pt idx="293">
                  <c:v>3.418908</c:v>
                </c:pt>
                <c:pt idx="294">
                  <c:v>3.419226</c:v>
                </c:pt>
                <c:pt idx="295">
                  <c:v>3.419543</c:v>
                </c:pt>
                <c:pt idx="296">
                  <c:v>3.419859</c:v>
                </c:pt>
                <c:pt idx="297">
                  <c:v>3.420174</c:v>
                </c:pt>
                <c:pt idx="298">
                  <c:v>3.420488</c:v>
                </c:pt>
                <c:pt idx="299">
                  <c:v>3.420800</c:v>
                </c:pt>
                <c:pt idx="300">
                  <c:v>3.421112</c:v>
                </c:pt>
                <c:pt idx="301">
                  <c:v>3.421423</c:v>
                </c:pt>
                <c:pt idx="302">
                  <c:v>3.421732</c:v>
                </c:pt>
                <c:pt idx="303">
                  <c:v>3.422041</c:v>
                </c:pt>
                <c:pt idx="304">
                  <c:v>3.422348</c:v>
                </c:pt>
                <c:pt idx="305">
                  <c:v>3.422655</c:v>
                </c:pt>
                <c:pt idx="306">
                  <c:v>3.422960</c:v>
                </c:pt>
                <c:pt idx="307">
                  <c:v>3.423265</c:v>
                </c:pt>
                <c:pt idx="308">
                  <c:v>3.423568</c:v>
                </c:pt>
                <c:pt idx="309">
                  <c:v>3.423870</c:v>
                </c:pt>
                <c:pt idx="310">
                  <c:v>3.424172</c:v>
                </c:pt>
                <c:pt idx="311">
                  <c:v>3.424472</c:v>
                </c:pt>
                <c:pt idx="312">
                  <c:v>3.424771</c:v>
                </c:pt>
                <c:pt idx="313">
                  <c:v>3.425069</c:v>
                </c:pt>
                <c:pt idx="314">
                  <c:v>3.425367</c:v>
                </c:pt>
                <c:pt idx="315">
                  <c:v>3.425663</c:v>
                </c:pt>
                <c:pt idx="316">
                  <c:v>3.425958</c:v>
                </c:pt>
                <c:pt idx="317">
                  <c:v>3.426253</c:v>
                </c:pt>
                <c:pt idx="318">
                  <c:v>3.426546</c:v>
                </c:pt>
                <c:pt idx="319">
                  <c:v>3.426838</c:v>
                </c:pt>
                <c:pt idx="320">
                  <c:v>3.427130</c:v>
                </c:pt>
                <c:pt idx="321">
                  <c:v>3.427420</c:v>
                </c:pt>
                <c:pt idx="322">
                  <c:v>3.427709</c:v>
                </c:pt>
                <c:pt idx="323">
                  <c:v>3.427998</c:v>
                </c:pt>
                <c:pt idx="324">
                  <c:v>3.428285</c:v>
                </c:pt>
                <c:pt idx="325">
                  <c:v>3.428572</c:v>
                </c:pt>
                <c:pt idx="326">
                  <c:v>3.428857</c:v>
                </c:pt>
                <c:pt idx="327">
                  <c:v>3.429142</c:v>
                </c:pt>
                <c:pt idx="328">
                  <c:v>3.429425</c:v>
                </c:pt>
                <c:pt idx="329">
                  <c:v>3.429708</c:v>
                </c:pt>
                <c:pt idx="330">
                  <c:v>3.429990</c:v>
                </c:pt>
                <c:pt idx="331">
                  <c:v>3.430271</c:v>
                </c:pt>
                <c:pt idx="332">
                  <c:v>3.430551</c:v>
                </c:pt>
                <c:pt idx="333">
                  <c:v>3.430830</c:v>
                </c:pt>
                <c:pt idx="334">
                  <c:v>3.431108</c:v>
                </c:pt>
                <c:pt idx="335">
                  <c:v>3.431385</c:v>
                </c:pt>
                <c:pt idx="336">
                  <c:v>3.431661</c:v>
                </c:pt>
                <c:pt idx="337">
                  <c:v>3.431936</c:v>
                </c:pt>
                <c:pt idx="338">
                  <c:v>3.432210</c:v>
                </c:pt>
                <c:pt idx="339">
                  <c:v>3.432484</c:v>
                </c:pt>
                <c:pt idx="340">
                  <c:v>3.432756</c:v>
                </c:pt>
                <c:pt idx="341">
                  <c:v>3.433028</c:v>
                </c:pt>
                <c:pt idx="342">
                  <c:v>3.433299</c:v>
                </c:pt>
                <c:pt idx="343">
                  <c:v>3.433568</c:v>
                </c:pt>
                <c:pt idx="344">
                  <c:v>3.433837</c:v>
                </c:pt>
                <c:pt idx="345">
                  <c:v>3.434105</c:v>
                </c:pt>
                <c:pt idx="346">
                  <c:v>3.434372</c:v>
                </c:pt>
                <c:pt idx="347">
                  <c:v>3.434639</c:v>
                </c:pt>
                <c:pt idx="348">
                  <c:v>3.434904</c:v>
                </c:pt>
                <c:pt idx="349">
                  <c:v>3.435168</c:v>
                </c:pt>
                <c:pt idx="350">
                  <c:v>3.435432</c:v>
                </c:pt>
                <c:pt idx="351">
                  <c:v>3.435695</c:v>
                </c:pt>
                <c:pt idx="352">
                  <c:v>3.435956</c:v>
                </c:pt>
                <c:pt idx="353">
                  <c:v>3.436217</c:v>
                </c:pt>
                <c:pt idx="354">
                  <c:v>3.436477</c:v>
                </c:pt>
                <c:pt idx="355">
                  <c:v>3.436737</c:v>
                </c:pt>
                <c:pt idx="356">
                  <c:v>3.436995</c:v>
                </c:pt>
                <c:pt idx="357">
                  <c:v>3.437252</c:v>
                </c:pt>
                <c:pt idx="358">
                  <c:v>3.437509</c:v>
                </c:pt>
                <c:pt idx="359">
                  <c:v>3.437765</c:v>
                </c:pt>
                <c:pt idx="360">
                  <c:v>3.438020</c:v>
                </c:pt>
                <c:pt idx="361">
                  <c:v>3.438274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'Induction'!$U$4</c:f>
              <c:strCache>
                <c:ptCount val="1"/>
                <c:pt idx="0">
                  <c:v>15 min</c:v>
                </c:pt>
              </c:strCache>
            </c:strRef>
          </c:tx>
          <c:spPr>
            <a:noFill/>
            <a:ln w="38100" cap="flat">
              <a:solidFill>
                <a:srgbClr val="9437FF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9437FF"/>
              </a:solidFill>
              <a:ln w="38100" cap="flat">
                <a:solidFill>
                  <a:srgbClr val="FF2600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'Induction'!$U$5:$U$366</c:f>
              <c:numCache>
                <c:ptCount val="362"/>
                <c:pt idx="0">
                  <c:v>0.000000</c:v>
                </c:pt>
                <c:pt idx="1">
                  <c:v>2.546336</c:v>
                </c:pt>
                <c:pt idx="2">
                  <c:v>4.929198</c:v>
                </c:pt>
                <c:pt idx="3">
                  <c:v>7.159452</c:v>
                </c:pt>
                <c:pt idx="4">
                  <c:v>9.247242</c:v>
                </c:pt>
                <c:pt idx="5">
                  <c:v>11.202034</c:v>
                </c:pt>
                <c:pt idx="6">
                  <c:v>13.032668</c:v>
                </c:pt>
                <c:pt idx="7">
                  <c:v>14.747391</c:v>
                </c:pt>
                <c:pt idx="8">
                  <c:v>16.353903</c:v>
                </c:pt>
                <c:pt idx="9">
                  <c:v>17.859390</c:v>
                </c:pt>
                <c:pt idx="10">
                  <c:v>18.581516</c:v>
                </c:pt>
                <c:pt idx="11">
                  <c:v>17.401293</c:v>
                </c:pt>
                <c:pt idx="12">
                  <c:v>16.299482</c:v>
                </c:pt>
                <c:pt idx="13">
                  <c:v>15.270860</c:v>
                </c:pt>
                <c:pt idx="14">
                  <c:v>14.310554</c:v>
                </c:pt>
                <c:pt idx="15">
                  <c:v>13.414016</c:v>
                </c:pt>
                <c:pt idx="16">
                  <c:v>12.576998</c:v>
                </c:pt>
                <c:pt idx="17">
                  <c:v>11.795538</c:v>
                </c:pt>
                <c:pt idx="18">
                  <c:v>11.065937</c:v>
                </c:pt>
                <c:pt idx="19">
                  <c:v>10.384741</c:v>
                </c:pt>
                <c:pt idx="20">
                  <c:v>9.748728</c:v>
                </c:pt>
                <c:pt idx="21">
                  <c:v>9.154889</c:v>
                </c:pt>
                <c:pt idx="22">
                  <c:v>8.600416</c:v>
                </c:pt>
                <c:pt idx="23">
                  <c:v>8.082688</c:v>
                </c:pt>
                <c:pt idx="24">
                  <c:v>7.599258</c:v>
                </c:pt>
                <c:pt idx="25">
                  <c:v>7.147844</c:v>
                </c:pt>
                <c:pt idx="26">
                  <c:v>6.726313</c:v>
                </c:pt>
                <c:pt idx="27">
                  <c:v>6.332677</c:v>
                </c:pt>
                <c:pt idx="28">
                  <c:v>5.965077</c:v>
                </c:pt>
                <c:pt idx="29">
                  <c:v>5.621782</c:v>
                </c:pt>
                <c:pt idx="30">
                  <c:v>5.301172</c:v>
                </c:pt>
                <c:pt idx="31">
                  <c:v>5.001737</c:v>
                </c:pt>
                <c:pt idx="32">
                  <c:v>4.722069</c:v>
                </c:pt>
                <c:pt idx="33">
                  <c:v>4.460851</c:v>
                </c:pt>
                <c:pt idx="34">
                  <c:v>4.216855</c:v>
                </c:pt>
                <c:pt idx="35">
                  <c:v>3.988935</c:v>
                </c:pt>
                <c:pt idx="36">
                  <c:v>3.776020</c:v>
                </c:pt>
                <c:pt idx="37">
                  <c:v>3.577113</c:v>
                </c:pt>
                <c:pt idx="38">
                  <c:v>3.391281</c:v>
                </c:pt>
                <c:pt idx="39">
                  <c:v>3.217654</c:v>
                </c:pt>
                <c:pt idx="40">
                  <c:v>3.055419</c:v>
                </c:pt>
                <c:pt idx="41">
                  <c:v>2.903818</c:v>
                </c:pt>
                <c:pt idx="42">
                  <c:v>2.762145</c:v>
                </c:pt>
                <c:pt idx="43">
                  <c:v>2.679561</c:v>
                </c:pt>
                <c:pt idx="44">
                  <c:v>2.697822</c:v>
                </c:pt>
                <c:pt idx="45">
                  <c:v>2.712258</c:v>
                </c:pt>
                <c:pt idx="46">
                  <c:v>2.731233</c:v>
                </c:pt>
                <c:pt idx="47">
                  <c:v>2.748449</c:v>
                </c:pt>
                <c:pt idx="48">
                  <c:v>2.764819</c:v>
                </c:pt>
                <c:pt idx="49">
                  <c:v>2.780017</c:v>
                </c:pt>
                <c:pt idx="50">
                  <c:v>2.794186</c:v>
                </c:pt>
                <c:pt idx="51">
                  <c:v>2.807371</c:v>
                </c:pt>
                <c:pt idx="52">
                  <c:v>2.819642</c:v>
                </c:pt>
                <c:pt idx="53">
                  <c:v>2.831058</c:v>
                </c:pt>
                <c:pt idx="54">
                  <c:v>2.841677</c:v>
                </c:pt>
                <c:pt idx="55">
                  <c:v>2.851552</c:v>
                </c:pt>
                <c:pt idx="56">
                  <c:v>2.860732</c:v>
                </c:pt>
                <c:pt idx="57">
                  <c:v>2.869265</c:v>
                </c:pt>
                <c:pt idx="58">
                  <c:v>2.877193</c:v>
                </c:pt>
                <c:pt idx="59">
                  <c:v>2.884557</c:v>
                </c:pt>
                <c:pt idx="60">
                  <c:v>2.891394</c:v>
                </c:pt>
                <c:pt idx="61">
                  <c:v>2.897739</c:v>
                </c:pt>
                <c:pt idx="62">
                  <c:v>2.903627</c:v>
                </c:pt>
                <c:pt idx="63">
                  <c:v>2.909086</c:v>
                </c:pt>
                <c:pt idx="64">
                  <c:v>2.914146</c:v>
                </c:pt>
                <c:pt idx="65">
                  <c:v>2.918834</c:v>
                </c:pt>
                <c:pt idx="66">
                  <c:v>2.923174</c:v>
                </c:pt>
                <c:pt idx="67">
                  <c:v>2.927190</c:v>
                </c:pt>
                <c:pt idx="68">
                  <c:v>2.930903</c:v>
                </c:pt>
                <c:pt idx="69">
                  <c:v>2.934334</c:v>
                </c:pt>
                <c:pt idx="70">
                  <c:v>2.937502</c:v>
                </c:pt>
                <c:pt idx="71">
                  <c:v>2.940424</c:v>
                </c:pt>
                <c:pt idx="72">
                  <c:v>2.943117</c:v>
                </c:pt>
                <c:pt idx="73">
                  <c:v>2.945596</c:v>
                </c:pt>
                <c:pt idx="74">
                  <c:v>2.947876</c:v>
                </c:pt>
                <c:pt idx="75">
                  <c:v>2.949970</c:v>
                </c:pt>
                <c:pt idx="76">
                  <c:v>2.951890</c:v>
                </c:pt>
                <c:pt idx="77">
                  <c:v>2.953649</c:v>
                </c:pt>
                <c:pt idx="78">
                  <c:v>2.955256</c:v>
                </c:pt>
                <c:pt idx="79">
                  <c:v>2.956723</c:v>
                </c:pt>
                <c:pt idx="80">
                  <c:v>2.958058</c:v>
                </c:pt>
                <c:pt idx="81">
                  <c:v>2.959272</c:v>
                </c:pt>
                <c:pt idx="82">
                  <c:v>2.960371</c:v>
                </c:pt>
                <c:pt idx="83">
                  <c:v>2.961363</c:v>
                </c:pt>
                <c:pt idx="84">
                  <c:v>2.962257</c:v>
                </c:pt>
                <c:pt idx="85">
                  <c:v>2.963058</c:v>
                </c:pt>
                <c:pt idx="86">
                  <c:v>2.963773</c:v>
                </c:pt>
                <c:pt idx="87">
                  <c:v>2.964408</c:v>
                </c:pt>
                <c:pt idx="88">
                  <c:v>2.964968</c:v>
                </c:pt>
                <c:pt idx="89">
                  <c:v>2.965458</c:v>
                </c:pt>
                <c:pt idx="90">
                  <c:v>2.965883</c:v>
                </c:pt>
                <c:pt idx="91">
                  <c:v>2.966248</c:v>
                </c:pt>
                <c:pt idx="92">
                  <c:v>2.966556</c:v>
                </c:pt>
                <c:pt idx="93">
                  <c:v>2.966812</c:v>
                </c:pt>
                <c:pt idx="94">
                  <c:v>2.967019</c:v>
                </c:pt>
                <c:pt idx="95">
                  <c:v>2.967181</c:v>
                </c:pt>
                <c:pt idx="96">
                  <c:v>2.967300</c:v>
                </c:pt>
                <c:pt idx="97">
                  <c:v>2.967380</c:v>
                </c:pt>
                <c:pt idx="98">
                  <c:v>2.967423</c:v>
                </c:pt>
                <c:pt idx="99">
                  <c:v>2.967432</c:v>
                </c:pt>
                <c:pt idx="100">
                  <c:v>2.967409</c:v>
                </c:pt>
                <c:pt idx="101">
                  <c:v>2.967357</c:v>
                </c:pt>
                <c:pt idx="102">
                  <c:v>2.967278</c:v>
                </c:pt>
                <c:pt idx="103">
                  <c:v>2.967173</c:v>
                </c:pt>
                <c:pt idx="104">
                  <c:v>2.967044</c:v>
                </c:pt>
                <c:pt idx="105">
                  <c:v>2.966893</c:v>
                </c:pt>
                <c:pt idx="106">
                  <c:v>2.966722</c:v>
                </c:pt>
                <c:pt idx="107">
                  <c:v>2.966533</c:v>
                </c:pt>
                <c:pt idx="108">
                  <c:v>2.966325</c:v>
                </c:pt>
                <c:pt idx="109">
                  <c:v>2.966101</c:v>
                </c:pt>
                <c:pt idx="110">
                  <c:v>2.965863</c:v>
                </c:pt>
                <c:pt idx="111">
                  <c:v>2.965610</c:v>
                </c:pt>
                <c:pt idx="112">
                  <c:v>2.965344</c:v>
                </c:pt>
                <c:pt idx="113">
                  <c:v>2.965067</c:v>
                </c:pt>
                <c:pt idx="114">
                  <c:v>2.964778</c:v>
                </c:pt>
                <c:pt idx="115">
                  <c:v>2.964480</c:v>
                </c:pt>
                <c:pt idx="116">
                  <c:v>2.964171</c:v>
                </c:pt>
                <c:pt idx="117">
                  <c:v>2.963855</c:v>
                </c:pt>
                <c:pt idx="118">
                  <c:v>2.963530</c:v>
                </c:pt>
                <c:pt idx="119">
                  <c:v>2.963198</c:v>
                </c:pt>
                <c:pt idx="120">
                  <c:v>2.962859</c:v>
                </c:pt>
                <c:pt idx="121">
                  <c:v>2.962514</c:v>
                </c:pt>
                <c:pt idx="122">
                  <c:v>2.962164</c:v>
                </c:pt>
                <c:pt idx="123">
                  <c:v>2.961808</c:v>
                </c:pt>
                <c:pt idx="124">
                  <c:v>2.961447</c:v>
                </c:pt>
                <c:pt idx="125">
                  <c:v>2.961083</c:v>
                </c:pt>
                <c:pt idx="126">
                  <c:v>2.960714</c:v>
                </c:pt>
                <c:pt idx="127">
                  <c:v>2.960342</c:v>
                </c:pt>
                <c:pt idx="128">
                  <c:v>2.959966</c:v>
                </c:pt>
                <c:pt idx="129">
                  <c:v>2.959588</c:v>
                </c:pt>
                <c:pt idx="130">
                  <c:v>2.959207</c:v>
                </c:pt>
                <c:pt idx="131">
                  <c:v>2.958824</c:v>
                </c:pt>
                <c:pt idx="132">
                  <c:v>2.958439</c:v>
                </c:pt>
                <c:pt idx="133">
                  <c:v>2.958052</c:v>
                </c:pt>
                <c:pt idx="134">
                  <c:v>2.957663</c:v>
                </c:pt>
                <c:pt idx="135">
                  <c:v>2.957274</c:v>
                </c:pt>
                <c:pt idx="136">
                  <c:v>2.956882</c:v>
                </c:pt>
                <c:pt idx="137">
                  <c:v>2.956490</c:v>
                </c:pt>
                <c:pt idx="138">
                  <c:v>2.956097</c:v>
                </c:pt>
                <c:pt idx="139">
                  <c:v>2.955704</c:v>
                </c:pt>
                <c:pt idx="140">
                  <c:v>2.955310</c:v>
                </c:pt>
                <c:pt idx="141">
                  <c:v>2.954915</c:v>
                </c:pt>
                <c:pt idx="142">
                  <c:v>2.954521</c:v>
                </c:pt>
                <c:pt idx="143">
                  <c:v>2.954126</c:v>
                </c:pt>
                <c:pt idx="144">
                  <c:v>2.953731</c:v>
                </c:pt>
                <c:pt idx="145">
                  <c:v>2.953336</c:v>
                </c:pt>
                <c:pt idx="146">
                  <c:v>2.952941</c:v>
                </c:pt>
                <c:pt idx="147">
                  <c:v>2.952547</c:v>
                </c:pt>
                <c:pt idx="148">
                  <c:v>2.952153</c:v>
                </c:pt>
                <c:pt idx="149">
                  <c:v>2.951759</c:v>
                </c:pt>
                <c:pt idx="150">
                  <c:v>2.951366</c:v>
                </c:pt>
                <c:pt idx="151">
                  <c:v>2.950973</c:v>
                </c:pt>
                <c:pt idx="152">
                  <c:v>2.950581</c:v>
                </c:pt>
                <c:pt idx="153">
                  <c:v>2.950190</c:v>
                </c:pt>
                <c:pt idx="154">
                  <c:v>2.949800</c:v>
                </c:pt>
                <c:pt idx="155">
                  <c:v>2.949410</c:v>
                </c:pt>
                <c:pt idx="156">
                  <c:v>2.949021</c:v>
                </c:pt>
                <c:pt idx="157">
                  <c:v>2.948632</c:v>
                </c:pt>
                <c:pt idx="158">
                  <c:v>2.948245</c:v>
                </c:pt>
                <c:pt idx="159">
                  <c:v>2.947859</c:v>
                </c:pt>
                <c:pt idx="160">
                  <c:v>2.947473</c:v>
                </c:pt>
                <c:pt idx="161">
                  <c:v>2.947089</c:v>
                </c:pt>
                <c:pt idx="162">
                  <c:v>2.946706</c:v>
                </c:pt>
                <c:pt idx="163">
                  <c:v>2.946323</c:v>
                </c:pt>
                <c:pt idx="164">
                  <c:v>2.945942</c:v>
                </c:pt>
                <c:pt idx="165">
                  <c:v>2.945562</c:v>
                </c:pt>
                <c:pt idx="166">
                  <c:v>2.945183</c:v>
                </c:pt>
                <c:pt idx="167">
                  <c:v>2.944805</c:v>
                </c:pt>
                <c:pt idx="168">
                  <c:v>2.944428</c:v>
                </c:pt>
                <c:pt idx="169">
                  <c:v>2.944053</c:v>
                </c:pt>
                <c:pt idx="170">
                  <c:v>2.943678</c:v>
                </c:pt>
                <c:pt idx="171">
                  <c:v>2.943305</c:v>
                </c:pt>
                <c:pt idx="172">
                  <c:v>2.942933</c:v>
                </c:pt>
                <c:pt idx="173">
                  <c:v>2.942562</c:v>
                </c:pt>
                <c:pt idx="174">
                  <c:v>2.942193</c:v>
                </c:pt>
                <c:pt idx="175">
                  <c:v>2.941824</c:v>
                </c:pt>
                <c:pt idx="176">
                  <c:v>2.941457</c:v>
                </c:pt>
                <c:pt idx="177">
                  <c:v>2.941091</c:v>
                </c:pt>
                <c:pt idx="178">
                  <c:v>2.940727</c:v>
                </c:pt>
                <c:pt idx="179">
                  <c:v>2.940363</c:v>
                </c:pt>
                <c:pt idx="180">
                  <c:v>2.940001</c:v>
                </c:pt>
                <c:pt idx="181">
                  <c:v>2.939635</c:v>
                </c:pt>
                <c:pt idx="182">
                  <c:v>2.962750</c:v>
                </c:pt>
                <c:pt idx="183">
                  <c:v>2.984535</c:v>
                </c:pt>
                <c:pt idx="184">
                  <c:v>3.005069</c:v>
                </c:pt>
                <c:pt idx="185">
                  <c:v>3.024426</c:v>
                </c:pt>
                <c:pt idx="186">
                  <c:v>3.042676</c:v>
                </c:pt>
                <c:pt idx="187">
                  <c:v>3.059883</c:v>
                </c:pt>
                <c:pt idx="188">
                  <c:v>3.076110</c:v>
                </c:pt>
                <c:pt idx="189">
                  <c:v>3.091413</c:v>
                </c:pt>
                <c:pt idx="190">
                  <c:v>3.105849</c:v>
                </c:pt>
                <c:pt idx="191">
                  <c:v>3.119466</c:v>
                </c:pt>
                <c:pt idx="192">
                  <c:v>3.132315</c:v>
                </c:pt>
                <c:pt idx="193">
                  <c:v>3.144440</c:v>
                </c:pt>
                <c:pt idx="194">
                  <c:v>3.155884</c:v>
                </c:pt>
                <c:pt idx="195">
                  <c:v>3.166687</c:v>
                </c:pt>
                <c:pt idx="196">
                  <c:v>3.176887</c:v>
                </c:pt>
                <c:pt idx="197">
                  <c:v>3.186519</c:v>
                </c:pt>
                <c:pt idx="198">
                  <c:v>3.195617</c:v>
                </c:pt>
                <c:pt idx="199">
                  <c:v>3.204213</c:v>
                </c:pt>
                <c:pt idx="200">
                  <c:v>3.212335</c:v>
                </c:pt>
                <c:pt idx="201">
                  <c:v>3.220012</c:v>
                </c:pt>
                <c:pt idx="202">
                  <c:v>3.227270</c:v>
                </c:pt>
                <c:pt idx="203">
                  <c:v>3.234133</c:v>
                </c:pt>
                <c:pt idx="204">
                  <c:v>3.240625</c:v>
                </c:pt>
                <c:pt idx="205">
                  <c:v>3.246768</c:v>
                </c:pt>
                <c:pt idx="206">
                  <c:v>3.252582</c:v>
                </c:pt>
                <c:pt idx="207">
                  <c:v>3.258086</c:v>
                </c:pt>
                <c:pt idx="208">
                  <c:v>3.263299</c:v>
                </c:pt>
                <c:pt idx="209">
                  <c:v>3.268238</c:v>
                </c:pt>
                <c:pt idx="210">
                  <c:v>3.272919</c:v>
                </c:pt>
                <c:pt idx="211">
                  <c:v>3.277357</c:v>
                </c:pt>
                <c:pt idx="212">
                  <c:v>3.281566</c:v>
                </c:pt>
                <c:pt idx="213">
                  <c:v>3.285559</c:v>
                </c:pt>
                <c:pt idx="214">
                  <c:v>3.289350</c:v>
                </c:pt>
                <c:pt idx="215">
                  <c:v>3.292950</c:v>
                </c:pt>
                <c:pt idx="216">
                  <c:v>3.296371</c:v>
                </c:pt>
                <c:pt idx="217">
                  <c:v>3.299622</c:v>
                </c:pt>
                <c:pt idx="218">
                  <c:v>3.302714</c:v>
                </c:pt>
                <c:pt idx="219">
                  <c:v>3.305656</c:v>
                </c:pt>
                <c:pt idx="220">
                  <c:v>3.308457</c:v>
                </c:pt>
                <c:pt idx="221">
                  <c:v>3.311125</c:v>
                </c:pt>
                <c:pt idx="222">
                  <c:v>3.313667</c:v>
                </c:pt>
                <c:pt idx="223">
                  <c:v>3.316092</c:v>
                </c:pt>
                <c:pt idx="224">
                  <c:v>3.318405</c:v>
                </c:pt>
                <c:pt idx="225">
                  <c:v>3.320614</c:v>
                </c:pt>
                <c:pt idx="226">
                  <c:v>3.322725</c:v>
                </c:pt>
                <c:pt idx="227">
                  <c:v>3.324743</c:v>
                </c:pt>
                <c:pt idx="228">
                  <c:v>3.326673</c:v>
                </c:pt>
                <c:pt idx="229">
                  <c:v>3.328521</c:v>
                </c:pt>
                <c:pt idx="230">
                  <c:v>3.330291</c:v>
                </c:pt>
                <c:pt idx="231">
                  <c:v>3.331988</c:v>
                </c:pt>
                <c:pt idx="232">
                  <c:v>3.333617</c:v>
                </c:pt>
                <c:pt idx="233">
                  <c:v>3.335180</c:v>
                </c:pt>
                <c:pt idx="234">
                  <c:v>3.336682</c:v>
                </c:pt>
                <c:pt idx="235">
                  <c:v>3.338127</c:v>
                </c:pt>
                <c:pt idx="236">
                  <c:v>3.339517</c:v>
                </c:pt>
                <c:pt idx="237">
                  <c:v>3.340855</c:v>
                </c:pt>
                <c:pt idx="238">
                  <c:v>3.342146</c:v>
                </c:pt>
                <c:pt idx="239">
                  <c:v>3.343391</c:v>
                </c:pt>
                <c:pt idx="240">
                  <c:v>3.344593</c:v>
                </c:pt>
                <c:pt idx="241">
                  <c:v>3.345754</c:v>
                </c:pt>
                <c:pt idx="242">
                  <c:v>3.346877</c:v>
                </c:pt>
                <c:pt idx="243">
                  <c:v>3.347964</c:v>
                </c:pt>
                <c:pt idx="244">
                  <c:v>3.349017</c:v>
                </c:pt>
                <c:pt idx="245">
                  <c:v>3.350038</c:v>
                </c:pt>
                <c:pt idx="246">
                  <c:v>3.351028</c:v>
                </c:pt>
                <c:pt idx="247">
                  <c:v>3.351990</c:v>
                </c:pt>
                <c:pt idx="248">
                  <c:v>3.352925</c:v>
                </c:pt>
                <c:pt idx="249">
                  <c:v>3.353834</c:v>
                </c:pt>
                <c:pt idx="250">
                  <c:v>3.354719</c:v>
                </c:pt>
                <c:pt idx="251">
                  <c:v>3.355581</c:v>
                </c:pt>
                <c:pt idx="252">
                  <c:v>3.356422</c:v>
                </c:pt>
                <c:pt idx="253">
                  <c:v>3.357242</c:v>
                </c:pt>
                <c:pt idx="254">
                  <c:v>3.358043</c:v>
                </c:pt>
                <c:pt idx="255">
                  <c:v>3.358826</c:v>
                </c:pt>
                <c:pt idx="256">
                  <c:v>3.359592</c:v>
                </c:pt>
                <c:pt idx="257">
                  <c:v>3.360341</c:v>
                </c:pt>
                <c:pt idx="258">
                  <c:v>3.361075</c:v>
                </c:pt>
                <c:pt idx="259">
                  <c:v>3.361794</c:v>
                </c:pt>
                <c:pt idx="260">
                  <c:v>3.362499</c:v>
                </c:pt>
                <c:pt idx="261">
                  <c:v>3.363191</c:v>
                </c:pt>
                <c:pt idx="262">
                  <c:v>3.363870</c:v>
                </c:pt>
                <c:pt idx="263">
                  <c:v>3.364538</c:v>
                </c:pt>
                <c:pt idx="264">
                  <c:v>3.365195</c:v>
                </c:pt>
                <c:pt idx="265">
                  <c:v>3.365841</c:v>
                </c:pt>
                <c:pt idx="266">
                  <c:v>3.366476</c:v>
                </c:pt>
                <c:pt idx="267">
                  <c:v>3.367103</c:v>
                </c:pt>
                <c:pt idx="268">
                  <c:v>3.367720</c:v>
                </c:pt>
                <c:pt idx="269">
                  <c:v>3.368328</c:v>
                </c:pt>
                <c:pt idx="270">
                  <c:v>3.368928</c:v>
                </c:pt>
                <c:pt idx="271">
                  <c:v>3.369520</c:v>
                </c:pt>
                <c:pt idx="272">
                  <c:v>3.370105</c:v>
                </c:pt>
                <c:pt idx="273">
                  <c:v>3.370683</c:v>
                </c:pt>
                <c:pt idx="274">
                  <c:v>3.371253</c:v>
                </c:pt>
                <c:pt idx="275">
                  <c:v>3.371818</c:v>
                </c:pt>
                <c:pt idx="276">
                  <c:v>3.372376</c:v>
                </c:pt>
                <c:pt idx="277">
                  <c:v>3.372928</c:v>
                </c:pt>
                <c:pt idx="278">
                  <c:v>3.373475</c:v>
                </c:pt>
                <c:pt idx="279">
                  <c:v>3.374016</c:v>
                </c:pt>
                <c:pt idx="280">
                  <c:v>3.374551</c:v>
                </c:pt>
                <c:pt idx="281">
                  <c:v>3.375082</c:v>
                </c:pt>
                <c:pt idx="282">
                  <c:v>3.375608</c:v>
                </c:pt>
                <c:pt idx="283">
                  <c:v>3.376130</c:v>
                </c:pt>
                <c:pt idx="284">
                  <c:v>3.376647</c:v>
                </c:pt>
                <c:pt idx="285">
                  <c:v>3.377160</c:v>
                </c:pt>
                <c:pt idx="286">
                  <c:v>3.377669</c:v>
                </c:pt>
                <c:pt idx="287">
                  <c:v>3.378174</c:v>
                </c:pt>
                <c:pt idx="288">
                  <c:v>3.378675</c:v>
                </c:pt>
                <c:pt idx="289">
                  <c:v>3.379173</c:v>
                </c:pt>
                <c:pt idx="290">
                  <c:v>3.379667</c:v>
                </c:pt>
                <c:pt idx="291">
                  <c:v>3.380158</c:v>
                </c:pt>
                <c:pt idx="292">
                  <c:v>3.380645</c:v>
                </c:pt>
                <c:pt idx="293">
                  <c:v>3.381130</c:v>
                </c:pt>
                <c:pt idx="294">
                  <c:v>3.381611</c:v>
                </c:pt>
                <c:pt idx="295">
                  <c:v>3.382089</c:v>
                </c:pt>
                <c:pt idx="296">
                  <c:v>3.382565</c:v>
                </c:pt>
                <c:pt idx="297">
                  <c:v>3.383037</c:v>
                </c:pt>
                <c:pt idx="298">
                  <c:v>3.383507</c:v>
                </c:pt>
                <c:pt idx="299">
                  <c:v>3.383974</c:v>
                </c:pt>
                <c:pt idx="300">
                  <c:v>3.384439</c:v>
                </c:pt>
                <c:pt idx="301">
                  <c:v>3.384902</c:v>
                </c:pt>
                <c:pt idx="302">
                  <c:v>3.385361</c:v>
                </c:pt>
                <c:pt idx="303">
                  <c:v>3.385819</c:v>
                </c:pt>
                <c:pt idx="304">
                  <c:v>3.386274</c:v>
                </c:pt>
                <c:pt idx="305">
                  <c:v>3.386727</c:v>
                </c:pt>
                <c:pt idx="306">
                  <c:v>3.387178</c:v>
                </c:pt>
                <c:pt idx="307">
                  <c:v>3.387626</c:v>
                </c:pt>
                <c:pt idx="308">
                  <c:v>3.388073</c:v>
                </c:pt>
                <c:pt idx="309">
                  <c:v>3.388517</c:v>
                </c:pt>
                <c:pt idx="310">
                  <c:v>3.388960</c:v>
                </c:pt>
                <c:pt idx="311">
                  <c:v>3.389400</c:v>
                </c:pt>
                <c:pt idx="312">
                  <c:v>3.389839</c:v>
                </c:pt>
                <c:pt idx="313">
                  <c:v>3.390275</c:v>
                </c:pt>
                <c:pt idx="314">
                  <c:v>3.390710</c:v>
                </c:pt>
                <c:pt idx="315">
                  <c:v>3.391143</c:v>
                </c:pt>
                <c:pt idx="316">
                  <c:v>3.391574</c:v>
                </c:pt>
                <c:pt idx="317">
                  <c:v>3.392003</c:v>
                </c:pt>
                <c:pt idx="318">
                  <c:v>3.392431</c:v>
                </c:pt>
                <c:pt idx="319">
                  <c:v>3.392856</c:v>
                </c:pt>
                <c:pt idx="320">
                  <c:v>3.393280</c:v>
                </c:pt>
                <c:pt idx="321">
                  <c:v>3.393703</c:v>
                </c:pt>
                <c:pt idx="322">
                  <c:v>3.394123</c:v>
                </c:pt>
                <c:pt idx="323">
                  <c:v>3.394542</c:v>
                </c:pt>
                <c:pt idx="324">
                  <c:v>3.394960</c:v>
                </c:pt>
                <c:pt idx="325">
                  <c:v>3.395376</c:v>
                </c:pt>
                <c:pt idx="326">
                  <c:v>3.395790</c:v>
                </c:pt>
                <c:pt idx="327">
                  <c:v>3.396203</c:v>
                </c:pt>
                <c:pt idx="328">
                  <c:v>3.396614</c:v>
                </c:pt>
                <c:pt idx="329">
                  <c:v>3.397023</c:v>
                </c:pt>
                <c:pt idx="330">
                  <c:v>3.397431</c:v>
                </c:pt>
                <c:pt idx="331">
                  <c:v>3.397838</c:v>
                </c:pt>
                <c:pt idx="332">
                  <c:v>3.398243</c:v>
                </c:pt>
                <c:pt idx="333">
                  <c:v>3.398647</c:v>
                </c:pt>
                <c:pt idx="334">
                  <c:v>3.399049</c:v>
                </c:pt>
                <c:pt idx="335">
                  <c:v>3.399449</c:v>
                </c:pt>
                <c:pt idx="336">
                  <c:v>3.399849</c:v>
                </c:pt>
                <c:pt idx="337">
                  <c:v>3.400246</c:v>
                </c:pt>
                <c:pt idx="338">
                  <c:v>3.400643</c:v>
                </c:pt>
                <c:pt idx="339">
                  <c:v>3.401038</c:v>
                </c:pt>
                <c:pt idx="340">
                  <c:v>3.401431</c:v>
                </c:pt>
                <c:pt idx="341">
                  <c:v>3.401823</c:v>
                </c:pt>
                <c:pt idx="342">
                  <c:v>3.402214</c:v>
                </c:pt>
                <c:pt idx="343">
                  <c:v>3.402604</c:v>
                </c:pt>
                <c:pt idx="344">
                  <c:v>3.402992</c:v>
                </c:pt>
                <c:pt idx="345">
                  <c:v>3.403378</c:v>
                </c:pt>
                <c:pt idx="346">
                  <c:v>3.403764</c:v>
                </c:pt>
                <c:pt idx="347">
                  <c:v>3.404148</c:v>
                </c:pt>
                <c:pt idx="348">
                  <c:v>3.404530</c:v>
                </c:pt>
                <c:pt idx="349">
                  <c:v>3.404912</c:v>
                </c:pt>
                <c:pt idx="350">
                  <c:v>3.405292</c:v>
                </c:pt>
                <c:pt idx="351">
                  <c:v>3.405670</c:v>
                </c:pt>
                <c:pt idx="352">
                  <c:v>3.406048</c:v>
                </c:pt>
                <c:pt idx="353">
                  <c:v>3.406424</c:v>
                </c:pt>
                <c:pt idx="354">
                  <c:v>3.406799</c:v>
                </c:pt>
                <c:pt idx="355">
                  <c:v>3.407172</c:v>
                </c:pt>
                <c:pt idx="356">
                  <c:v>3.407545</c:v>
                </c:pt>
                <c:pt idx="357">
                  <c:v>3.407916</c:v>
                </c:pt>
                <c:pt idx="358">
                  <c:v>3.408286</c:v>
                </c:pt>
                <c:pt idx="359">
                  <c:v>3.408654</c:v>
                </c:pt>
                <c:pt idx="360">
                  <c:v>3.409021</c:v>
                </c:pt>
                <c:pt idx="361">
                  <c:v>3.409387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30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 min</a:t>
                </a:r>
              </a:p>
            </c:rich>
          </c:tx>
          <c:layout/>
          <c:overlay val="1"/>
        </c:title>
        <c:numFmt formatCode="#,##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5"/>
        <c:minorUnit val="2.5"/>
      </c:valAx>
      <c:valAx>
        <c:axId val="2094734553"/>
        <c:scaling>
          <c:orientation val="minMax"/>
          <c:max val="10"/>
        </c:scaling>
        <c:delete val="0"/>
        <c:axPos val="l"/>
        <c:majorGridlines>
          <c:spPr>
            <a:ln w="12700" cap="flat">
              <a:solidFill>
                <a:srgbClr val="D5D5D5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µg/ml</a:t>
                </a:r>
              </a:p>
            </c:rich>
          </c:tx>
          <c:layout/>
          <c:overlay val="1"/>
        </c:title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"/>
        <c:minorUnit val="0.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972505"/>
          <c:y val="0.112508"/>
          <c:w val="0.859456"/>
          <c:h val="0.0688211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defRPr>
            </a:pPr>
            <a:r>
              <a: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rPr>
              <a:t>Effect site concentrations</a:t>
            </a:r>
          </a:p>
        </c:rich>
      </c:tx>
      <c:layout>
        <c:manualLayout>
          <c:xMode val="edge"/>
          <c:yMode val="edge"/>
          <c:x val="0.35527"/>
          <c:y val="0"/>
          <c:w val="0.289461"/>
          <c:h val="0.091652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9338"/>
          <c:y val="0.0916522"/>
          <c:w val="0.930378"/>
          <c:h val="0.786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'Induction'!$Q$4</c:f>
              <c:strCache>
                <c:ptCount val="1"/>
                <c:pt idx="0">
                  <c:v>Target</c:v>
                </c:pt>
              </c:strCache>
            </c:strRef>
          </c:tx>
          <c:spPr>
            <a:noFill/>
            <a:ln w="38100" cap="flat">
              <a:solidFill>
                <a:srgbClr val="000000"/>
              </a:solidFill>
              <a:custDash>
                <a:ds d="200000" sp="200000"/>
              </a:custDash>
              <a:miter lim="400000"/>
            </a:ln>
            <a:effectLst/>
          </c:spPr>
          <c:marker>
            <c:symbol val="none"/>
            <c:size val="3"/>
            <c:spPr>
              <a:solidFill>
                <a:srgbClr val="000000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'Induction'!$Q$5:$Q$366</c:f>
              <c:numCache>
                <c:ptCount val="362"/>
                <c:pt idx="0">
                  <c:v>0.000000</c:v>
                </c:pt>
                <c:pt idx="1">
                  <c:v>3.500000</c:v>
                </c:pt>
                <c:pt idx="2">
                  <c:v>3.500000</c:v>
                </c:pt>
                <c:pt idx="3">
                  <c:v>3.500000</c:v>
                </c:pt>
                <c:pt idx="4">
                  <c:v>3.500000</c:v>
                </c:pt>
                <c:pt idx="5">
                  <c:v>3.500000</c:v>
                </c:pt>
                <c:pt idx="6">
                  <c:v>3.500000</c:v>
                </c:pt>
                <c:pt idx="7">
                  <c:v>3.500000</c:v>
                </c:pt>
                <c:pt idx="8">
                  <c:v>3.500000</c:v>
                </c:pt>
                <c:pt idx="9">
                  <c:v>3.500000</c:v>
                </c:pt>
                <c:pt idx="10">
                  <c:v>3.500000</c:v>
                </c:pt>
                <c:pt idx="11">
                  <c:v>3.500000</c:v>
                </c:pt>
                <c:pt idx="12">
                  <c:v>3.500000</c:v>
                </c:pt>
                <c:pt idx="13">
                  <c:v>3.500000</c:v>
                </c:pt>
                <c:pt idx="14">
                  <c:v>3.500000</c:v>
                </c:pt>
                <c:pt idx="15">
                  <c:v>3.500000</c:v>
                </c:pt>
                <c:pt idx="16">
                  <c:v>3.500000</c:v>
                </c:pt>
                <c:pt idx="17">
                  <c:v>3.500000</c:v>
                </c:pt>
                <c:pt idx="18">
                  <c:v>3.500000</c:v>
                </c:pt>
                <c:pt idx="19">
                  <c:v>3.500000</c:v>
                </c:pt>
                <c:pt idx="20">
                  <c:v>3.500000</c:v>
                </c:pt>
                <c:pt idx="21">
                  <c:v>3.500000</c:v>
                </c:pt>
                <c:pt idx="22">
                  <c:v>3.500000</c:v>
                </c:pt>
                <c:pt idx="23">
                  <c:v>3.500000</c:v>
                </c:pt>
                <c:pt idx="24">
                  <c:v>3.500000</c:v>
                </c:pt>
                <c:pt idx="25">
                  <c:v>3.500000</c:v>
                </c:pt>
                <c:pt idx="26">
                  <c:v>3.500000</c:v>
                </c:pt>
                <c:pt idx="27">
                  <c:v>3.500000</c:v>
                </c:pt>
                <c:pt idx="28">
                  <c:v>3.500000</c:v>
                </c:pt>
                <c:pt idx="29">
                  <c:v>3.500000</c:v>
                </c:pt>
                <c:pt idx="30">
                  <c:v>3.500000</c:v>
                </c:pt>
                <c:pt idx="31">
                  <c:v>3.500000</c:v>
                </c:pt>
                <c:pt idx="32">
                  <c:v>3.500000</c:v>
                </c:pt>
                <c:pt idx="33">
                  <c:v>3.500000</c:v>
                </c:pt>
                <c:pt idx="34">
                  <c:v>3.500000</c:v>
                </c:pt>
                <c:pt idx="35">
                  <c:v>3.500000</c:v>
                </c:pt>
                <c:pt idx="36">
                  <c:v>3.500000</c:v>
                </c:pt>
                <c:pt idx="37">
                  <c:v>3.500000</c:v>
                </c:pt>
                <c:pt idx="38">
                  <c:v>3.500000</c:v>
                </c:pt>
                <c:pt idx="39">
                  <c:v>3.500000</c:v>
                </c:pt>
                <c:pt idx="40">
                  <c:v>3.500000</c:v>
                </c:pt>
                <c:pt idx="41">
                  <c:v>3.500000</c:v>
                </c:pt>
                <c:pt idx="42">
                  <c:v>3.500000</c:v>
                </c:pt>
                <c:pt idx="43">
                  <c:v>3.500000</c:v>
                </c:pt>
                <c:pt idx="44">
                  <c:v>3.500000</c:v>
                </c:pt>
                <c:pt idx="45">
                  <c:v>3.500000</c:v>
                </c:pt>
                <c:pt idx="46">
                  <c:v>3.500000</c:v>
                </c:pt>
                <c:pt idx="47">
                  <c:v>3.500000</c:v>
                </c:pt>
                <c:pt idx="48">
                  <c:v>3.500000</c:v>
                </c:pt>
                <c:pt idx="49">
                  <c:v>3.500000</c:v>
                </c:pt>
                <c:pt idx="50">
                  <c:v>3.500000</c:v>
                </c:pt>
                <c:pt idx="51">
                  <c:v>3.500000</c:v>
                </c:pt>
                <c:pt idx="52">
                  <c:v>3.500000</c:v>
                </c:pt>
                <c:pt idx="53">
                  <c:v>3.500000</c:v>
                </c:pt>
                <c:pt idx="54">
                  <c:v>3.500000</c:v>
                </c:pt>
                <c:pt idx="55">
                  <c:v>3.500000</c:v>
                </c:pt>
                <c:pt idx="56">
                  <c:v>3.500000</c:v>
                </c:pt>
                <c:pt idx="57">
                  <c:v>3.500000</c:v>
                </c:pt>
                <c:pt idx="58">
                  <c:v>3.500000</c:v>
                </c:pt>
                <c:pt idx="59">
                  <c:v>3.500000</c:v>
                </c:pt>
                <c:pt idx="60">
                  <c:v>3.500000</c:v>
                </c:pt>
                <c:pt idx="61">
                  <c:v>3.500000</c:v>
                </c:pt>
                <c:pt idx="62">
                  <c:v>3.500000</c:v>
                </c:pt>
                <c:pt idx="63">
                  <c:v>3.500000</c:v>
                </c:pt>
                <c:pt idx="64">
                  <c:v>3.500000</c:v>
                </c:pt>
                <c:pt idx="65">
                  <c:v>3.500000</c:v>
                </c:pt>
                <c:pt idx="66">
                  <c:v>3.500000</c:v>
                </c:pt>
                <c:pt idx="67">
                  <c:v>3.500000</c:v>
                </c:pt>
                <c:pt idx="68">
                  <c:v>3.500000</c:v>
                </c:pt>
                <c:pt idx="69">
                  <c:v>3.500000</c:v>
                </c:pt>
                <c:pt idx="70">
                  <c:v>3.500000</c:v>
                </c:pt>
                <c:pt idx="71">
                  <c:v>3.500000</c:v>
                </c:pt>
                <c:pt idx="72">
                  <c:v>3.500000</c:v>
                </c:pt>
                <c:pt idx="73">
                  <c:v>3.500000</c:v>
                </c:pt>
                <c:pt idx="74">
                  <c:v>3.500000</c:v>
                </c:pt>
                <c:pt idx="75">
                  <c:v>3.500000</c:v>
                </c:pt>
                <c:pt idx="76">
                  <c:v>3.500000</c:v>
                </c:pt>
                <c:pt idx="77">
                  <c:v>3.500000</c:v>
                </c:pt>
                <c:pt idx="78">
                  <c:v>3.500000</c:v>
                </c:pt>
                <c:pt idx="79">
                  <c:v>3.500000</c:v>
                </c:pt>
                <c:pt idx="80">
                  <c:v>3.500000</c:v>
                </c:pt>
                <c:pt idx="81">
                  <c:v>3.500000</c:v>
                </c:pt>
                <c:pt idx="82">
                  <c:v>3.500000</c:v>
                </c:pt>
                <c:pt idx="83">
                  <c:v>3.500000</c:v>
                </c:pt>
                <c:pt idx="84">
                  <c:v>3.500000</c:v>
                </c:pt>
                <c:pt idx="85">
                  <c:v>3.500000</c:v>
                </c:pt>
                <c:pt idx="86">
                  <c:v>3.500000</c:v>
                </c:pt>
                <c:pt idx="87">
                  <c:v>3.500000</c:v>
                </c:pt>
                <c:pt idx="88">
                  <c:v>3.500000</c:v>
                </c:pt>
                <c:pt idx="89">
                  <c:v>3.500000</c:v>
                </c:pt>
                <c:pt idx="90">
                  <c:v>3.500000</c:v>
                </c:pt>
                <c:pt idx="91">
                  <c:v>3.500000</c:v>
                </c:pt>
                <c:pt idx="92">
                  <c:v>3.500000</c:v>
                </c:pt>
                <c:pt idx="93">
                  <c:v>3.500000</c:v>
                </c:pt>
                <c:pt idx="94">
                  <c:v>3.500000</c:v>
                </c:pt>
                <c:pt idx="95">
                  <c:v>3.500000</c:v>
                </c:pt>
                <c:pt idx="96">
                  <c:v>3.500000</c:v>
                </c:pt>
                <c:pt idx="97">
                  <c:v>3.500000</c:v>
                </c:pt>
                <c:pt idx="98">
                  <c:v>3.500000</c:v>
                </c:pt>
                <c:pt idx="99">
                  <c:v>3.500000</c:v>
                </c:pt>
                <c:pt idx="100">
                  <c:v>3.500000</c:v>
                </c:pt>
                <c:pt idx="101">
                  <c:v>3.500000</c:v>
                </c:pt>
                <c:pt idx="102">
                  <c:v>3.500000</c:v>
                </c:pt>
                <c:pt idx="103">
                  <c:v>3.500000</c:v>
                </c:pt>
                <c:pt idx="104">
                  <c:v>3.500000</c:v>
                </c:pt>
                <c:pt idx="105">
                  <c:v>3.500000</c:v>
                </c:pt>
                <c:pt idx="106">
                  <c:v>3.500000</c:v>
                </c:pt>
                <c:pt idx="107">
                  <c:v>3.500000</c:v>
                </c:pt>
                <c:pt idx="108">
                  <c:v>3.500000</c:v>
                </c:pt>
                <c:pt idx="109">
                  <c:v>3.500000</c:v>
                </c:pt>
                <c:pt idx="110">
                  <c:v>3.500000</c:v>
                </c:pt>
                <c:pt idx="111">
                  <c:v>3.500000</c:v>
                </c:pt>
                <c:pt idx="112">
                  <c:v>3.500000</c:v>
                </c:pt>
                <c:pt idx="113">
                  <c:v>3.500000</c:v>
                </c:pt>
                <c:pt idx="114">
                  <c:v>3.500000</c:v>
                </c:pt>
                <c:pt idx="115">
                  <c:v>3.500000</c:v>
                </c:pt>
                <c:pt idx="116">
                  <c:v>3.500000</c:v>
                </c:pt>
                <c:pt idx="117">
                  <c:v>3.500000</c:v>
                </c:pt>
                <c:pt idx="118">
                  <c:v>3.500000</c:v>
                </c:pt>
                <c:pt idx="119">
                  <c:v>3.500000</c:v>
                </c:pt>
                <c:pt idx="120">
                  <c:v>3.500000</c:v>
                </c:pt>
                <c:pt idx="121">
                  <c:v>3.500000</c:v>
                </c:pt>
                <c:pt idx="122">
                  <c:v>3.500000</c:v>
                </c:pt>
                <c:pt idx="123">
                  <c:v>3.500000</c:v>
                </c:pt>
                <c:pt idx="124">
                  <c:v>3.500000</c:v>
                </c:pt>
                <c:pt idx="125">
                  <c:v>3.500000</c:v>
                </c:pt>
                <c:pt idx="126">
                  <c:v>3.500000</c:v>
                </c:pt>
                <c:pt idx="127">
                  <c:v>3.500000</c:v>
                </c:pt>
                <c:pt idx="128">
                  <c:v>3.500000</c:v>
                </c:pt>
                <c:pt idx="129">
                  <c:v>3.500000</c:v>
                </c:pt>
                <c:pt idx="130">
                  <c:v>3.500000</c:v>
                </c:pt>
                <c:pt idx="131">
                  <c:v>3.500000</c:v>
                </c:pt>
                <c:pt idx="132">
                  <c:v>3.500000</c:v>
                </c:pt>
                <c:pt idx="133">
                  <c:v>3.500000</c:v>
                </c:pt>
                <c:pt idx="134">
                  <c:v>3.500000</c:v>
                </c:pt>
                <c:pt idx="135">
                  <c:v>3.500000</c:v>
                </c:pt>
                <c:pt idx="136">
                  <c:v>3.500000</c:v>
                </c:pt>
                <c:pt idx="137">
                  <c:v>3.500000</c:v>
                </c:pt>
                <c:pt idx="138">
                  <c:v>3.500000</c:v>
                </c:pt>
                <c:pt idx="139">
                  <c:v>3.500000</c:v>
                </c:pt>
                <c:pt idx="140">
                  <c:v>3.500000</c:v>
                </c:pt>
                <c:pt idx="141">
                  <c:v>3.500000</c:v>
                </c:pt>
                <c:pt idx="142">
                  <c:v>3.500000</c:v>
                </c:pt>
                <c:pt idx="143">
                  <c:v>3.500000</c:v>
                </c:pt>
                <c:pt idx="144">
                  <c:v>3.500000</c:v>
                </c:pt>
                <c:pt idx="145">
                  <c:v>3.500000</c:v>
                </c:pt>
                <c:pt idx="146">
                  <c:v>3.500000</c:v>
                </c:pt>
                <c:pt idx="147">
                  <c:v>3.500000</c:v>
                </c:pt>
                <c:pt idx="148">
                  <c:v>3.500000</c:v>
                </c:pt>
                <c:pt idx="149">
                  <c:v>3.500000</c:v>
                </c:pt>
                <c:pt idx="150">
                  <c:v>3.500000</c:v>
                </c:pt>
                <c:pt idx="151">
                  <c:v>3.500000</c:v>
                </c:pt>
                <c:pt idx="152">
                  <c:v>3.500000</c:v>
                </c:pt>
                <c:pt idx="153">
                  <c:v>3.500000</c:v>
                </c:pt>
                <c:pt idx="154">
                  <c:v>3.500000</c:v>
                </c:pt>
                <c:pt idx="155">
                  <c:v>3.500000</c:v>
                </c:pt>
                <c:pt idx="156">
                  <c:v>3.500000</c:v>
                </c:pt>
                <c:pt idx="157">
                  <c:v>3.500000</c:v>
                </c:pt>
                <c:pt idx="158">
                  <c:v>3.500000</c:v>
                </c:pt>
                <c:pt idx="159">
                  <c:v>3.500000</c:v>
                </c:pt>
                <c:pt idx="160">
                  <c:v>3.500000</c:v>
                </c:pt>
                <c:pt idx="161">
                  <c:v>3.500000</c:v>
                </c:pt>
                <c:pt idx="162">
                  <c:v>3.500000</c:v>
                </c:pt>
                <c:pt idx="163">
                  <c:v>3.500000</c:v>
                </c:pt>
                <c:pt idx="164">
                  <c:v>3.500000</c:v>
                </c:pt>
                <c:pt idx="165">
                  <c:v>3.500000</c:v>
                </c:pt>
                <c:pt idx="166">
                  <c:v>3.500000</c:v>
                </c:pt>
                <c:pt idx="167">
                  <c:v>3.500000</c:v>
                </c:pt>
                <c:pt idx="168">
                  <c:v>3.500000</c:v>
                </c:pt>
                <c:pt idx="169">
                  <c:v>3.500000</c:v>
                </c:pt>
                <c:pt idx="170">
                  <c:v>3.500000</c:v>
                </c:pt>
                <c:pt idx="171">
                  <c:v>3.500000</c:v>
                </c:pt>
                <c:pt idx="172">
                  <c:v>3.500000</c:v>
                </c:pt>
                <c:pt idx="173">
                  <c:v>3.500000</c:v>
                </c:pt>
                <c:pt idx="174">
                  <c:v>3.500000</c:v>
                </c:pt>
                <c:pt idx="175">
                  <c:v>3.500000</c:v>
                </c:pt>
                <c:pt idx="176">
                  <c:v>3.500000</c:v>
                </c:pt>
                <c:pt idx="177">
                  <c:v>3.500000</c:v>
                </c:pt>
                <c:pt idx="178">
                  <c:v>3.500000</c:v>
                </c:pt>
                <c:pt idx="179">
                  <c:v>3.500000</c:v>
                </c:pt>
                <c:pt idx="180">
                  <c:v>3.500000</c:v>
                </c:pt>
                <c:pt idx="181">
                  <c:v>3.500000</c:v>
                </c:pt>
                <c:pt idx="182">
                  <c:v>3.500000</c:v>
                </c:pt>
                <c:pt idx="183">
                  <c:v>3.500000</c:v>
                </c:pt>
                <c:pt idx="184">
                  <c:v>3.500000</c:v>
                </c:pt>
                <c:pt idx="185">
                  <c:v>3.500000</c:v>
                </c:pt>
                <c:pt idx="186">
                  <c:v>3.500000</c:v>
                </c:pt>
                <c:pt idx="187">
                  <c:v>3.500000</c:v>
                </c:pt>
                <c:pt idx="188">
                  <c:v>3.500000</c:v>
                </c:pt>
                <c:pt idx="189">
                  <c:v>3.500000</c:v>
                </c:pt>
                <c:pt idx="190">
                  <c:v>3.500000</c:v>
                </c:pt>
                <c:pt idx="191">
                  <c:v>3.500000</c:v>
                </c:pt>
                <c:pt idx="192">
                  <c:v>3.500000</c:v>
                </c:pt>
                <c:pt idx="193">
                  <c:v>3.500000</c:v>
                </c:pt>
                <c:pt idx="194">
                  <c:v>3.500000</c:v>
                </c:pt>
                <c:pt idx="195">
                  <c:v>3.500000</c:v>
                </c:pt>
                <c:pt idx="196">
                  <c:v>3.500000</c:v>
                </c:pt>
                <c:pt idx="197">
                  <c:v>3.500000</c:v>
                </c:pt>
                <c:pt idx="198">
                  <c:v>3.500000</c:v>
                </c:pt>
                <c:pt idx="199">
                  <c:v>3.500000</c:v>
                </c:pt>
                <c:pt idx="200">
                  <c:v>3.500000</c:v>
                </c:pt>
                <c:pt idx="201">
                  <c:v>3.500000</c:v>
                </c:pt>
                <c:pt idx="202">
                  <c:v>3.500000</c:v>
                </c:pt>
                <c:pt idx="203">
                  <c:v>3.500000</c:v>
                </c:pt>
                <c:pt idx="204">
                  <c:v>3.500000</c:v>
                </c:pt>
                <c:pt idx="205">
                  <c:v>3.500000</c:v>
                </c:pt>
                <c:pt idx="206">
                  <c:v>3.500000</c:v>
                </c:pt>
                <c:pt idx="207">
                  <c:v>3.500000</c:v>
                </c:pt>
                <c:pt idx="208">
                  <c:v>3.500000</c:v>
                </c:pt>
                <c:pt idx="209">
                  <c:v>3.500000</c:v>
                </c:pt>
                <c:pt idx="210">
                  <c:v>3.500000</c:v>
                </c:pt>
                <c:pt idx="211">
                  <c:v>3.500000</c:v>
                </c:pt>
                <c:pt idx="212">
                  <c:v>3.500000</c:v>
                </c:pt>
                <c:pt idx="213">
                  <c:v>3.500000</c:v>
                </c:pt>
                <c:pt idx="214">
                  <c:v>3.500000</c:v>
                </c:pt>
                <c:pt idx="215">
                  <c:v>3.500000</c:v>
                </c:pt>
                <c:pt idx="216">
                  <c:v>3.500000</c:v>
                </c:pt>
                <c:pt idx="217">
                  <c:v>3.500000</c:v>
                </c:pt>
                <c:pt idx="218">
                  <c:v>3.500000</c:v>
                </c:pt>
                <c:pt idx="219">
                  <c:v>3.500000</c:v>
                </c:pt>
                <c:pt idx="220">
                  <c:v>3.500000</c:v>
                </c:pt>
                <c:pt idx="221">
                  <c:v>3.500000</c:v>
                </c:pt>
                <c:pt idx="222">
                  <c:v>3.500000</c:v>
                </c:pt>
                <c:pt idx="223">
                  <c:v>3.500000</c:v>
                </c:pt>
                <c:pt idx="224">
                  <c:v>3.500000</c:v>
                </c:pt>
                <c:pt idx="225">
                  <c:v>3.500000</c:v>
                </c:pt>
                <c:pt idx="226">
                  <c:v>3.500000</c:v>
                </c:pt>
                <c:pt idx="227">
                  <c:v>3.500000</c:v>
                </c:pt>
                <c:pt idx="228">
                  <c:v>3.500000</c:v>
                </c:pt>
                <c:pt idx="229">
                  <c:v>3.500000</c:v>
                </c:pt>
                <c:pt idx="230">
                  <c:v>3.500000</c:v>
                </c:pt>
                <c:pt idx="231">
                  <c:v>3.500000</c:v>
                </c:pt>
                <c:pt idx="232">
                  <c:v>3.500000</c:v>
                </c:pt>
                <c:pt idx="233">
                  <c:v>3.500000</c:v>
                </c:pt>
                <c:pt idx="234">
                  <c:v>3.500000</c:v>
                </c:pt>
                <c:pt idx="235">
                  <c:v>3.500000</c:v>
                </c:pt>
                <c:pt idx="236">
                  <c:v>3.500000</c:v>
                </c:pt>
                <c:pt idx="237">
                  <c:v>3.500000</c:v>
                </c:pt>
                <c:pt idx="238">
                  <c:v>3.500000</c:v>
                </c:pt>
                <c:pt idx="239">
                  <c:v>3.500000</c:v>
                </c:pt>
                <c:pt idx="240">
                  <c:v>3.500000</c:v>
                </c:pt>
                <c:pt idx="241">
                  <c:v>3.500000</c:v>
                </c:pt>
                <c:pt idx="242">
                  <c:v>3.500000</c:v>
                </c:pt>
                <c:pt idx="243">
                  <c:v>3.500000</c:v>
                </c:pt>
                <c:pt idx="244">
                  <c:v>3.500000</c:v>
                </c:pt>
                <c:pt idx="245">
                  <c:v>3.500000</c:v>
                </c:pt>
                <c:pt idx="246">
                  <c:v>3.500000</c:v>
                </c:pt>
                <c:pt idx="247">
                  <c:v>3.500000</c:v>
                </c:pt>
                <c:pt idx="248">
                  <c:v>3.500000</c:v>
                </c:pt>
                <c:pt idx="249">
                  <c:v>3.500000</c:v>
                </c:pt>
                <c:pt idx="250">
                  <c:v>3.500000</c:v>
                </c:pt>
                <c:pt idx="251">
                  <c:v>3.500000</c:v>
                </c:pt>
                <c:pt idx="252">
                  <c:v>3.500000</c:v>
                </c:pt>
                <c:pt idx="253">
                  <c:v>3.500000</c:v>
                </c:pt>
                <c:pt idx="254">
                  <c:v>3.500000</c:v>
                </c:pt>
                <c:pt idx="255">
                  <c:v>3.500000</c:v>
                </c:pt>
                <c:pt idx="256">
                  <c:v>3.500000</c:v>
                </c:pt>
                <c:pt idx="257">
                  <c:v>3.500000</c:v>
                </c:pt>
                <c:pt idx="258">
                  <c:v>3.500000</c:v>
                </c:pt>
                <c:pt idx="259">
                  <c:v>3.500000</c:v>
                </c:pt>
                <c:pt idx="260">
                  <c:v>3.500000</c:v>
                </c:pt>
                <c:pt idx="261">
                  <c:v>3.500000</c:v>
                </c:pt>
                <c:pt idx="262">
                  <c:v>3.500000</c:v>
                </c:pt>
                <c:pt idx="263">
                  <c:v>3.500000</c:v>
                </c:pt>
                <c:pt idx="264">
                  <c:v>3.500000</c:v>
                </c:pt>
                <c:pt idx="265">
                  <c:v>3.500000</c:v>
                </c:pt>
                <c:pt idx="266">
                  <c:v>3.500000</c:v>
                </c:pt>
                <c:pt idx="267">
                  <c:v>3.500000</c:v>
                </c:pt>
                <c:pt idx="268">
                  <c:v>3.500000</c:v>
                </c:pt>
                <c:pt idx="269">
                  <c:v>3.500000</c:v>
                </c:pt>
                <c:pt idx="270">
                  <c:v>3.500000</c:v>
                </c:pt>
                <c:pt idx="271">
                  <c:v>3.500000</c:v>
                </c:pt>
                <c:pt idx="272">
                  <c:v>3.500000</c:v>
                </c:pt>
                <c:pt idx="273">
                  <c:v>3.500000</c:v>
                </c:pt>
                <c:pt idx="274">
                  <c:v>3.500000</c:v>
                </c:pt>
                <c:pt idx="275">
                  <c:v>3.500000</c:v>
                </c:pt>
                <c:pt idx="276">
                  <c:v>3.500000</c:v>
                </c:pt>
                <c:pt idx="277">
                  <c:v>3.500000</c:v>
                </c:pt>
                <c:pt idx="278">
                  <c:v>3.500000</c:v>
                </c:pt>
                <c:pt idx="279">
                  <c:v>3.500000</c:v>
                </c:pt>
                <c:pt idx="280">
                  <c:v>3.500000</c:v>
                </c:pt>
                <c:pt idx="281">
                  <c:v>3.500000</c:v>
                </c:pt>
                <c:pt idx="282">
                  <c:v>3.500000</c:v>
                </c:pt>
                <c:pt idx="283">
                  <c:v>3.500000</c:v>
                </c:pt>
                <c:pt idx="284">
                  <c:v>3.500000</c:v>
                </c:pt>
                <c:pt idx="285">
                  <c:v>3.500000</c:v>
                </c:pt>
                <c:pt idx="286">
                  <c:v>3.500000</c:v>
                </c:pt>
                <c:pt idx="287">
                  <c:v>3.500000</c:v>
                </c:pt>
                <c:pt idx="288">
                  <c:v>3.500000</c:v>
                </c:pt>
                <c:pt idx="289">
                  <c:v>3.500000</c:v>
                </c:pt>
                <c:pt idx="290">
                  <c:v>3.500000</c:v>
                </c:pt>
                <c:pt idx="291">
                  <c:v>3.500000</c:v>
                </c:pt>
                <c:pt idx="292">
                  <c:v>3.500000</c:v>
                </c:pt>
                <c:pt idx="293">
                  <c:v>3.500000</c:v>
                </c:pt>
                <c:pt idx="294">
                  <c:v>3.500000</c:v>
                </c:pt>
                <c:pt idx="295">
                  <c:v>3.500000</c:v>
                </c:pt>
                <c:pt idx="296">
                  <c:v>3.500000</c:v>
                </c:pt>
                <c:pt idx="297">
                  <c:v>3.500000</c:v>
                </c:pt>
                <c:pt idx="298">
                  <c:v>3.500000</c:v>
                </c:pt>
                <c:pt idx="299">
                  <c:v>3.500000</c:v>
                </c:pt>
                <c:pt idx="300">
                  <c:v>3.500000</c:v>
                </c:pt>
                <c:pt idx="301">
                  <c:v>3.500000</c:v>
                </c:pt>
                <c:pt idx="302">
                  <c:v>3.500000</c:v>
                </c:pt>
                <c:pt idx="303">
                  <c:v>3.500000</c:v>
                </c:pt>
                <c:pt idx="304">
                  <c:v>3.500000</c:v>
                </c:pt>
                <c:pt idx="305">
                  <c:v>3.500000</c:v>
                </c:pt>
                <c:pt idx="306">
                  <c:v>3.500000</c:v>
                </c:pt>
                <c:pt idx="307">
                  <c:v>3.500000</c:v>
                </c:pt>
                <c:pt idx="308">
                  <c:v>3.500000</c:v>
                </c:pt>
                <c:pt idx="309">
                  <c:v>3.500000</c:v>
                </c:pt>
                <c:pt idx="310">
                  <c:v>3.500000</c:v>
                </c:pt>
                <c:pt idx="311">
                  <c:v>3.500000</c:v>
                </c:pt>
                <c:pt idx="312">
                  <c:v>3.500000</c:v>
                </c:pt>
                <c:pt idx="313">
                  <c:v>3.500000</c:v>
                </c:pt>
                <c:pt idx="314">
                  <c:v>3.500000</c:v>
                </c:pt>
                <c:pt idx="315">
                  <c:v>3.500000</c:v>
                </c:pt>
                <c:pt idx="316">
                  <c:v>3.500000</c:v>
                </c:pt>
                <c:pt idx="317">
                  <c:v>3.500000</c:v>
                </c:pt>
                <c:pt idx="318">
                  <c:v>3.500000</c:v>
                </c:pt>
                <c:pt idx="319">
                  <c:v>3.500000</c:v>
                </c:pt>
                <c:pt idx="320">
                  <c:v>3.500000</c:v>
                </c:pt>
                <c:pt idx="321">
                  <c:v>3.500000</c:v>
                </c:pt>
                <c:pt idx="322">
                  <c:v>3.500000</c:v>
                </c:pt>
                <c:pt idx="323">
                  <c:v>3.500000</c:v>
                </c:pt>
                <c:pt idx="324">
                  <c:v>3.500000</c:v>
                </c:pt>
                <c:pt idx="325">
                  <c:v>3.500000</c:v>
                </c:pt>
                <c:pt idx="326">
                  <c:v>3.500000</c:v>
                </c:pt>
                <c:pt idx="327">
                  <c:v>3.500000</c:v>
                </c:pt>
                <c:pt idx="328">
                  <c:v>3.500000</c:v>
                </c:pt>
                <c:pt idx="329">
                  <c:v>3.500000</c:v>
                </c:pt>
                <c:pt idx="330">
                  <c:v>3.500000</c:v>
                </c:pt>
                <c:pt idx="331">
                  <c:v>3.500000</c:v>
                </c:pt>
                <c:pt idx="332">
                  <c:v>3.500000</c:v>
                </c:pt>
                <c:pt idx="333">
                  <c:v>3.500000</c:v>
                </c:pt>
                <c:pt idx="334">
                  <c:v>3.500000</c:v>
                </c:pt>
                <c:pt idx="335">
                  <c:v>3.500000</c:v>
                </c:pt>
                <c:pt idx="336">
                  <c:v>3.500000</c:v>
                </c:pt>
                <c:pt idx="337">
                  <c:v>3.500000</c:v>
                </c:pt>
                <c:pt idx="338">
                  <c:v>3.500000</c:v>
                </c:pt>
                <c:pt idx="339">
                  <c:v>3.500000</c:v>
                </c:pt>
                <c:pt idx="340">
                  <c:v>3.500000</c:v>
                </c:pt>
                <c:pt idx="341">
                  <c:v>3.500000</c:v>
                </c:pt>
                <c:pt idx="342">
                  <c:v>3.500000</c:v>
                </c:pt>
                <c:pt idx="343">
                  <c:v>3.500000</c:v>
                </c:pt>
                <c:pt idx="344">
                  <c:v>3.500000</c:v>
                </c:pt>
                <c:pt idx="345">
                  <c:v>3.500000</c:v>
                </c:pt>
                <c:pt idx="346">
                  <c:v>3.500000</c:v>
                </c:pt>
                <c:pt idx="347">
                  <c:v>3.500000</c:v>
                </c:pt>
                <c:pt idx="348">
                  <c:v>3.500000</c:v>
                </c:pt>
                <c:pt idx="349">
                  <c:v>3.500000</c:v>
                </c:pt>
                <c:pt idx="350">
                  <c:v>3.500000</c:v>
                </c:pt>
                <c:pt idx="351">
                  <c:v>3.500000</c:v>
                </c:pt>
                <c:pt idx="352">
                  <c:v>3.500000</c:v>
                </c:pt>
                <c:pt idx="353">
                  <c:v>3.500000</c:v>
                </c:pt>
                <c:pt idx="354">
                  <c:v>3.500000</c:v>
                </c:pt>
                <c:pt idx="355">
                  <c:v>3.500000</c:v>
                </c:pt>
                <c:pt idx="356">
                  <c:v>3.500000</c:v>
                </c:pt>
                <c:pt idx="357">
                  <c:v>3.500000</c:v>
                </c:pt>
                <c:pt idx="358">
                  <c:v>3.500000</c:v>
                </c:pt>
                <c:pt idx="359">
                  <c:v>3.500000</c:v>
                </c:pt>
                <c:pt idx="360">
                  <c:v>3.500000</c:v>
                </c:pt>
                <c:pt idx="361">
                  <c:v>3.500000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'Induction'!$V$4</c:f>
              <c:strCache>
                <c:ptCount val="1"/>
                <c:pt idx="0">
                  <c:v>0 min</c:v>
                </c:pt>
              </c:strCache>
            </c:strRef>
          </c:tx>
          <c:spPr>
            <a:noFill/>
            <a:ln w="38100" cap="flat">
              <a:solidFill>
                <a:srgbClr val="5E5E5E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5E5E5E"/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'Induction'!$V$5:$V$366</c:f>
              <c:numCache>
                <c:ptCount val="362"/>
                <c:pt idx="0">
                  <c:v>0.000000</c:v>
                </c:pt>
                <c:pt idx="1">
                  <c:v>0.000000</c:v>
                </c:pt>
                <c:pt idx="2">
                  <c:v>0.029963</c:v>
                </c:pt>
                <c:pt idx="3">
                  <c:v>0.087847</c:v>
                </c:pt>
                <c:pt idx="4">
                  <c:v>0.171734</c:v>
                </c:pt>
                <c:pt idx="5">
                  <c:v>0.279820</c:v>
                </c:pt>
                <c:pt idx="6">
                  <c:v>0.410412</c:v>
                </c:pt>
                <c:pt idx="7">
                  <c:v>0.561921</c:v>
                </c:pt>
                <c:pt idx="8">
                  <c:v>0.732854</c:v>
                </c:pt>
                <c:pt idx="9">
                  <c:v>0.921808</c:v>
                </c:pt>
                <c:pt idx="10">
                  <c:v>1.127466</c:v>
                </c:pt>
                <c:pt idx="11">
                  <c:v>1.236248</c:v>
                </c:pt>
                <c:pt idx="12">
                  <c:v>1.434785</c:v>
                </c:pt>
                <c:pt idx="13">
                  <c:v>1.619151</c:v>
                </c:pt>
                <c:pt idx="14">
                  <c:v>1.790211</c:v>
                </c:pt>
                <c:pt idx="15">
                  <c:v>1.948777</c:v>
                </c:pt>
                <c:pt idx="16">
                  <c:v>2.095613</c:v>
                </c:pt>
                <c:pt idx="17">
                  <c:v>2.231438</c:v>
                </c:pt>
                <c:pt idx="18">
                  <c:v>2.356928</c:v>
                </c:pt>
                <c:pt idx="19">
                  <c:v>2.472719</c:v>
                </c:pt>
                <c:pt idx="20">
                  <c:v>2.579408</c:v>
                </c:pt>
                <c:pt idx="21">
                  <c:v>2.677559</c:v>
                </c:pt>
                <c:pt idx="22">
                  <c:v>2.767699</c:v>
                </c:pt>
                <c:pt idx="23">
                  <c:v>2.850327</c:v>
                </c:pt>
                <c:pt idx="24">
                  <c:v>2.925909</c:v>
                </c:pt>
                <c:pt idx="25">
                  <c:v>2.994886</c:v>
                </c:pt>
                <c:pt idx="26">
                  <c:v>3.057670</c:v>
                </c:pt>
                <c:pt idx="27">
                  <c:v>3.114650</c:v>
                </c:pt>
                <c:pt idx="28">
                  <c:v>3.166193</c:v>
                </c:pt>
                <c:pt idx="29">
                  <c:v>3.212640</c:v>
                </c:pt>
                <c:pt idx="30">
                  <c:v>3.254317</c:v>
                </c:pt>
                <c:pt idx="31">
                  <c:v>3.291526</c:v>
                </c:pt>
                <c:pt idx="32">
                  <c:v>3.324552</c:v>
                </c:pt>
                <c:pt idx="33">
                  <c:v>3.353665</c:v>
                </c:pt>
                <c:pt idx="34">
                  <c:v>3.379116</c:v>
                </c:pt>
                <c:pt idx="35">
                  <c:v>3.401142</c:v>
                </c:pt>
                <c:pt idx="36">
                  <c:v>3.419967</c:v>
                </c:pt>
                <c:pt idx="37">
                  <c:v>3.435800</c:v>
                </c:pt>
                <c:pt idx="38">
                  <c:v>3.448838</c:v>
                </c:pt>
                <c:pt idx="39">
                  <c:v>3.459265</c:v>
                </c:pt>
                <c:pt idx="40">
                  <c:v>3.467256</c:v>
                </c:pt>
                <c:pt idx="41">
                  <c:v>3.472973</c:v>
                </c:pt>
                <c:pt idx="42">
                  <c:v>3.476571</c:v>
                </c:pt>
                <c:pt idx="43">
                  <c:v>3.478194</c:v>
                </c:pt>
                <c:pt idx="44">
                  <c:v>3.478563</c:v>
                </c:pt>
                <c:pt idx="45">
                  <c:v>3.478888</c:v>
                </c:pt>
                <c:pt idx="46">
                  <c:v>3.479141</c:v>
                </c:pt>
                <c:pt idx="47">
                  <c:v>3.479393</c:v>
                </c:pt>
                <c:pt idx="48">
                  <c:v>3.479638</c:v>
                </c:pt>
                <c:pt idx="49">
                  <c:v>3.479880</c:v>
                </c:pt>
                <c:pt idx="50">
                  <c:v>3.480120</c:v>
                </c:pt>
                <c:pt idx="51">
                  <c:v>3.480356</c:v>
                </c:pt>
                <c:pt idx="52">
                  <c:v>3.480590</c:v>
                </c:pt>
                <c:pt idx="53">
                  <c:v>3.480821</c:v>
                </c:pt>
                <c:pt idx="54">
                  <c:v>3.481049</c:v>
                </c:pt>
                <c:pt idx="55">
                  <c:v>3.481275</c:v>
                </c:pt>
                <c:pt idx="56">
                  <c:v>3.481497</c:v>
                </c:pt>
                <c:pt idx="57">
                  <c:v>3.481718</c:v>
                </c:pt>
                <c:pt idx="58">
                  <c:v>3.481935</c:v>
                </c:pt>
                <c:pt idx="59">
                  <c:v>3.482150</c:v>
                </c:pt>
                <c:pt idx="60">
                  <c:v>3.482363</c:v>
                </c:pt>
                <c:pt idx="61">
                  <c:v>3.482573</c:v>
                </c:pt>
                <c:pt idx="62">
                  <c:v>3.482780</c:v>
                </c:pt>
                <c:pt idx="63">
                  <c:v>3.482985</c:v>
                </c:pt>
                <c:pt idx="64">
                  <c:v>3.483188</c:v>
                </c:pt>
                <c:pt idx="65">
                  <c:v>3.483388</c:v>
                </c:pt>
                <c:pt idx="66">
                  <c:v>3.483586</c:v>
                </c:pt>
                <c:pt idx="67">
                  <c:v>3.483781</c:v>
                </c:pt>
                <c:pt idx="68">
                  <c:v>3.483975</c:v>
                </c:pt>
                <c:pt idx="69">
                  <c:v>3.484166</c:v>
                </c:pt>
                <c:pt idx="70">
                  <c:v>3.484354</c:v>
                </c:pt>
                <c:pt idx="71">
                  <c:v>3.484541</c:v>
                </c:pt>
                <c:pt idx="72">
                  <c:v>3.484725</c:v>
                </c:pt>
                <c:pt idx="73">
                  <c:v>3.484907</c:v>
                </c:pt>
                <c:pt idx="74">
                  <c:v>3.485087</c:v>
                </c:pt>
                <c:pt idx="75">
                  <c:v>3.485264</c:v>
                </c:pt>
                <c:pt idx="76">
                  <c:v>3.485440</c:v>
                </c:pt>
                <c:pt idx="77">
                  <c:v>3.485614</c:v>
                </c:pt>
                <c:pt idx="78">
                  <c:v>3.485785</c:v>
                </c:pt>
                <c:pt idx="79">
                  <c:v>3.485955</c:v>
                </c:pt>
                <c:pt idx="80">
                  <c:v>3.486122</c:v>
                </c:pt>
                <c:pt idx="81">
                  <c:v>3.486288</c:v>
                </c:pt>
                <c:pt idx="82">
                  <c:v>3.486451</c:v>
                </c:pt>
                <c:pt idx="83">
                  <c:v>3.486613</c:v>
                </c:pt>
                <c:pt idx="84">
                  <c:v>3.486772</c:v>
                </c:pt>
                <c:pt idx="85">
                  <c:v>3.486930</c:v>
                </c:pt>
                <c:pt idx="86">
                  <c:v>3.487086</c:v>
                </c:pt>
                <c:pt idx="87">
                  <c:v>3.487240</c:v>
                </c:pt>
                <c:pt idx="88">
                  <c:v>3.487392</c:v>
                </c:pt>
                <c:pt idx="89">
                  <c:v>3.487543</c:v>
                </c:pt>
                <c:pt idx="90">
                  <c:v>3.487692</c:v>
                </c:pt>
                <c:pt idx="91">
                  <c:v>3.487838</c:v>
                </c:pt>
                <c:pt idx="92">
                  <c:v>3.487984</c:v>
                </c:pt>
                <c:pt idx="93">
                  <c:v>3.488127</c:v>
                </c:pt>
                <c:pt idx="94">
                  <c:v>3.488269</c:v>
                </c:pt>
                <c:pt idx="95">
                  <c:v>3.488409</c:v>
                </c:pt>
                <c:pt idx="96">
                  <c:v>3.488547</c:v>
                </c:pt>
                <c:pt idx="97">
                  <c:v>3.488684</c:v>
                </c:pt>
                <c:pt idx="98">
                  <c:v>3.488819</c:v>
                </c:pt>
                <c:pt idx="99">
                  <c:v>3.488953</c:v>
                </c:pt>
                <c:pt idx="100">
                  <c:v>3.489085</c:v>
                </c:pt>
                <c:pt idx="101">
                  <c:v>3.489215</c:v>
                </c:pt>
                <c:pt idx="102">
                  <c:v>3.489344</c:v>
                </c:pt>
                <c:pt idx="103">
                  <c:v>3.489471</c:v>
                </c:pt>
                <c:pt idx="104">
                  <c:v>3.489597</c:v>
                </c:pt>
                <c:pt idx="105">
                  <c:v>3.489721</c:v>
                </c:pt>
                <c:pt idx="106">
                  <c:v>3.489844</c:v>
                </c:pt>
                <c:pt idx="107">
                  <c:v>3.489966</c:v>
                </c:pt>
                <c:pt idx="108">
                  <c:v>3.490086</c:v>
                </c:pt>
                <c:pt idx="109">
                  <c:v>3.490204</c:v>
                </c:pt>
                <c:pt idx="110">
                  <c:v>3.490321</c:v>
                </c:pt>
                <c:pt idx="111">
                  <c:v>3.490437</c:v>
                </c:pt>
                <c:pt idx="112">
                  <c:v>3.490551</c:v>
                </c:pt>
                <c:pt idx="113">
                  <c:v>3.490664</c:v>
                </c:pt>
                <c:pt idx="114">
                  <c:v>3.490776</c:v>
                </c:pt>
                <c:pt idx="115">
                  <c:v>3.490886</c:v>
                </c:pt>
                <c:pt idx="116">
                  <c:v>3.490996</c:v>
                </c:pt>
                <c:pt idx="117">
                  <c:v>3.491103</c:v>
                </c:pt>
                <c:pt idx="118">
                  <c:v>3.491210</c:v>
                </c:pt>
                <c:pt idx="119">
                  <c:v>3.491315</c:v>
                </c:pt>
                <c:pt idx="120">
                  <c:v>3.491419</c:v>
                </c:pt>
                <c:pt idx="121">
                  <c:v>3.491522</c:v>
                </c:pt>
                <c:pt idx="122">
                  <c:v>3.491623</c:v>
                </c:pt>
                <c:pt idx="123">
                  <c:v>3.491723</c:v>
                </c:pt>
                <c:pt idx="124">
                  <c:v>3.491823</c:v>
                </c:pt>
                <c:pt idx="125">
                  <c:v>3.491921</c:v>
                </c:pt>
                <c:pt idx="126">
                  <c:v>3.492017</c:v>
                </c:pt>
                <c:pt idx="127">
                  <c:v>3.492113</c:v>
                </c:pt>
                <c:pt idx="128">
                  <c:v>3.492207</c:v>
                </c:pt>
                <c:pt idx="129">
                  <c:v>3.492301</c:v>
                </c:pt>
                <c:pt idx="130">
                  <c:v>3.492393</c:v>
                </c:pt>
                <c:pt idx="131">
                  <c:v>3.492484</c:v>
                </c:pt>
                <c:pt idx="132">
                  <c:v>3.492574</c:v>
                </c:pt>
                <c:pt idx="133">
                  <c:v>3.492663</c:v>
                </c:pt>
                <c:pt idx="134">
                  <c:v>3.492751</c:v>
                </c:pt>
                <c:pt idx="135">
                  <c:v>3.492838</c:v>
                </c:pt>
                <c:pt idx="136">
                  <c:v>3.492924</c:v>
                </c:pt>
                <c:pt idx="137">
                  <c:v>3.493009</c:v>
                </c:pt>
                <c:pt idx="138">
                  <c:v>3.493093</c:v>
                </c:pt>
                <c:pt idx="139">
                  <c:v>3.493176</c:v>
                </c:pt>
                <c:pt idx="140">
                  <c:v>3.493258</c:v>
                </c:pt>
                <c:pt idx="141">
                  <c:v>3.493339</c:v>
                </c:pt>
                <c:pt idx="142">
                  <c:v>3.493419</c:v>
                </c:pt>
                <c:pt idx="143">
                  <c:v>3.493498</c:v>
                </c:pt>
                <c:pt idx="144">
                  <c:v>3.493576</c:v>
                </c:pt>
                <c:pt idx="145">
                  <c:v>3.493653</c:v>
                </c:pt>
                <c:pt idx="146">
                  <c:v>3.493729</c:v>
                </c:pt>
                <c:pt idx="147">
                  <c:v>3.493804</c:v>
                </c:pt>
                <c:pt idx="148">
                  <c:v>3.493879</c:v>
                </c:pt>
                <c:pt idx="149">
                  <c:v>3.493952</c:v>
                </c:pt>
                <c:pt idx="150">
                  <c:v>3.494025</c:v>
                </c:pt>
                <c:pt idx="151">
                  <c:v>3.494097</c:v>
                </c:pt>
                <c:pt idx="152">
                  <c:v>3.494168</c:v>
                </c:pt>
                <c:pt idx="153">
                  <c:v>3.494238</c:v>
                </c:pt>
                <c:pt idx="154">
                  <c:v>3.494307</c:v>
                </c:pt>
                <c:pt idx="155">
                  <c:v>3.494375</c:v>
                </c:pt>
                <c:pt idx="156">
                  <c:v>3.494443</c:v>
                </c:pt>
                <c:pt idx="157">
                  <c:v>3.494510</c:v>
                </c:pt>
                <c:pt idx="158">
                  <c:v>3.494576</c:v>
                </c:pt>
                <c:pt idx="159">
                  <c:v>3.494641</c:v>
                </c:pt>
                <c:pt idx="160">
                  <c:v>3.494706</c:v>
                </c:pt>
                <c:pt idx="161">
                  <c:v>3.494769</c:v>
                </c:pt>
                <c:pt idx="162">
                  <c:v>3.494832</c:v>
                </c:pt>
                <c:pt idx="163">
                  <c:v>3.494895</c:v>
                </c:pt>
                <c:pt idx="164">
                  <c:v>3.494956</c:v>
                </c:pt>
                <c:pt idx="165">
                  <c:v>3.495017</c:v>
                </c:pt>
                <c:pt idx="166">
                  <c:v>3.495077</c:v>
                </c:pt>
                <c:pt idx="167">
                  <c:v>3.495136</c:v>
                </c:pt>
                <c:pt idx="168">
                  <c:v>3.495195</c:v>
                </c:pt>
                <c:pt idx="169">
                  <c:v>3.495253</c:v>
                </c:pt>
                <c:pt idx="170">
                  <c:v>3.495310</c:v>
                </c:pt>
                <c:pt idx="171">
                  <c:v>3.495366</c:v>
                </c:pt>
                <c:pt idx="172">
                  <c:v>3.495422</c:v>
                </c:pt>
                <c:pt idx="173">
                  <c:v>3.495477</c:v>
                </c:pt>
                <c:pt idx="174">
                  <c:v>3.495532</c:v>
                </c:pt>
                <c:pt idx="175">
                  <c:v>3.495586</c:v>
                </c:pt>
                <c:pt idx="176">
                  <c:v>3.495639</c:v>
                </c:pt>
                <c:pt idx="177">
                  <c:v>3.495692</c:v>
                </c:pt>
                <c:pt idx="178">
                  <c:v>3.495744</c:v>
                </c:pt>
                <c:pt idx="179">
                  <c:v>3.495795</c:v>
                </c:pt>
                <c:pt idx="180">
                  <c:v>3.495846</c:v>
                </c:pt>
                <c:pt idx="181">
                  <c:v>3.495896</c:v>
                </c:pt>
                <c:pt idx="182">
                  <c:v>3.495946</c:v>
                </c:pt>
                <c:pt idx="183">
                  <c:v>3.495995</c:v>
                </c:pt>
                <c:pt idx="184">
                  <c:v>3.496043</c:v>
                </c:pt>
                <c:pt idx="185">
                  <c:v>3.496091</c:v>
                </c:pt>
                <c:pt idx="186">
                  <c:v>3.496138</c:v>
                </c:pt>
                <c:pt idx="187">
                  <c:v>3.496185</c:v>
                </c:pt>
                <c:pt idx="188">
                  <c:v>3.496231</c:v>
                </c:pt>
                <c:pt idx="189">
                  <c:v>3.496276</c:v>
                </c:pt>
                <c:pt idx="190">
                  <c:v>3.496321</c:v>
                </c:pt>
                <c:pt idx="191">
                  <c:v>3.496366</c:v>
                </c:pt>
                <c:pt idx="192">
                  <c:v>3.496410</c:v>
                </c:pt>
                <c:pt idx="193">
                  <c:v>3.496453</c:v>
                </c:pt>
                <c:pt idx="194">
                  <c:v>3.496496</c:v>
                </c:pt>
                <c:pt idx="195">
                  <c:v>3.496539</c:v>
                </c:pt>
                <c:pt idx="196">
                  <c:v>3.496581</c:v>
                </c:pt>
                <c:pt idx="197">
                  <c:v>3.496622</c:v>
                </c:pt>
                <c:pt idx="198">
                  <c:v>3.496663</c:v>
                </c:pt>
                <c:pt idx="199">
                  <c:v>3.496703</c:v>
                </c:pt>
                <c:pt idx="200">
                  <c:v>3.496743</c:v>
                </c:pt>
                <c:pt idx="201">
                  <c:v>3.496783</c:v>
                </c:pt>
                <c:pt idx="202">
                  <c:v>3.496822</c:v>
                </c:pt>
                <c:pt idx="203">
                  <c:v>3.496860</c:v>
                </c:pt>
                <c:pt idx="204">
                  <c:v>3.496898</c:v>
                </c:pt>
                <c:pt idx="205">
                  <c:v>3.496936</c:v>
                </c:pt>
                <c:pt idx="206">
                  <c:v>3.496973</c:v>
                </c:pt>
                <c:pt idx="207">
                  <c:v>3.497010</c:v>
                </c:pt>
                <c:pt idx="208">
                  <c:v>3.497046</c:v>
                </c:pt>
                <c:pt idx="209">
                  <c:v>3.497082</c:v>
                </c:pt>
                <c:pt idx="210">
                  <c:v>3.497117</c:v>
                </c:pt>
                <c:pt idx="211">
                  <c:v>3.497152</c:v>
                </c:pt>
                <c:pt idx="212">
                  <c:v>3.497187</c:v>
                </c:pt>
                <c:pt idx="213">
                  <c:v>3.497221</c:v>
                </c:pt>
                <c:pt idx="214">
                  <c:v>3.497255</c:v>
                </c:pt>
                <c:pt idx="215">
                  <c:v>3.497288</c:v>
                </c:pt>
                <c:pt idx="216">
                  <c:v>3.497321</c:v>
                </c:pt>
                <c:pt idx="217">
                  <c:v>3.497354</c:v>
                </c:pt>
                <c:pt idx="218">
                  <c:v>3.497386</c:v>
                </c:pt>
                <c:pt idx="219">
                  <c:v>3.497418</c:v>
                </c:pt>
                <c:pt idx="220">
                  <c:v>3.497449</c:v>
                </c:pt>
                <c:pt idx="221">
                  <c:v>3.497480</c:v>
                </c:pt>
                <c:pt idx="222">
                  <c:v>3.497511</c:v>
                </c:pt>
                <c:pt idx="223">
                  <c:v>3.497541</c:v>
                </c:pt>
                <c:pt idx="224">
                  <c:v>3.497571</c:v>
                </c:pt>
                <c:pt idx="225">
                  <c:v>3.497601</c:v>
                </c:pt>
                <c:pt idx="226">
                  <c:v>3.497630</c:v>
                </c:pt>
                <c:pt idx="227">
                  <c:v>3.497659</c:v>
                </c:pt>
                <c:pt idx="228">
                  <c:v>3.497688</c:v>
                </c:pt>
                <c:pt idx="229">
                  <c:v>3.497716</c:v>
                </c:pt>
                <c:pt idx="230">
                  <c:v>3.497744</c:v>
                </c:pt>
                <c:pt idx="231">
                  <c:v>3.497771</c:v>
                </c:pt>
                <c:pt idx="232">
                  <c:v>3.497798</c:v>
                </c:pt>
                <c:pt idx="233">
                  <c:v>3.497825</c:v>
                </c:pt>
                <c:pt idx="234">
                  <c:v>3.497852</c:v>
                </c:pt>
                <c:pt idx="235">
                  <c:v>3.497878</c:v>
                </c:pt>
                <c:pt idx="236">
                  <c:v>3.497904</c:v>
                </c:pt>
                <c:pt idx="237">
                  <c:v>3.497930</c:v>
                </c:pt>
                <c:pt idx="238">
                  <c:v>3.497955</c:v>
                </c:pt>
                <c:pt idx="239">
                  <c:v>3.497980</c:v>
                </c:pt>
                <c:pt idx="240">
                  <c:v>3.498005</c:v>
                </c:pt>
                <c:pt idx="241">
                  <c:v>3.498029</c:v>
                </c:pt>
                <c:pt idx="242">
                  <c:v>3.498053</c:v>
                </c:pt>
                <c:pt idx="243">
                  <c:v>3.498077</c:v>
                </c:pt>
                <c:pt idx="244">
                  <c:v>3.498100</c:v>
                </c:pt>
                <c:pt idx="245">
                  <c:v>3.498124</c:v>
                </c:pt>
                <c:pt idx="246">
                  <c:v>3.498147</c:v>
                </c:pt>
                <c:pt idx="247">
                  <c:v>3.498169</c:v>
                </c:pt>
                <c:pt idx="248">
                  <c:v>3.498192</c:v>
                </c:pt>
                <c:pt idx="249">
                  <c:v>3.498214</c:v>
                </c:pt>
                <c:pt idx="250">
                  <c:v>3.498236</c:v>
                </c:pt>
                <c:pt idx="251">
                  <c:v>3.498258</c:v>
                </c:pt>
                <c:pt idx="252">
                  <c:v>3.498279</c:v>
                </c:pt>
                <c:pt idx="253">
                  <c:v>3.498300</c:v>
                </c:pt>
                <c:pt idx="254">
                  <c:v>3.498321</c:v>
                </c:pt>
                <c:pt idx="255">
                  <c:v>3.498342</c:v>
                </c:pt>
                <c:pt idx="256">
                  <c:v>3.498362</c:v>
                </c:pt>
                <c:pt idx="257">
                  <c:v>3.498382</c:v>
                </c:pt>
                <c:pt idx="258">
                  <c:v>3.498402</c:v>
                </c:pt>
                <c:pt idx="259">
                  <c:v>3.498422</c:v>
                </c:pt>
                <c:pt idx="260">
                  <c:v>3.498441</c:v>
                </c:pt>
                <c:pt idx="261">
                  <c:v>3.498460</c:v>
                </c:pt>
                <c:pt idx="262">
                  <c:v>3.498479</c:v>
                </c:pt>
                <c:pt idx="263">
                  <c:v>3.498498</c:v>
                </c:pt>
                <c:pt idx="264">
                  <c:v>3.498517</c:v>
                </c:pt>
                <c:pt idx="265">
                  <c:v>3.498535</c:v>
                </c:pt>
                <c:pt idx="266">
                  <c:v>3.498553</c:v>
                </c:pt>
                <c:pt idx="267">
                  <c:v>3.498571</c:v>
                </c:pt>
                <c:pt idx="268">
                  <c:v>3.498588</c:v>
                </c:pt>
                <c:pt idx="269">
                  <c:v>3.498606</c:v>
                </c:pt>
                <c:pt idx="270">
                  <c:v>3.498623</c:v>
                </c:pt>
                <c:pt idx="271">
                  <c:v>3.498640</c:v>
                </c:pt>
                <c:pt idx="272">
                  <c:v>3.498657</c:v>
                </c:pt>
                <c:pt idx="273">
                  <c:v>3.498673</c:v>
                </c:pt>
                <c:pt idx="274">
                  <c:v>3.498690</c:v>
                </c:pt>
                <c:pt idx="275">
                  <c:v>3.498706</c:v>
                </c:pt>
                <c:pt idx="276">
                  <c:v>3.498722</c:v>
                </c:pt>
                <c:pt idx="277">
                  <c:v>3.498738</c:v>
                </c:pt>
                <c:pt idx="278">
                  <c:v>3.498753</c:v>
                </c:pt>
                <c:pt idx="279">
                  <c:v>3.498769</c:v>
                </c:pt>
                <c:pt idx="280">
                  <c:v>3.498784</c:v>
                </c:pt>
                <c:pt idx="281">
                  <c:v>3.498799</c:v>
                </c:pt>
                <c:pt idx="282">
                  <c:v>3.498814</c:v>
                </c:pt>
                <c:pt idx="283">
                  <c:v>3.498829</c:v>
                </c:pt>
                <c:pt idx="284">
                  <c:v>3.498843</c:v>
                </c:pt>
                <c:pt idx="285">
                  <c:v>3.498858</c:v>
                </c:pt>
                <c:pt idx="286">
                  <c:v>3.498872</c:v>
                </c:pt>
                <c:pt idx="287">
                  <c:v>3.498886</c:v>
                </c:pt>
                <c:pt idx="288">
                  <c:v>3.498900</c:v>
                </c:pt>
                <c:pt idx="289">
                  <c:v>3.498913</c:v>
                </c:pt>
                <c:pt idx="290">
                  <c:v>3.498927</c:v>
                </c:pt>
                <c:pt idx="291">
                  <c:v>3.498940</c:v>
                </c:pt>
                <c:pt idx="292">
                  <c:v>3.498954</c:v>
                </c:pt>
                <c:pt idx="293">
                  <c:v>3.498967</c:v>
                </c:pt>
                <c:pt idx="294">
                  <c:v>3.498979</c:v>
                </c:pt>
                <c:pt idx="295">
                  <c:v>3.498992</c:v>
                </c:pt>
                <c:pt idx="296">
                  <c:v>3.499005</c:v>
                </c:pt>
                <c:pt idx="297">
                  <c:v>3.499017</c:v>
                </c:pt>
                <c:pt idx="298">
                  <c:v>3.499029</c:v>
                </c:pt>
                <c:pt idx="299">
                  <c:v>3.499042</c:v>
                </c:pt>
                <c:pt idx="300">
                  <c:v>3.499054</c:v>
                </c:pt>
                <c:pt idx="301">
                  <c:v>3.499065</c:v>
                </c:pt>
                <c:pt idx="302">
                  <c:v>3.499077</c:v>
                </c:pt>
                <c:pt idx="303">
                  <c:v>3.499089</c:v>
                </c:pt>
                <c:pt idx="304">
                  <c:v>3.499100</c:v>
                </c:pt>
                <c:pt idx="305">
                  <c:v>3.499111</c:v>
                </c:pt>
                <c:pt idx="306">
                  <c:v>3.499122</c:v>
                </c:pt>
                <c:pt idx="307">
                  <c:v>3.499133</c:v>
                </c:pt>
                <c:pt idx="308">
                  <c:v>3.499144</c:v>
                </c:pt>
                <c:pt idx="309">
                  <c:v>3.499155</c:v>
                </c:pt>
                <c:pt idx="310">
                  <c:v>3.499166</c:v>
                </c:pt>
                <c:pt idx="311">
                  <c:v>3.499176</c:v>
                </c:pt>
                <c:pt idx="312">
                  <c:v>3.499186</c:v>
                </c:pt>
                <c:pt idx="313">
                  <c:v>3.499197</c:v>
                </c:pt>
                <c:pt idx="314">
                  <c:v>3.499207</c:v>
                </c:pt>
                <c:pt idx="315">
                  <c:v>3.499217</c:v>
                </c:pt>
                <c:pt idx="316">
                  <c:v>3.499227</c:v>
                </c:pt>
                <c:pt idx="317">
                  <c:v>3.499236</c:v>
                </c:pt>
                <c:pt idx="318">
                  <c:v>3.499246</c:v>
                </c:pt>
                <c:pt idx="319">
                  <c:v>3.499255</c:v>
                </c:pt>
                <c:pt idx="320">
                  <c:v>3.499265</c:v>
                </c:pt>
                <c:pt idx="321">
                  <c:v>3.499274</c:v>
                </c:pt>
                <c:pt idx="322">
                  <c:v>3.499283</c:v>
                </c:pt>
                <c:pt idx="323">
                  <c:v>3.499292</c:v>
                </c:pt>
                <c:pt idx="324">
                  <c:v>3.499301</c:v>
                </c:pt>
                <c:pt idx="325">
                  <c:v>3.499310</c:v>
                </c:pt>
                <c:pt idx="326">
                  <c:v>3.499319</c:v>
                </c:pt>
                <c:pt idx="327">
                  <c:v>3.499328</c:v>
                </c:pt>
                <c:pt idx="328">
                  <c:v>3.499336</c:v>
                </c:pt>
                <c:pt idx="329">
                  <c:v>3.499344</c:v>
                </c:pt>
                <c:pt idx="330">
                  <c:v>3.499353</c:v>
                </c:pt>
                <c:pt idx="331">
                  <c:v>3.499361</c:v>
                </c:pt>
                <c:pt idx="332">
                  <c:v>3.499369</c:v>
                </c:pt>
                <c:pt idx="333">
                  <c:v>3.499377</c:v>
                </c:pt>
                <c:pt idx="334">
                  <c:v>3.499385</c:v>
                </c:pt>
                <c:pt idx="335">
                  <c:v>3.499393</c:v>
                </c:pt>
                <c:pt idx="336">
                  <c:v>3.499401</c:v>
                </c:pt>
                <c:pt idx="337">
                  <c:v>3.499408</c:v>
                </c:pt>
                <c:pt idx="338">
                  <c:v>3.499416</c:v>
                </c:pt>
                <c:pt idx="339">
                  <c:v>3.499423</c:v>
                </c:pt>
                <c:pt idx="340">
                  <c:v>3.499431</c:v>
                </c:pt>
                <c:pt idx="341">
                  <c:v>3.499438</c:v>
                </c:pt>
                <c:pt idx="342">
                  <c:v>3.499445</c:v>
                </c:pt>
                <c:pt idx="343">
                  <c:v>3.499452</c:v>
                </c:pt>
                <c:pt idx="344">
                  <c:v>3.499459</c:v>
                </c:pt>
                <c:pt idx="345">
                  <c:v>3.499466</c:v>
                </c:pt>
                <c:pt idx="346">
                  <c:v>3.499473</c:v>
                </c:pt>
                <c:pt idx="347">
                  <c:v>3.499480</c:v>
                </c:pt>
                <c:pt idx="348">
                  <c:v>3.499486</c:v>
                </c:pt>
                <c:pt idx="349">
                  <c:v>3.499493</c:v>
                </c:pt>
                <c:pt idx="350">
                  <c:v>3.499500</c:v>
                </c:pt>
                <c:pt idx="351">
                  <c:v>3.499506</c:v>
                </c:pt>
                <c:pt idx="352">
                  <c:v>3.499512</c:v>
                </c:pt>
                <c:pt idx="353">
                  <c:v>3.499519</c:v>
                </c:pt>
                <c:pt idx="354">
                  <c:v>3.499525</c:v>
                </c:pt>
                <c:pt idx="355">
                  <c:v>3.499531</c:v>
                </c:pt>
                <c:pt idx="356">
                  <c:v>3.499537</c:v>
                </c:pt>
                <c:pt idx="357">
                  <c:v>3.499543</c:v>
                </c:pt>
                <c:pt idx="358">
                  <c:v>3.499549</c:v>
                </c:pt>
                <c:pt idx="359">
                  <c:v>3.499555</c:v>
                </c:pt>
                <c:pt idx="360">
                  <c:v>3.499561</c:v>
                </c:pt>
                <c:pt idx="361">
                  <c:v>3.499566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'Induction'!$W$4</c:f>
              <c:strCache>
                <c:ptCount val="1"/>
                <c:pt idx="0">
                  <c:v>5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'Induction'!$W$5:$W$366</c:f>
              <c:numCache>
                <c:ptCount val="362"/>
                <c:pt idx="0">
                  <c:v>0.000000</c:v>
                </c:pt>
                <c:pt idx="1">
                  <c:v>0.000000</c:v>
                </c:pt>
                <c:pt idx="2">
                  <c:v>0.029963</c:v>
                </c:pt>
                <c:pt idx="3">
                  <c:v>0.087614</c:v>
                </c:pt>
                <c:pt idx="4">
                  <c:v>0.170829</c:v>
                </c:pt>
                <c:pt idx="5">
                  <c:v>0.277634</c:v>
                </c:pt>
                <c:pt idx="6">
                  <c:v>0.406183</c:v>
                </c:pt>
                <c:pt idx="7">
                  <c:v>0.554762</c:v>
                </c:pt>
                <c:pt idx="8">
                  <c:v>0.721770</c:v>
                </c:pt>
                <c:pt idx="9">
                  <c:v>0.905716</c:v>
                </c:pt>
                <c:pt idx="10">
                  <c:v>1.105214</c:v>
                </c:pt>
                <c:pt idx="11">
                  <c:v>1.210541</c:v>
                </c:pt>
                <c:pt idx="12">
                  <c:v>1.401061</c:v>
                </c:pt>
                <c:pt idx="13">
                  <c:v>1.576374</c:v>
                </c:pt>
                <c:pt idx="14">
                  <c:v>1.737520</c:v>
                </c:pt>
                <c:pt idx="15">
                  <c:v>1.885469</c:v>
                </c:pt>
                <c:pt idx="16">
                  <c:v>2.021128</c:v>
                </c:pt>
                <c:pt idx="17">
                  <c:v>2.145341</c:v>
                </c:pt>
                <c:pt idx="18">
                  <c:v>2.258897</c:v>
                </c:pt>
                <c:pt idx="19">
                  <c:v>2.362531</c:v>
                </c:pt>
                <c:pt idx="20">
                  <c:v>2.456931</c:v>
                </c:pt>
                <c:pt idx="21">
                  <c:v>2.542735</c:v>
                </c:pt>
                <c:pt idx="22">
                  <c:v>2.620541</c:v>
                </c:pt>
                <c:pt idx="23">
                  <c:v>2.690908</c:v>
                </c:pt>
                <c:pt idx="24">
                  <c:v>2.754354</c:v>
                </c:pt>
                <c:pt idx="25">
                  <c:v>2.811365</c:v>
                </c:pt>
                <c:pt idx="26">
                  <c:v>2.862393</c:v>
                </c:pt>
                <c:pt idx="27">
                  <c:v>2.907861</c:v>
                </c:pt>
                <c:pt idx="28">
                  <c:v>2.948161</c:v>
                </c:pt>
                <c:pt idx="29">
                  <c:v>2.983662</c:v>
                </c:pt>
                <c:pt idx="30">
                  <c:v>3.014705</c:v>
                </c:pt>
                <c:pt idx="31">
                  <c:v>3.041611</c:v>
                </c:pt>
                <c:pt idx="32">
                  <c:v>3.064676</c:v>
                </c:pt>
                <c:pt idx="33">
                  <c:v>3.084179</c:v>
                </c:pt>
                <c:pt idx="34">
                  <c:v>3.100378</c:v>
                </c:pt>
                <c:pt idx="35">
                  <c:v>3.113516</c:v>
                </c:pt>
                <c:pt idx="36">
                  <c:v>3.123817</c:v>
                </c:pt>
                <c:pt idx="37">
                  <c:v>3.131492</c:v>
                </c:pt>
                <c:pt idx="38">
                  <c:v>3.136736</c:v>
                </c:pt>
                <c:pt idx="39">
                  <c:v>3.139731</c:v>
                </c:pt>
                <c:pt idx="40">
                  <c:v>3.140648</c:v>
                </c:pt>
                <c:pt idx="41">
                  <c:v>3.139645</c:v>
                </c:pt>
                <c:pt idx="42">
                  <c:v>3.136870</c:v>
                </c:pt>
                <c:pt idx="43">
                  <c:v>3.132461</c:v>
                </c:pt>
                <c:pt idx="44">
                  <c:v>3.127131</c:v>
                </c:pt>
                <c:pt idx="45">
                  <c:v>3.122079</c:v>
                </c:pt>
                <c:pt idx="46">
                  <c:v>3.117257</c:v>
                </c:pt>
                <c:pt idx="47">
                  <c:v>3.112715</c:v>
                </c:pt>
                <c:pt idx="48">
                  <c:v>3.108428</c:v>
                </c:pt>
                <c:pt idx="49">
                  <c:v>3.104385</c:v>
                </c:pt>
                <c:pt idx="50">
                  <c:v>3.100568</c:v>
                </c:pt>
                <c:pt idx="51">
                  <c:v>3.096963</c:v>
                </c:pt>
                <c:pt idx="52">
                  <c:v>3.093555</c:v>
                </c:pt>
                <c:pt idx="53">
                  <c:v>3.090332</c:v>
                </c:pt>
                <c:pt idx="54">
                  <c:v>3.087281</c:v>
                </c:pt>
                <c:pt idx="55">
                  <c:v>3.084391</c:v>
                </c:pt>
                <c:pt idx="56">
                  <c:v>3.081651</c:v>
                </c:pt>
                <c:pt idx="57">
                  <c:v>3.079051</c:v>
                </c:pt>
                <c:pt idx="58">
                  <c:v>3.076583</c:v>
                </c:pt>
                <c:pt idx="59">
                  <c:v>3.074236</c:v>
                </c:pt>
                <c:pt idx="60">
                  <c:v>3.072004</c:v>
                </c:pt>
                <c:pt idx="61">
                  <c:v>3.069879</c:v>
                </c:pt>
                <c:pt idx="62">
                  <c:v>3.067854</c:v>
                </c:pt>
                <c:pt idx="63">
                  <c:v>3.066190</c:v>
                </c:pt>
                <c:pt idx="64">
                  <c:v>3.064866</c:v>
                </c:pt>
                <c:pt idx="65">
                  <c:v>3.063858</c:v>
                </c:pt>
                <c:pt idx="66">
                  <c:v>3.063144</c:v>
                </c:pt>
                <c:pt idx="67">
                  <c:v>3.062705</c:v>
                </c:pt>
                <c:pt idx="68">
                  <c:v>3.062523</c:v>
                </c:pt>
                <c:pt idx="69">
                  <c:v>3.062579</c:v>
                </c:pt>
                <c:pt idx="70">
                  <c:v>3.062858</c:v>
                </c:pt>
                <c:pt idx="71">
                  <c:v>3.063343</c:v>
                </c:pt>
                <c:pt idx="72">
                  <c:v>3.064020</c:v>
                </c:pt>
                <c:pt idx="73">
                  <c:v>3.064875</c:v>
                </c:pt>
                <c:pt idx="74">
                  <c:v>3.065897</c:v>
                </c:pt>
                <c:pt idx="75">
                  <c:v>3.067071</c:v>
                </c:pt>
                <c:pt idx="76">
                  <c:v>3.068388</c:v>
                </c:pt>
                <c:pt idx="77">
                  <c:v>3.069837</c:v>
                </c:pt>
                <c:pt idx="78">
                  <c:v>3.071407</c:v>
                </c:pt>
                <c:pt idx="79">
                  <c:v>3.073089</c:v>
                </c:pt>
                <c:pt idx="80">
                  <c:v>3.074875</c:v>
                </c:pt>
                <c:pt idx="81">
                  <c:v>3.076756</c:v>
                </c:pt>
                <c:pt idx="82">
                  <c:v>3.078725</c:v>
                </c:pt>
                <c:pt idx="83">
                  <c:v>3.080774</c:v>
                </c:pt>
                <c:pt idx="84">
                  <c:v>3.082897</c:v>
                </c:pt>
                <c:pt idx="85">
                  <c:v>3.085086</c:v>
                </c:pt>
                <c:pt idx="86">
                  <c:v>3.087337</c:v>
                </c:pt>
                <c:pt idx="87">
                  <c:v>3.089644</c:v>
                </c:pt>
                <c:pt idx="88">
                  <c:v>3.092000</c:v>
                </c:pt>
                <c:pt idx="89">
                  <c:v>3.094403</c:v>
                </c:pt>
                <c:pt idx="90">
                  <c:v>3.096846</c:v>
                </c:pt>
                <c:pt idx="91">
                  <c:v>3.099325</c:v>
                </c:pt>
                <c:pt idx="92">
                  <c:v>3.101837</c:v>
                </c:pt>
                <c:pt idx="93">
                  <c:v>3.104378</c:v>
                </c:pt>
                <c:pt idx="94">
                  <c:v>3.106944</c:v>
                </c:pt>
                <c:pt idx="95">
                  <c:v>3.109532</c:v>
                </c:pt>
                <c:pt idx="96">
                  <c:v>3.112139</c:v>
                </c:pt>
                <c:pt idx="97">
                  <c:v>3.114762</c:v>
                </c:pt>
                <c:pt idx="98">
                  <c:v>3.117398</c:v>
                </c:pt>
                <c:pt idx="99">
                  <c:v>3.120045</c:v>
                </c:pt>
                <c:pt idx="100">
                  <c:v>3.122701</c:v>
                </c:pt>
                <c:pt idx="101">
                  <c:v>3.125362</c:v>
                </c:pt>
                <c:pt idx="102">
                  <c:v>3.128028</c:v>
                </c:pt>
                <c:pt idx="103">
                  <c:v>3.130696</c:v>
                </c:pt>
                <c:pt idx="104">
                  <c:v>3.133365</c:v>
                </c:pt>
                <c:pt idx="105">
                  <c:v>3.136032</c:v>
                </c:pt>
                <c:pt idx="106">
                  <c:v>3.138697</c:v>
                </c:pt>
                <c:pt idx="107">
                  <c:v>3.141358</c:v>
                </c:pt>
                <c:pt idx="108">
                  <c:v>3.144014</c:v>
                </c:pt>
                <c:pt idx="109">
                  <c:v>3.146663</c:v>
                </c:pt>
                <c:pt idx="110">
                  <c:v>3.149304</c:v>
                </c:pt>
                <c:pt idx="111">
                  <c:v>3.151937</c:v>
                </c:pt>
                <c:pt idx="112">
                  <c:v>3.154560</c:v>
                </c:pt>
                <c:pt idx="113">
                  <c:v>3.157172</c:v>
                </c:pt>
                <c:pt idx="114">
                  <c:v>3.159773</c:v>
                </c:pt>
                <c:pt idx="115">
                  <c:v>3.162361</c:v>
                </c:pt>
                <c:pt idx="116">
                  <c:v>3.164937</c:v>
                </c:pt>
                <c:pt idx="117">
                  <c:v>3.167499</c:v>
                </c:pt>
                <c:pt idx="118">
                  <c:v>3.170047</c:v>
                </c:pt>
                <c:pt idx="119">
                  <c:v>3.172580</c:v>
                </c:pt>
                <c:pt idx="120">
                  <c:v>3.175098</c:v>
                </c:pt>
                <c:pt idx="121">
                  <c:v>3.177600</c:v>
                </c:pt>
                <c:pt idx="122">
                  <c:v>3.180087</c:v>
                </c:pt>
                <c:pt idx="123">
                  <c:v>3.182557</c:v>
                </c:pt>
                <c:pt idx="124">
                  <c:v>3.185010</c:v>
                </c:pt>
                <c:pt idx="125">
                  <c:v>3.187446</c:v>
                </c:pt>
                <c:pt idx="126">
                  <c:v>3.189865</c:v>
                </c:pt>
                <c:pt idx="127">
                  <c:v>3.192267</c:v>
                </c:pt>
                <c:pt idx="128">
                  <c:v>3.194650</c:v>
                </c:pt>
                <c:pt idx="129">
                  <c:v>3.197016</c:v>
                </c:pt>
                <c:pt idx="130">
                  <c:v>3.199364</c:v>
                </c:pt>
                <c:pt idx="131">
                  <c:v>3.201693</c:v>
                </c:pt>
                <c:pt idx="132">
                  <c:v>3.204004</c:v>
                </c:pt>
                <c:pt idx="133">
                  <c:v>3.206297</c:v>
                </c:pt>
                <c:pt idx="134">
                  <c:v>3.208572</c:v>
                </c:pt>
                <c:pt idx="135">
                  <c:v>3.210827</c:v>
                </c:pt>
                <c:pt idx="136">
                  <c:v>3.213064</c:v>
                </c:pt>
                <c:pt idx="137">
                  <c:v>3.215283</c:v>
                </c:pt>
                <c:pt idx="138">
                  <c:v>3.217483</c:v>
                </c:pt>
                <c:pt idx="139">
                  <c:v>3.219664</c:v>
                </c:pt>
                <c:pt idx="140">
                  <c:v>3.221827</c:v>
                </c:pt>
                <c:pt idx="141">
                  <c:v>3.223971</c:v>
                </c:pt>
                <c:pt idx="142">
                  <c:v>3.226097</c:v>
                </c:pt>
                <c:pt idx="143">
                  <c:v>3.228204</c:v>
                </c:pt>
                <c:pt idx="144">
                  <c:v>3.230293</c:v>
                </c:pt>
                <c:pt idx="145">
                  <c:v>3.232363</c:v>
                </c:pt>
                <c:pt idx="146">
                  <c:v>3.234415</c:v>
                </c:pt>
                <c:pt idx="147">
                  <c:v>3.236449</c:v>
                </c:pt>
                <c:pt idx="148">
                  <c:v>3.238465</c:v>
                </c:pt>
                <c:pt idx="149">
                  <c:v>3.240462</c:v>
                </c:pt>
                <c:pt idx="150">
                  <c:v>3.242442</c:v>
                </c:pt>
                <c:pt idx="151">
                  <c:v>3.244404</c:v>
                </c:pt>
                <c:pt idx="152">
                  <c:v>3.246348</c:v>
                </c:pt>
                <c:pt idx="153">
                  <c:v>3.248274</c:v>
                </c:pt>
                <c:pt idx="154">
                  <c:v>3.250183</c:v>
                </c:pt>
                <c:pt idx="155">
                  <c:v>3.252074</c:v>
                </c:pt>
                <c:pt idx="156">
                  <c:v>3.253948</c:v>
                </c:pt>
                <c:pt idx="157">
                  <c:v>3.255805</c:v>
                </c:pt>
                <c:pt idx="158">
                  <c:v>3.257645</c:v>
                </c:pt>
                <c:pt idx="159">
                  <c:v>3.259468</c:v>
                </c:pt>
                <c:pt idx="160">
                  <c:v>3.261274</c:v>
                </c:pt>
                <c:pt idx="161">
                  <c:v>3.263064</c:v>
                </c:pt>
                <c:pt idx="162">
                  <c:v>3.264837</c:v>
                </c:pt>
                <c:pt idx="163">
                  <c:v>3.266593</c:v>
                </c:pt>
                <c:pt idx="164">
                  <c:v>3.268333</c:v>
                </c:pt>
                <c:pt idx="165">
                  <c:v>3.270058</c:v>
                </c:pt>
                <c:pt idx="166">
                  <c:v>3.271766</c:v>
                </c:pt>
                <c:pt idx="167">
                  <c:v>3.273458</c:v>
                </c:pt>
                <c:pt idx="168">
                  <c:v>3.275135</c:v>
                </c:pt>
                <c:pt idx="169">
                  <c:v>3.276796</c:v>
                </c:pt>
                <c:pt idx="170">
                  <c:v>3.278441</c:v>
                </c:pt>
                <c:pt idx="171">
                  <c:v>3.280072</c:v>
                </c:pt>
                <c:pt idx="172">
                  <c:v>3.281687</c:v>
                </c:pt>
                <c:pt idx="173">
                  <c:v>3.283287</c:v>
                </c:pt>
                <c:pt idx="174">
                  <c:v>3.284873</c:v>
                </c:pt>
                <c:pt idx="175">
                  <c:v>3.286443</c:v>
                </c:pt>
                <c:pt idx="176">
                  <c:v>3.287999</c:v>
                </c:pt>
                <c:pt idx="177">
                  <c:v>3.289541</c:v>
                </c:pt>
                <c:pt idx="178">
                  <c:v>3.291068</c:v>
                </c:pt>
                <c:pt idx="179">
                  <c:v>3.292581</c:v>
                </c:pt>
                <c:pt idx="180">
                  <c:v>3.294080</c:v>
                </c:pt>
                <c:pt idx="181">
                  <c:v>3.295566</c:v>
                </c:pt>
                <c:pt idx="182">
                  <c:v>3.297037</c:v>
                </c:pt>
                <c:pt idx="183">
                  <c:v>3.298495</c:v>
                </c:pt>
                <c:pt idx="184">
                  <c:v>3.299939</c:v>
                </c:pt>
                <c:pt idx="185">
                  <c:v>3.301370</c:v>
                </c:pt>
                <c:pt idx="186">
                  <c:v>3.302788</c:v>
                </c:pt>
                <c:pt idx="187">
                  <c:v>3.304193</c:v>
                </c:pt>
                <c:pt idx="188">
                  <c:v>3.305585</c:v>
                </c:pt>
                <c:pt idx="189">
                  <c:v>3.306964</c:v>
                </c:pt>
                <c:pt idx="190">
                  <c:v>3.308330</c:v>
                </c:pt>
                <c:pt idx="191">
                  <c:v>3.309684</c:v>
                </c:pt>
                <c:pt idx="192">
                  <c:v>3.311025</c:v>
                </c:pt>
                <c:pt idx="193">
                  <c:v>3.312354</c:v>
                </c:pt>
                <c:pt idx="194">
                  <c:v>3.313671</c:v>
                </c:pt>
                <c:pt idx="195">
                  <c:v>3.314976</c:v>
                </c:pt>
                <c:pt idx="196">
                  <c:v>3.316269</c:v>
                </c:pt>
                <c:pt idx="197">
                  <c:v>3.317550</c:v>
                </c:pt>
                <c:pt idx="198">
                  <c:v>3.318819</c:v>
                </c:pt>
                <c:pt idx="199">
                  <c:v>3.320077</c:v>
                </c:pt>
                <c:pt idx="200">
                  <c:v>3.321323</c:v>
                </c:pt>
                <c:pt idx="201">
                  <c:v>3.322558</c:v>
                </c:pt>
                <c:pt idx="202">
                  <c:v>3.323782</c:v>
                </c:pt>
                <c:pt idx="203">
                  <c:v>3.324995</c:v>
                </c:pt>
                <c:pt idx="204">
                  <c:v>3.326197</c:v>
                </c:pt>
                <c:pt idx="205">
                  <c:v>3.327388</c:v>
                </c:pt>
                <c:pt idx="206">
                  <c:v>3.328568</c:v>
                </c:pt>
                <c:pt idx="207">
                  <c:v>3.329738</c:v>
                </c:pt>
                <c:pt idx="208">
                  <c:v>3.330897</c:v>
                </c:pt>
                <c:pt idx="209">
                  <c:v>3.332046</c:v>
                </c:pt>
                <c:pt idx="210">
                  <c:v>3.333184</c:v>
                </c:pt>
                <c:pt idx="211">
                  <c:v>3.334312</c:v>
                </c:pt>
                <c:pt idx="212">
                  <c:v>3.335431</c:v>
                </c:pt>
                <c:pt idx="213">
                  <c:v>3.336539</c:v>
                </c:pt>
                <c:pt idx="214">
                  <c:v>3.337637</c:v>
                </c:pt>
                <c:pt idx="215">
                  <c:v>3.338726</c:v>
                </c:pt>
                <c:pt idx="216">
                  <c:v>3.339804</c:v>
                </c:pt>
                <c:pt idx="217">
                  <c:v>3.340874</c:v>
                </c:pt>
                <c:pt idx="218">
                  <c:v>3.341934</c:v>
                </c:pt>
                <c:pt idx="219">
                  <c:v>3.342984</c:v>
                </c:pt>
                <c:pt idx="220">
                  <c:v>3.344025</c:v>
                </c:pt>
                <c:pt idx="221">
                  <c:v>3.345057</c:v>
                </c:pt>
                <c:pt idx="222">
                  <c:v>3.346080</c:v>
                </c:pt>
                <c:pt idx="223">
                  <c:v>3.347094</c:v>
                </c:pt>
                <c:pt idx="224">
                  <c:v>3.348100</c:v>
                </c:pt>
                <c:pt idx="225">
                  <c:v>3.349096</c:v>
                </c:pt>
                <c:pt idx="226">
                  <c:v>3.350084</c:v>
                </c:pt>
                <c:pt idx="227">
                  <c:v>3.351063</c:v>
                </c:pt>
                <c:pt idx="228">
                  <c:v>3.352033</c:v>
                </c:pt>
                <c:pt idx="229">
                  <c:v>3.352995</c:v>
                </c:pt>
                <c:pt idx="230">
                  <c:v>3.353949</c:v>
                </c:pt>
                <c:pt idx="231">
                  <c:v>3.354895</c:v>
                </c:pt>
                <c:pt idx="232">
                  <c:v>3.355832</c:v>
                </c:pt>
                <c:pt idx="233">
                  <c:v>3.356761</c:v>
                </c:pt>
                <c:pt idx="234">
                  <c:v>3.357683</c:v>
                </c:pt>
                <c:pt idx="235">
                  <c:v>3.358596</c:v>
                </c:pt>
                <c:pt idx="236">
                  <c:v>3.359502</c:v>
                </c:pt>
                <c:pt idx="237">
                  <c:v>3.360400</c:v>
                </c:pt>
                <c:pt idx="238">
                  <c:v>3.361290</c:v>
                </c:pt>
                <c:pt idx="239">
                  <c:v>3.362173</c:v>
                </c:pt>
                <c:pt idx="240">
                  <c:v>3.363048</c:v>
                </c:pt>
                <c:pt idx="241">
                  <c:v>3.363915</c:v>
                </c:pt>
                <c:pt idx="242">
                  <c:v>3.364776</c:v>
                </c:pt>
                <c:pt idx="243">
                  <c:v>3.365629</c:v>
                </c:pt>
                <c:pt idx="244">
                  <c:v>3.366475</c:v>
                </c:pt>
                <c:pt idx="245">
                  <c:v>3.367313</c:v>
                </c:pt>
                <c:pt idx="246">
                  <c:v>3.368145</c:v>
                </c:pt>
                <c:pt idx="247">
                  <c:v>3.368970</c:v>
                </c:pt>
                <c:pt idx="248">
                  <c:v>3.369788</c:v>
                </c:pt>
                <c:pt idx="249">
                  <c:v>3.370599</c:v>
                </c:pt>
                <c:pt idx="250">
                  <c:v>3.371403</c:v>
                </c:pt>
                <c:pt idx="251">
                  <c:v>3.372201</c:v>
                </c:pt>
                <c:pt idx="252">
                  <c:v>3.372992</c:v>
                </c:pt>
                <c:pt idx="253">
                  <c:v>3.373776</c:v>
                </c:pt>
                <c:pt idx="254">
                  <c:v>3.374554</c:v>
                </c:pt>
                <c:pt idx="255">
                  <c:v>3.375326</c:v>
                </c:pt>
                <c:pt idx="256">
                  <c:v>3.376091</c:v>
                </c:pt>
                <c:pt idx="257">
                  <c:v>3.376850</c:v>
                </c:pt>
                <c:pt idx="258">
                  <c:v>3.377602</c:v>
                </c:pt>
                <c:pt idx="259">
                  <c:v>3.378349</c:v>
                </c:pt>
                <c:pt idx="260">
                  <c:v>3.379089</c:v>
                </c:pt>
                <c:pt idx="261">
                  <c:v>3.379824</c:v>
                </c:pt>
                <c:pt idx="262">
                  <c:v>3.380552</c:v>
                </c:pt>
                <c:pt idx="263">
                  <c:v>3.381275</c:v>
                </c:pt>
                <c:pt idx="264">
                  <c:v>3.381992</c:v>
                </c:pt>
                <c:pt idx="265">
                  <c:v>3.382703</c:v>
                </c:pt>
                <c:pt idx="266">
                  <c:v>3.383408</c:v>
                </c:pt>
                <c:pt idx="267">
                  <c:v>3.384107</c:v>
                </c:pt>
                <c:pt idx="268">
                  <c:v>3.384801</c:v>
                </c:pt>
                <c:pt idx="269">
                  <c:v>3.385490</c:v>
                </c:pt>
                <c:pt idx="270">
                  <c:v>3.386172</c:v>
                </c:pt>
                <c:pt idx="271">
                  <c:v>3.386850</c:v>
                </c:pt>
                <c:pt idx="272">
                  <c:v>3.387522</c:v>
                </c:pt>
                <c:pt idx="273">
                  <c:v>3.388189</c:v>
                </c:pt>
                <c:pt idx="274">
                  <c:v>3.388850</c:v>
                </c:pt>
                <c:pt idx="275">
                  <c:v>3.389506</c:v>
                </c:pt>
                <c:pt idx="276">
                  <c:v>3.390158</c:v>
                </c:pt>
                <c:pt idx="277">
                  <c:v>3.390803</c:v>
                </c:pt>
                <c:pt idx="278">
                  <c:v>3.391444</c:v>
                </c:pt>
                <c:pt idx="279">
                  <c:v>3.392080</c:v>
                </c:pt>
                <c:pt idx="280">
                  <c:v>3.392711</c:v>
                </c:pt>
                <c:pt idx="281">
                  <c:v>3.393337</c:v>
                </c:pt>
                <c:pt idx="282">
                  <c:v>3.393958</c:v>
                </c:pt>
                <c:pt idx="283">
                  <c:v>3.394575</c:v>
                </c:pt>
                <c:pt idx="284">
                  <c:v>3.395186</c:v>
                </c:pt>
                <c:pt idx="285">
                  <c:v>3.395793</c:v>
                </c:pt>
                <c:pt idx="286">
                  <c:v>3.396395</c:v>
                </c:pt>
                <c:pt idx="287">
                  <c:v>3.396993</c:v>
                </c:pt>
                <c:pt idx="288">
                  <c:v>3.397586</c:v>
                </c:pt>
                <c:pt idx="289">
                  <c:v>3.398174</c:v>
                </c:pt>
                <c:pt idx="290">
                  <c:v>3.398758</c:v>
                </c:pt>
                <c:pt idx="291">
                  <c:v>3.399338</c:v>
                </c:pt>
                <c:pt idx="292">
                  <c:v>3.399913</c:v>
                </c:pt>
                <c:pt idx="293">
                  <c:v>3.400484</c:v>
                </c:pt>
                <c:pt idx="294">
                  <c:v>3.401050</c:v>
                </c:pt>
                <c:pt idx="295">
                  <c:v>3.401612</c:v>
                </c:pt>
                <c:pt idx="296">
                  <c:v>3.402170</c:v>
                </c:pt>
                <c:pt idx="297">
                  <c:v>3.402724</c:v>
                </c:pt>
                <c:pt idx="298">
                  <c:v>3.403274</c:v>
                </c:pt>
                <c:pt idx="299">
                  <c:v>3.403819</c:v>
                </c:pt>
                <c:pt idx="300">
                  <c:v>3.404361</c:v>
                </c:pt>
                <c:pt idx="301">
                  <c:v>3.404898</c:v>
                </c:pt>
                <c:pt idx="302">
                  <c:v>3.405432</c:v>
                </c:pt>
                <c:pt idx="303">
                  <c:v>3.405961</c:v>
                </c:pt>
                <c:pt idx="304">
                  <c:v>3.406487</c:v>
                </c:pt>
                <c:pt idx="305">
                  <c:v>3.407009</c:v>
                </c:pt>
                <c:pt idx="306">
                  <c:v>3.407527</c:v>
                </c:pt>
                <c:pt idx="307">
                  <c:v>3.408041</c:v>
                </c:pt>
                <c:pt idx="308">
                  <c:v>3.408551</c:v>
                </c:pt>
                <c:pt idx="309">
                  <c:v>3.409058</c:v>
                </c:pt>
                <c:pt idx="310">
                  <c:v>3.409561</c:v>
                </c:pt>
                <c:pt idx="311">
                  <c:v>3.410060</c:v>
                </c:pt>
                <c:pt idx="312">
                  <c:v>3.410556</c:v>
                </c:pt>
                <c:pt idx="313">
                  <c:v>3.411048</c:v>
                </c:pt>
                <c:pt idx="314">
                  <c:v>3.411537</c:v>
                </c:pt>
                <c:pt idx="315">
                  <c:v>3.412022</c:v>
                </c:pt>
                <c:pt idx="316">
                  <c:v>3.412504</c:v>
                </c:pt>
                <c:pt idx="317">
                  <c:v>3.412982</c:v>
                </c:pt>
                <c:pt idx="318">
                  <c:v>3.413457</c:v>
                </c:pt>
                <c:pt idx="319">
                  <c:v>3.413928</c:v>
                </c:pt>
                <c:pt idx="320">
                  <c:v>3.414396</c:v>
                </c:pt>
                <c:pt idx="321">
                  <c:v>3.414861</c:v>
                </c:pt>
                <c:pt idx="322">
                  <c:v>3.415322</c:v>
                </c:pt>
                <c:pt idx="323">
                  <c:v>3.415781</c:v>
                </c:pt>
                <c:pt idx="324">
                  <c:v>3.416236</c:v>
                </c:pt>
                <c:pt idx="325">
                  <c:v>3.416688</c:v>
                </c:pt>
                <c:pt idx="326">
                  <c:v>3.417136</c:v>
                </c:pt>
                <c:pt idx="327">
                  <c:v>3.417582</c:v>
                </c:pt>
                <c:pt idx="328">
                  <c:v>3.418024</c:v>
                </c:pt>
                <c:pt idx="329">
                  <c:v>3.418464</c:v>
                </c:pt>
                <c:pt idx="330">
                  <c:v>3.418900</c:v>
                </c:pt>
                <c:pt idx="331">
                  <c:v>3.419333</c:v>
                </c:pt>
                <c:pt idx="332">
                  <c:v>3.419764</c:v>
                </c:pt>
                <c:pt idx="333">
                  <c:v>3.420191</c:v>
                </c:pt>
                <c:pt idx="334">
                  <c:v>3.420616</c:v>
                </c:pt>
                <c:pt idx="335">
                  <c:v>3.421037</c:v>
                </c:pt>
                <c:pt idx="336">
                  <c:v>3.421456</c:v>
                </c:pt>
                <c:pt idx="337">
                  <c:v>3.421872</c:v>
                </c:pt>
                <c:pt idx="338">
                  <c:v>3.422285</c:v>
                </c:pt>
                <c:pt idx="339">
                  <c:v>3.422695</c:v>
                </c:pt>
                <c:pt idx="340">
                  <c:v>3.423103</c:v>
                </c:pt>
                <c:pt idx="341">
                  <c:v>3.423508</c:v>
                </c:pt>
                <c:pt idx="342">
                  <c:v>3.423910</c:v>
                </c:pt>
                <c:pt idx="343">
                  <c:v>3.424309</c:v>
                </c:pt>
                <c:pt idx="344">
                  <c:v>3.424706</c:v>
                </c:pt>
                <c:pt idx="345">
                  <c:v>3.425100</c:v>
                </c:pt>
                <c:pt idx="346">
                  <c:v>3.425492</c:v>
                </c:pt>
                <c:pt idx="347">
                  <c:v>3.425881</c:v>
                </c:pt>
                <c:pt idx="348">
                  <c:v>3.426267</c:v>
                </c:pt>
                <c:pt idx="349">
                  <c:v>3.426651</c:v>
                </c:pt>
                <c:pt idx="350">
                  <c:v>3.427032</c:v>
                </c:pt>
                <c:pt idx="351">
                  <c:v>3.427411</c:v>
                </c:pt>
                <c:pt idx="352">
                  <c:v>3.427787</c:v>
                </c:pt>
                <c:pt idx="353">
                  <c:v>3.428161</c:v>
                </c:pt>
                <c:pt idx="354">
                  <c:v>3.428532</c:v>
                </c:pt>
                <c:pt idx="355">
                  <c:v>3.428901</c:v>
                </c:pt>
                <c:pt idx="356">
                  <c:v>3.429268</c:v>
                </c:pt>
                <c:pt idx="357">
                  <c:v>3.429632</c:v>
                </c:pt>
                <c:pt idx="358">
                  <c:v>3.429994</c:v>
                </c:pt>
                <c:pt idx="359">
                  <c:v>3.430354</c:v>
                </c:pt>
                <c:pt idx="360">
                  <c:v>3.430711</c:v>
                </c:pt>
                <c:pt idx="361">
                  <c:v>3.431066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'Induction'!$X$4</c:f>
              <c:strCache>
                <c:ptCount val="1"/>
                <c:pt idx="0">
                  <c:v>10 min</c:v>
                </c:pt>
              </c:strCache>
            </c:strRef>
          </c:tx>
          <c:spPr>
            <a:noFill/>
            <a:ln w="25400" cap="flat">
              <a:solidFill>
                <a:srgbClr val="F8BA00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F8BA00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'Induction'!$X$5:$X$366</c:f>
              <c:numCache>
                <c:ptCount val="362"/>
                <c:pt idx="0">
                  <c:v>0.000000</c:v>
                </c:pt>
                <c:pt idx="1">
                  <c:v>0.000000</c:v>
                </c:pt>
                <c:pt idx="2">
                  <c:v>0.029963</c:v>
                </c:pt>
                <c:pt idx="3">
                  <c:v>0.087614</c:v>
                </c:pt>
                <c:pt idx="4">
                  <c:v>0.170829</c:v>
                </c:pt>
                <c:pt idx="5">
                  <c:v>0.277634</c:v>
                </c:pt>
                <c:pt idx="6">
                  <c:v>0.406183</c:v>
                </c:pt>
                <c:pt idx="7">
                  <c:v>0.554762</c:v>
                </c:pt>
                <c:pt idx="8">
                  <c:v>0.721770</c:v>
                </c:pt>
                <c:pt idx="9">
                  <c:v>0.905716</c:v>
                </c:pt>
                <c:pt idx="10">
                  <c:v>1.105214</c:v>
                </c:pt>
                <c:pt idx="11">
                  <c:v>1.210541</c:v>
                </c:pt>
                <c:pt idx="12">
                  <c:v>1.401061</c:v>
                </c:pt>
                <c:pt idx="13">
                  <c:v>1.576374</c:v>
                </c:pt>
                <c:pt idx="14">
                  <c:v>1.737520</c:v>
                </c:pt>
                <c:pt idx="15">
                  <c:v>1.885469</c:v>
                </c:pt>
                <c:pt idx="16">
                  <c:v>2.021128</c:v>
                </c:pt>
                <c:pt idx="17">
                  <c:v>2.145341</c:v>
                </c:pt>
                <c:pt idx="18">
                  <c:v>2.258897</c:v>
                </c:pt>
                <c:pt idx="19">
                  <c:v>2.362531</c:v>
                </c:pt>
                <c:pt idx="20">
                  <c:v>2.456931</c:v>
                </c:pt>
                <c:pt idx="21">
                  <c:v>2.542735</c:v>
                </c:pt>
                <c:pt idx="22">
                  <c:v>2.620541</c:v>
                </c:pt>
                <c:pt idx="23">
                  <c:v>2.690908</c:v>
                </c:pt>
                <c:pt idx="24">
                  <c:v>2.754354</c:v>
                </c:pt>
                <c:pt idx="25">
                  <c:v>2.811365</c:v>
                </c:pt>
                <c:pt idx="26">
                  <c:v>2.862393</c:v>
                </c:pt>
                <c:pt idx="27">
                  <c:v>2.907861</c:v>
                </c:pt>
                <c:pt idx="28">
                  <c:v>2.948161</c:v>
                </c:pt>
                <c:pt idx="29">
                  <c:v>2.983662</c:v>
                </c:pt>
                <c:pt idx="30">
                  <c:v>3.014705</c:v>
                </c:pt>
                <c:pt idx="31">
                  <c:v>3.041611</c:v>
                </c:pt>
                <c:pt idx="32">
                  <c:v>3.064676</c:v>
                </c:pt>
                <c:pt idx="33">
                  <c:v>3.084179</c:v>
                </c:pt>
                <c:pt idx="34">
                  <c:v>3.100378</c:v>
                </c:pt>
                <c:pt idx="35">
                  <c:v>3.113516</c:v>
                </c:pt>
                <c:pt idx="36">
                  <c:v>3.123817</c:v>
                </c:pt>
                <c:pt idx="37">
                  <c:v>3.131492</c:v>
                </c:pt>
                <c:pt idx="38">
                  <c:v>3.136736</c:v>
                </c:pt>
                <c:pt idx="39">
                  <c:v>3.139731</c:v>
                </c:pt>
                <c:pt idx="40">
                  <c:v>3.140648</c:v>
                </c:pt>
                <c:pt idx="41">
                  <c:v>3.139645</c:v>
                </c:pt>
                <c:pt idx="42">
                  <c:v>3.136870</c:v>
                </c:pt>
                <c:pt idx="43">
                  <c:v>3.132461</c:v>
                </c:pt>
                <c:pt idx="44">
                  <c:v>3.127131</c:v>
                </c:pt>
                <c:pt idx="45">
                  <c:v>3.122079</c:v>
                </c:pt>
                <c:pt idx="46">
                  <c:v>3.117257</c:v>
                </c:pt>
                <c:pt idx="47">
                  <c:v>3.112715</c:v>
                </c:pt>
                <c:pt idx="48">
                  <c:v>3.108428</c:v>
                </c:pt>
                <c:pt idx="49">
                  <c:v>3.104385</c:v>
                </c:pt>
                <c:pt idx="50">
                  <c:v>3.100568</c:v>
                </c:pt>
                <c:pt idx="51">
                  <c:v>3.096963</c:v>
                </c:pt>
                <c:pt idx="52">
                  <c:v>3.093555</c:v>
                </c:pt>
                <c:pt idx="53">
                  <c:v>3.090332</c:v>
                </c:pt>
                <c:pt idx="54">
                  <c:v>3.087281</c:v>
                </c:pt>
                <c:pt idx="55">
                  <c:v>3.084391</c:v>
                </c:pt>
                <c:pt idx="56">
                  <c:v>3.081651</c:v>
                </c:pt>
                <c:pt idx="57">
                  <c:v>3.079051</c:v>
                </c:pt>
                <c:pt idx="58">
                  <c:v>3.076583</c:v>
                </c:pt>
                <c:pt idx="59">
                  <c:v>3.074236</c:v>
                </c:pt>
                <c:pt idx="60">
                  <c:v>3.072004</c:v>
                </c:pt>
                <c:pt idx="61">
                  <c:v>3.069879</c:v>
                </c:pt>
                <c:pt idx="62">
                  <c:v>3.067854</c:v>
                </c:pt>
                <c:pt idx="63">
                  <c:v>3.065921</c:v>
                </c:pt>
                <c:pt idx="64">
                  <c:v>3.064076</c:v>
                </c:pt>
                <c:pt idx="65">
                  <c:v>3.062311</c:v>
                </c:pt>
                <c:pt idx="66">
                  <c:v>3.060623</c:v>
                </c:pt>
                <c:pt idx="67">
                  <c:v>3.059006</c:v>
                </c:pt>
                <c:pt idx="68">
                  <c:v>3.057454</c:v>
                </c:pt>
                <c:pt idx="69">
                  <c:v>3.055965</c:v>
                </c:pt>
                <c:pt idx="70">
                  <c:v>3.054534</c:v>
                </c:pt>
                <c:pt idx="71">
                  <c:v>3.053157</c:v>
                </c:pt>
                <c:pt idx="72">
                  <c:v>3.051830</c:v>
                </c:pt>
                <c:pt idx="73">
                  <c:v>3.050551</c:v>
                </c:pt>
                <c:pt idx="74">
                  <c:v>3.049316</c:v>
                </c:pt>
                <c:pt idx="75">
                  <c:v>3.048122</c:v>
                </c:pt>
                <c:pt idx="76">
                  <c:v>3.046967</c:v>
                </c:pt>
                <c:pt idx="77">
                  <c:v>3.045849</c:v>
                </c:pt>
                <c:pt idx="78">
                  <c:v>3.044764</c:v>
                </c:pt>
                <c:pt idx="79">
                  <c:v>3.043710</c:v>
                </c:pt>
                <c:pt idx="80">
                  <c:v>3.042687</c:v>
                </c:pt>
                <c:pt idx="81">
                  <c:v>3.041691</c:v>
                </c:pt>
                <c:pt idx="82">
                  <c:v>3.040721</c:v>
                </c:pt>
                <c:pt idx="83">
                  <c:v>3.039776</c:v>
                </c:pt>
                <c:pt idx="84">
                  <c:v>3.038853</c:v>
                </c:pt>
                <c:pt idx="85">
                  <c:v>3.037952</c:v>
                </c:pt>
                <c:pt idx="86">
                  <c:v>3.037070</c:v>
                </c:pt>
                <c:pt idx="87">
                  <c:v>3.036208</c:v>
                </c:pt>
                <c:pt idx="88">
                  <c:v>3.035363</c:v>
                </c:pt>
                <c:pt idx="89">
                  <c:v>3.034535</c:v>
                </c:pt>
                <c:pt idx="90">
                  <c:v>3.033722</c:v>
                </c:pt>
                <c:pt idx="91">
                  <c:v>3.032924</c:v>
                </c:pt>
                <c:pt idx="92">
                  <c:v>3.032139</c:v>
                </c:pt>
                <c:pt idx="93">
                  <c:v>3.031367</c:v>
                </c:pt>
                <c:pt idx="94">
                  <c:v>3.030608</c:v>
                </c:pt>
                <c:pt idx="95">
                  <c:v>3.029859</c:v>
                </c:pt>
                <c:pt idx="96">
                  <c:v>3.029122</c:v>
                </c:pt>
                <c:pt idx="97">
                  <c:v>3.028394</c:v>
                </c:pt>
                <c:pt idx="98">
                  <c:v>3.027676</c:v>
                </c:pt>
                <c:pt idx="99">
                  <c:v>3.026967</c:v>
                </c:pt>
                <c:pt idx="100">
                  <c:v>3.026267</c:v>
                </c:pt>
                <c:pt idx="101">
                  <c:v>3.025574</c:v>
                </c:pt>
                <c:pt idx="102">
                  <c:v>3.024889</c:v>
                </c:pt>
                <c:pt idx="103">
                  <c:v>3.024211</c:v>
                </c:pt>
                <c:pt idx="104">
                  <c:v>3.023540</c:v>
                </c:pt>
                <c:pt idx="105">
                  <c:v>3.022875</c:v>
                </c:pt>
                <c:pt idx="106">
                  <c:v>3.022216</c:v>
                </c:pt>
                <c:pt idx="107">
                  <c:v>3.021563</c:v>
                </c:pt>
                <c:pt idx="108">
                  <c:v>3.020916</c:v>
                </c:pt>
                <c:pt idx="109">
                  <c:v>3.020274</c:v>
                </c:pt>
                <c:pt idx="110">
                  <c:v>3.019636</c:v>
                </c:pt>
                <c:pt idx="111">
                  <c:v>3.019003</c:v>
                </c:pt>
                <c:pt idx="112">
                  <c:v>3.018375</c:v>
                </c:pt>
                <c:pt idx="113">
                  <c:v>3.017751</c:v>
                </c:pt>
                <c:pt idx="114">
                  <c:v>3.017131</c:v>
                </c:pt>
                <c:pt idx="115">
                  <c:v>3.016515</c:v>
                </c:pt>
                <c:pt idx="116">
                  <c:v>3.015903</c:v>
                </c:pt>
                <c:pt idx="117">
                  <c:v>3.015294</c:v>
                </c:pt>
                <c:pt idx="118">
                  <c:v>3.014689</c:v>
                </c:pt>
                <c:pt idx="119">
                  <c:v>3.014087</c:v>
                </c:pt>
                <c:pt idx="120">
                  <c:v>3.013488</c:v>
                </c:pt>
                <c:pt idx="121">
                  <c:v>3.012892</c:v>
                </c:pt>
                <c:pt idx="122">
                  <c:v>3.012299</c:v>
                </c:pt>
                <c:pt idx="123">
                  <c:v>3.011986</c:v>
                </c:pt>
                <c:pt idx="124">
                  <c:v>3.011934</c:v>
                </c:pt>
                <c:pt idx="125">
                  <c:v>3.012124</c:v>
                </c:pt>
                <c:pt idx="126">
                  <c:v>3.012540</c:v>
                </c:pt>
                <c:pt idx="127">
                  <c:v>3.013167</c:v>
                </c:pt>
                <c:pt idx="128">
                  <c:v>3.013989</c:v>
                </c:pt>
                <c:pt idx="129">
                  <c:v>3.014992</c:v>
                </c:pt>
                <c:pt idx="130">
                  <c:v>3.016164</c:v>
                </c:pt>
                <c:pt idx="131">
                  <c:v>3.017492</c:v>
                </c:pt>
                <c:pt idx="132">
                  <c:v>3.018965</c:v>
                </c:pt>
                <c:pt idx="133">
                  <c:v>3.020571</c:v>
                </c:pt>
                <c:pt idx="134">
                  <c:v>3.022301</c:v>
                </c:pt>
                <c:pt idx="135">
                  <c:v>3.024145</c:v>
                </c:pt>
                <c:pt idx="136">
                  <c:v>3.026095</c:v>
                </c:pt>
                <c:pt idx="137">
                  <c:v>3.028141</c:v>
                </c:pt>
                <c:pt idx="138">
                  <c:v>3.030276</c:v>
                </c:pt>
                <c:pt idx="139">
                  <c:v>3.032492</c:v>
                </c:pt>
                <c:pt idx="140">
                  <c:v>3.034783</c:v>
                </c:pt>
                <c:pt idx="141">
                  <c:v>3.037143</c:v>
                </c:pt>
                <c:pt idx="142">
                  <c:v>3.039564</c:v>
                </c:pt>
                <c:pt idx="143">
                  <c:v>3.042042</c:v>
                </c:pt>
                <c:pt idx="144">
                  <c:v>3.044571</c:v>
                </c:pt>
                <c:pt idx="145">
                  <c:v>3.047146</c:v>
                </c:pt>
                <c:pt idx="146">
                  <c:v>3.049762</c:v>
                </c:pt>
                <c:pt idx="147">
                  <c:v>3.052415</c:v>
                </c:pt>
                <c:pt idx="148">
                  <c:v>3.055101</c:v>
                </c:pt>
                <c:pt idx="149">
                  <c:v>3.057817</c:v>
                </c:pt>
                <c:pt idx="150">
                  <c:v>3.060557</c:v>
                </c:pt>
                <c:pt idx="151">
                  <c:v>3.063320</c:v>
                </c:pt>
                <c:pt idx="152">
                  <c:v>3.066102</c:v>
                </c:pt>
                <c:pt idx="153">
                  <c:v>3.068899</c:v>
                </c:pt>
                <c:pt idx="154">
                  <c:v>3.071710</c:v>
                </c:pt>
                <c:pt idx="155">
                  <c:v>3.074532</c:v>
                </c:pt>
                <c:pt idx="156">
                  <c:v>3.077362</c:v>
                </c:pt>
                <c:pt idx="157">
                  <c:v>3.080199</c:v>
                </c:pt>
                <c:pt idx="158">
                  <c:v>3.083039</c:v>
                </c:pt>
                <c:pt idx="159">
                  <c:v>3.085882</c:v>
                </c:pt>
                <c:pt idx="160">
                  <c:v>3.088724</c:v>
                </c:pt>
                <c:pt idx="161">
                  <c:v>3.091566</c:v>
                </c:pt>
                <c:pt idx="162">
                  <c:v>3.094404</c:v>
                </c:pt>
                <c:pt idx="163">
                  <c:v>3.097239</c:v>
                </c:pt>
                <c:pt idx="164">
                  <c:v>3.100067</c:v>
                </c:pt>
                <c:pt idx="165">
                  <c:v>3.102889</c:v>
                </c:pt>
                <c:pt idx="166">
                  <c:v>3.105702</c:v>
                </c:pt>
                <c:pt idx="167">
                  <c:v>3.108506</c:v>
                </c:pt>
                <c:pt idx="168">
                  <c:v>3.111301</c:v>
                </c:pt>
                <c:pt idx="169">
                  <c:v>3.114084</c:v>
                </c:pt>
                <c:pt idx="170">
                  <c:v>3.116855</c:v>
                </c:pt>
                <c:pt idx="171">
                  <c:v>3.119613</c:v>
                </c:pt>
                <c:pt idx="172">
                  <c:v>3.122359</c:v>
                </c:pt>
                <c:pt idx="173">
                  <c:v>3.125090</c:v>
                </c:pt>
                <c:pt idx="174">
                  <c:v>3.127806</c:v>
                </c:pt>
                <c:pt idx="175">
                  <c:v>3.130507</c:v>
                </c:pt>
                <c:pt idx="176">
                  <c:v>3.133193</c:v>
                </c:pt>
                <c:pt idx="177">
                  <c:v>3.135862</c:v>
                </c:pt>
                <c:pt idx="178">
                  <c:v>3.138515</c:v>
                </c:pt>
                <c:pt idx="179">
                  <c:v>3.141151</c:v>
                </c:pt>
                <c:pt idx="180">
                  <c:v>3.143769</c:v>
                </c:pt>
                <c:pt idx="181">
                  <c:v>3.146370</c:v>
                </c:pt>
                <c:pt idx="182">
                  <c:v>3.148953</c:v>
                </c:pt>
                <c:pt idx="183">
                  <c:v>3.151518</c:v>
                </c:pt>
                <c:pt idx="184">
                  <c:v>3.154065</c:v>
                </c:pt>
                <c:pt idx="185">
                  <c:v>3.156593</c:v>
                </c:pt>
                <c:pt idx="186">
                  <c:v>3.159103</c:v>
                </c:pt>
                <c:pt idx="187">
                  <c:v>3.161593</c:v>
                </c:pt>
                <c:pt idx="188">
                  <c:v>3.164065</c:v>
                </c:pt>
                <c:pt idx="189">
                  <c:v>3.166518</c:v>
                </c:pt>
                <c:pt idx="190">
                  <c:v>3.168952</c:v>
                </c:pt>
                <c:pt idx="191">
                  <c:v>3.171366</c:v>
                </c:pt>
                <c:pt idx="192">
                  <c:v>3.173762</c:v>
                </c:pt>
                <c:pt idx="193">
                  <c:v>3.176138</c:v>
                </c:pt>
                <c:pt idx="194">
                  <c:v>3.178495</c:v>
                </c:pt>
                <c:pt idx="195">
                  <c:v>3.180833</c:v>
                </c:pt>
                <c:pt idx="196">
                  <c:v>3.183151</c:v>
                </c:pt>
                <c:pt idx="197">
                  <c:v>3.185451</c:v>
                </c:pt>
                <c:pt idx="198">
                  <c:v>3.187731</c:v>
                </c:pt>
                <c:pt idx="199">
                  <c:v>3.189992</c:v>
                </c:pt>
                <c:pt idx="200">
                  <c:v>3.192234</c:v>
                </c:pt>
                <c:pt idx="201">
                  <c:v>3.194457</c:v>
                </c:pt>
                <c:pt idx="202">
                  <c:v>3.196661</c:v>
                </c:pt>
                <c:pt idx="203">
                  <c:v>3.198847</c:v>
                </c:pt>
                <c:pt idx="204">
                  <c:v>3.201013</c:v>
                </c:pt>
                <c:pt idx="205">
                  <c:v>3.203161</c:v>
                </c:pt>
                <c:pt idx="206">
                  <c:v>3.205291</c:v>
                </c:pt>
                <c:pt idx="207">
                  <c:v>3.207402</c:v>
                </c:pt>
                <c:pt idx="208">
                  <c:v>3.209494</c:v>
                </c:pt>
                <c:pt idx="209">
                  <c:v>3.211569</c:v>
                </c:pt>
                <c:pt idx="210">
                  <c:v>3.213625</c:v>
                </c:pt>
                <c:pt idx="211">
                  <c:v>3.215663</c:v>
                </c:pt>
                <c:pt idx="212">
                  <c:v>3.217683</c:v>
                </c:pt>
                <c:pt idx="213">
                  <c:v>3.219686</c:v>
                </c:pt>
                <c:pt idx="214">
                  <c:v>3.221671</c:v>
                </c:pt>
                <c:pt idx="215">
                  <c:v>3.223638</c:v>
                </c:pt>
                <c:pt idx="216">
                  <c:v>3.225588</c:v>
                </c:pt>
                <c:pt idx="217">
                  <c:v>3.227521</c:v>
                </c:pt>
                <c:pt idx="218">
                  <c:v>3.229437</c:v>
                </c:pt>
                <c:pt idx="219">
                  <c:v>3.231336</c:v>
                </c:pt>
                <c:pt idx="220">
                  <c:v>3.233217</c:v>
                </c:pt>
                <c:pt idx="221">
                  <c:v>3.235083</c:v>
                </c:pt>
                <c:pt idx="222">
                  <c:v>3.236931</c:v>
                </c:pt>
                <c:pt idx="223">
                  <c:v>3.238764</c:v>
                </c:pt>
                <c:pt idx="224">
                  <c:v>3.240580</c:v>
                </c:pt>
                <c:pt idx="225">
                  <c:v>3.242379</c:v>
                </c:pt>
                <c:pt idx="226">
                  <c:v>3.244163</c:v>
                </c:pt>
                <c:pt idx="227">
                  <c:v>3.245931</c:v>
                </c:pt>
                <c:pt idx="228">
                  <c:v>3.247684</c:v>
                </c:pt>
                <c:pt idx="229">
                  <c:v>3.249421</c:v>
                </c:pt>
                <c:pt idx="230">
                  <c:v>3.251142</c:v>
                </c:pt>
                <c:pt idx="231">
                  <c:v>3.252848</c:v>
                </c:pt>
                <c:pt idx="232">
                  <c:v>3.254539</c:v>
                </c:pt>
                <c:pt idx="233">
                  <c:v>3.256215</c:v>
                </c:pt>
                <c:pt idx="234">
                  <c:v>3.257876</c:v>
                </c:pt>
                <c:pt idx="235">
                  <c:v>3.259523</c:v>
                </c:pt>
                <c:pt idx="236">
                  <c:v>3.261155</c:v>
                </c:pt>
                <c:pt idx="237">
                  <c:v>3.262772</c:v>
                </c:pt>
                <c:pt idx="238">
                  <c:v>3.264375</c:v>
                </c:pt>
                <c:pt idx="239">
                  <c:v>3.265965</c:v>
                </c:pt>
                <c:pt idx="240">
                  <c:v>3.267540</c:v>
                </c:pt>
                <c:pt idx="241">
                  <c:v>3.269101</c:v>
                </c:pt>
                <c:pt idx="242">
                  <c:v>3.270648</c:v>
                </c:pt>
                <c:pt idx="243">
                  <c:v>3.272182</c:v>
                </c:pt>
                <c:pt idx="244">
                  <c:v>3.273703</c:v>
                </c:pt>
                <c:pt idx="245">
                  <c:v>3.275210</c:v>
                </c:pt>
                <c:pt idx="246">
                  <c:v>3.276704</c:v>
                </c:pt>
                <c:pt idx="247">
                  <c:v>3.278185</c:v>
                </c:pt>
                <c:pt idx="248">
                  <c:v>3.279653</c:v>
                </c:pt>
                <c:pt idx="249">
                  <c:v>3.281108</c:v>
                </c:pt>
                <c:pt idx="250">
                  <c:v>3.282550</c:v>
                </c:pt>
                <c:pt idx="251">
                  <c:v>3.283980</c:v>
                </c:pt>
                <c:pt idx="252">
                  <c:v>3.285398</c:v>
                </c:pt>
                <c:pt idx="253">
                  <c:v>3.286803</c:v>
                </c:pt>
                <c:pt idx="254">
                  <c:v>3.288196</c:v>
                </c:pt>
                <c:pt idx="255">
                  <c:v>3.289577</c:v>
                </c:pt>
                <c:pt idx="256">
                  <c:v>3.290946</c:v>
                </c:pt>
                <c:pt idx="257">
                  <c:v>3.292304</c:v>
                </c:pt>
                <c:pt idx="258">
                  <c:v>3.293649</c:v>
                </c:pt>
                <c:pt idx="259">
                  <c:v>3.294983</c:v>
                </c:pt>
                <c:pt idx="260">
                  <c:v>3.296306</c:v>
                </c:pt>
                <c:pt idx="261">
                  <c:v>3.297617</c:v>
                </c:pt>
                <c:pt idx="262">
                  <c:v>3.298917</c:v>
                </c:pt>
                <c:pt idx="263">
                  <c:v>3.300206</c:v>
                </c:pt>
                <c:pt idx="264">
                  <c:v>3.301485</c:v>
                </c:pt>
                <c:pt idx="265">
                  <c:v>3.302752</c:v>
                </c:pt>
                <c:pt idx="266">
                  <c:v>3.304008</c:v>
                </c:pt>
                <c:pt idx="267">
                  <c:v>3.305254</c:v>
                </c:pt>
                <c:pt idx="268">
                  <c:v>3.306489</c:v>
                </c:pt>
                <c:pt idx="269">
                  <c:v>3.307714</c:v>
                </c:pt>
                <c:pt idx="270">
                  <c:v>3.308929</c:v>
                </c:pt>
                <c:pt idx="271">
                  <c:v>3.310133</c:v>
                </c:pt>
                <c:pt idx="272">
                  <c:v>3.311327</c:v>
                </c:pt>
                <c:pt idx="273">
                  <c:v>3.312511</c:v>
                </c:pt>
                <c:pt idx="274">
                  <c:v>3.313686</c:v>
                </c:pt>
                <c:pt idx="275">
                  <c:v>3.314850</c:v>
                </c:pt>
                <c:pt idx="276">
                  <c:v>3.316005</c:v>
                </c:pt>
                <c:pt idx="277">
                  <c:v>3.317150</c:v>
                </c:pt>
                <c:pt idx="278">
                  <c:v>3.318286</c:v>
                </c:pt>
                <c:pt idx="279">
                  <c:v>3.319412</c:v>
                </c:pt>
                <c:pt idx="280">
                  <c:v>3.320529</c:v>
                </c:pt>
                <c:pt idx="281">
                  <c:v>3.321637</c:v>
                </c:pt>
                <c:pt idx="282">
                  <c:v>3.322736</c:v>
                </c:pt>
                <c:pt idx="283">
                  <c:v>3.323825</c:v>
                </c:pt>
                <c:pt idx="284">
                  <c:v>3.324906</c:v>
                </c:pt>
                <c:pt idx="285">
                  <c:v>3.325978</c:v>
                </c:pt>
                <c:pt idx="286">
                  <c:v>3.327041</c:v>
                </c:pt>
                <c:pt idx="287">
                  <c:v>3.328095</c:v>
                </c:pt>
                <c:pt idx="288">
                  <c:v>3.329141</c:v>
                </c:pt>
                <c:pt idx="289">
                  <c:v>3.330179</c:v>
                </c:pt>
                <c:pt idx="290">
                  <c:v>3.331207</c:v>
                </c:pt>
                <c:pt idx="291">
                  <c:v>3.332228</c:v>
                </c:pt>
                <c:pt idx="292">
                  <c:v>3.333241</c:v>
                </c:pt>
                <c:pt idx="293">
                  <c:v>3.334245</c:v>
                </c:pt>
                <c:pt idx="294">
                  <c:v>3.335241</c:v>
                </c:pt>
                <c:pt idx="295">
                  <c:v>3.336229</c:v>
                </c:pt>
                <c:pt idx="296">
                  <c:v>3.337210</c:v>
                </c:pt>
                <c:pt idx="297">
                  <c:v>3.338182</c:v>
                </c:pt>
                <c:pt idx="298">
                  <c:v>3.339147</c:v>
                </c:pt>
                <c:pt idx="299">
                  <c:v>3.340104</c:v>
                </c:pt>
                <c:pt idx="300">
                  <c:v>3.341054</c:v>
                </c:pt>
                <c:pt idx="301">
                  <c:v>3.341996</c:v>
                </c:pt>
                <c:pt idx="302">
                  <c:v>3.342931</c:v>
                </c:pt>
                <c:pt idx="303">
                  <c:v>3.343858</c:v>
                </c:pt>
                <c:pt idx="304">
                  <c:v>3.344778</c:v>
                </c:pt>
                <c:pt idx="305">
                  <c:v>3.345691</c:v>
                </c:pt>
                <c:pt idx="306">
                  <c:v>3.346596</c:v>
                </c:pt>
                <c:pt idx="307">
                  <c:v>3.347495</c:v>
                </c:pt>
                <c:pt idx="308">
                  <c:v>3.348386</c:v>
                </c:pt>
                <c:pt idx="309">
                  <c:v>3.349271</c:v>
                </c:pt>
                <c:pt idx="310">
                  <c:v>3.350149</c:v>
                </c:pt>
                <c:pt idx="311">
                  <c:v>3.351020</c:v>
                </c:pt>
                <c:pt idx="312">
                  <c:v>3.351884</c:v>
                </c:pt>
                <c:pt idx="313">
                  <c:v>3.352742</c:v>
                </c:pt>
                <c:pt idx="314">
                  <c:v>3.353593</c:v>
                </c:pt>
                <c:pt idx="315">
                  <c:v>3.354438</c:v>
                </c:pt>
                <c:pt idx="316">
                  <c:v>3.355276</c:v>
                </c:pt>
                <c:pt idx="317">
                  <c:v>3.356108</c:v>
                </c:pt>
                <c:pt idx="318">
                  <c:v>3.356933</c:v>
                </c:pt>
                <c:pt idx="319">
                  <c:v>3.357752</c:v>
                </c:pt>
                <c:pt idx="320">
                  <c:v>3.358565</c:v>
                </c:pt>
                <c:pt idx="321">
                  <c:v>3.359372</c:v>
                </c:pt>
                <c:pt idx="322">
                  <c:v>3.360173</c:v>
                </c:pt>
                <c:pt idx="323">
                  <c:v>3.360967</c:v>
                </c:pt>
                <c:pt idx="324">
                  <c:v>3.361756</c:v>
                </c:pt>
                <c:pt idx="325">
                  <c:v>3.362539</c:v>
                </c:pt>
                <c:pt idx="326">
                  <c:v>3.363316</c:v>
                </c:pt>
                <c:pt idx="327">
                  <c:v>3.364087</c:v>
                </c:pt>
                <c:pt idx="328">
                  <c:v>3.364853</c:v>
                </c:pt>
                <c:pt idx="329">
                  <c:v>3.365613</c:v>
                </c:pt>
                <c:pt idx="330">
                  <c:v>3.366367</c:v>
                </c:pt>
                <c:pt idx="331">
                  <c:v>3.367115</c:v>
                </c:pt>
                <c:pt idx="332">
                  <c:v>3.367859</c:v>
                </c:pt>
                <c:pt idx="333">
                  <c:v>3.368596</c:v>
                </c:pt>
                <c:pt idx="334">
                  <c:v>3.369329</c:v>
                </c:pt>
                <c:pt idx="335">
                  <c:v>3.370056</c:v>
                </c:pt>
                <c:pt idx="336">
                  <c:v>3.370777</c:v>
                </c:pt>
                <c:pt idx="337">
                  <c:v>3.371494</c:v>
                </c:pt>
                <c:pt idx="338">
                  <c:v>3.372205</c:v>
                </c:pt>
                <c:pt idx="339">
                  <c:v>3.372911</c:v>
                </c:pt>
                <c:pt idx="340">
                  <c:v>3.373612</c:v>
                </c:pt>
                <c:pt idx="341">
                  <c:v>3.374308</c:v>
                </c:pt>
                <c:pt idx="342">
                  <c:v>3.374999</c:v>
                </c:pt>
                <c:pt idx="343">
                  <c:v>3.375685</c:v>
                </c:pt>
                <c:pt idx="344">
                  <c:v>3.376366</c:v>
                </c:pt>
                <c:pt idx="345">
                  <c:v>3.377042</c:v>
                </c:pt>
                <c:pt idx="346">
                  <c:v>3.377714</c:v>
                </c:pt>
                <c:pt idx="347">
                  <c:v>3.378381</c:v>
                </c:pt>
                <c:pt idx="348">
                  <c:v>3.379043</c:v>
                </c:pt>
                <c:pt idx="349">
                  <c:v>3.379700</c:v>
                </c:pt>
                <c:pt idx="350">
                  <c:v>3.380353</c:v>
                </c:pt>
                <c:pt idx="351">
                  <c:v>3.381001</c:v>
                </c:pt>
                <c:pt idx="352">
                  <c:v>3.381644</c:v>
                </c:pt>
                <c:pt idx="353">
                  <c:v>3.382283</c:v>
                </c:pt>
                <c:pt idx="354">
                  <c:v>3.382918</c:v>
                </c:pt>
                <c:pt idx="355">
                  <c:v>3.383548</c:v>
                </c:pt>
                <c:pt idx="356">
                  <c:v>3.384174</c:v>
                </c:pt>
                <c:pt idx="357">
                  <c:v>3.384796</c:v>
                </c:pt>
                <c:pt idx="358">
                  <c:v>3.385413</c:v>
                </c:pt>
                <c:pt idx="359">
                  <c:v>3.386026</c:v>
                </c:pt>
                <c:pt idx="360">
                  <c:v>3.386635</c:v>
                </c:pt>
                <c:pt idx="361">
                  <c:v>3.387240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'Induction'!$Y$4</c:f>
              <c:strCache>
                <c:ptCount val="1"/>
                <c:pt idx="0">
                  <c:v>15 min</c:v>
                </c:pt>
              </c:strCache>
            </c:strRef>
          </c:tx>
          <c:spPr>
            <a:noFill/>
            <a:ln w="25400" cap="flat">
              <a:solidFill>
                <a:srgbClr val="9437FF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9437FF"/>
              </a:solidFill>
              <a:ln w="38100" cap="flat">
                <a:solidFill>
                  <a:srgbClr val="FF2600"/>
                </a:solidFill>
                <a:prstDash val="solid"/>
                <a:miter lim="400000"/>
              </a:ln>
              <a:effectLst/>
            </c:spPr>
          </c:marker>
          <c:dLbls>
            <c:numFmt formatCode="General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'Induction'!$Y$5:$Y$366</c:f>
              <c:numCache>
                <c:ptCount val="362"/>
                <c:pt idx="0">
                  <c:v>0.000000</c:v>
                </c:pt>
                <c:pt idx="1">
                  <c:v>0.000000</c:v>
                </c:pt>
                <c:pt idx="2">
                  <c:v>0.029963</c:v>
                </c:pt>
                <c:pt idx="3">
                  <c:v>0.087614</c:v>
                </c:pt>
                <c:pt idx="4">
                  <c:v>0.170829</c:v>
                </c:pt>
                <c:pt idx="5">
                  <c:v>0.277634</c:v>
                </c:pt>
                <c:pt idx="6">
                  <c:v>0.406183</c:v>
                </c:pt>
                <c:pt idx="7">
                  <c:v>0.554762</c:v>
                </c:pt>
                <c:pt idx="8">
                  <c:v>0.721770</c:v>
                </c:pt>
                <c:pt idx="9">
                  <c:v>0.905716</c:v>
                </c:pt>
                <c:pt idx="10">
                  <c:v>1.105214</c:v>
                </c:pt>
                <c:pt idx="11">
                  <c:v>1.210541</c:v>
                </c:pt>
                <c:pt idx="12">
                  <c:v>1.401061</c:v>
                </c:pt>
                <c:pt idx="13">
                  <c:v>1.576374</c:v>
                </c:pt>
                <c:pt idx="14">
                  <c:v>1.737520</c:v>
                </c:pt>
                <c:pt idx="15">
                  <c:v>1.885469</c:v>
                </c:pt>
                <c:pt idx="16">
                  <c:v>2.021128</c:v>
                </c:pt>
                <c:pt idx="17">
                  <c:v>2.145341</c:v>
                </c:pt>
                <c:pt idx="18">
                  <c:v>2.258897</c:v>
                </c:pt>
                <c:pt idx="19">
                  <c:v>2.362531</c:v>
                </c:pt>
                <c:pt idx="20">
                  <c:v>2.456931</c:v>
                </c:pt>
                <c:pt idx="21">
                  <c:v>2.542735</c:v>
                </c:pt>
                <c:pt idx="22">
                  <c:v>2.620541</c:v>
                </c:pt>
                <c:pt idx="23">
                  <c:v>2.690908</c:v>
                </c:pt>
                <c:pt idx="24">
                  <c:v>2.754354</c:v>
                </c:pt>
                <c:pt idx="25">
                  <c:v>2.811365</c:v>
                </c:pt>
                <c:pt idx="26">
                  <c:v>2.862393</c:v>
                </c:pt>
                <c:pt idx="27">
                  <c:v>2.907861</c:v>
                </c:pt>
                <c:pt idx="28">
                  <c:v>2.948161</c:v>
                </c:pt>
                <c:pt idx="29">
                  <c:v>2.983662</c:v>
                </c:pt>
                <c:pt idx="30">
                  <c:v>3.014705</c:v>
                </c:pt>
                <c:pt idx="31">
                  <c:v>3.041611</c:v>
                </c:pt>
                <c:pt idx="32">
                  <c:v>3.064676</c:v>
                </c:pt>
                <c:pt idx="33">
                  <c:v>3.084179</c:v>
                </c:pt>
                <c:pt idx="34">
                  <c:v>3.100378</c:v>
                </c:pt>
                <c:pt idx="35">
                  <c:v>3.113516</c:v>
                </c:pt>
                <c:pt idx="36">
                  <c:v>3.123817</c:v>
                </c:pt>
                <c:pt idx="37">
                  <c:v>3.131492</c:v>
                </c:pt>
                <c:pt idx="38">
                  <c:v>3.136736</c:v>
                </c:pt>
                <c:pt idx="39">
                  <c:v>3.139731</c:v>
                </c:pt>
                <c:pt idx="40">
                  <c:v>3.140648</c:v>
                </c:pt>
                <c:pt idx="41">
                  <c:v>3.139645</c:v>
                </c:pt>
                <c:pt idx="42">
                  <c:v>3.136870</c:v>
                </c:pt>
                <c:pt idx="43">
                  <c:v>3.132461</c:v>
                </c:pt>
                <c:pt idx="44">
                  <c:v>3.127131</c:v>
                </c:pt>
                <c:pt idx="45">
                  <c:v>3.122079</c:v>
                </c:pt>
                <c:pt idx="46">
                  <c:v>3.117257</c:v>
                </c:pt>
                <c:pt idx="47">
                  <c:v>3.112715</c:v>
                </c:pt>
                <c:pt idx="48">
                  <c:v>3.108428</c:v>
                </c:pt>
                <c:pt idx="49">
                  <c:v>3.104385</c:v>
                </c:pt>
                <c:pt idx="50">
                  <c:v>3.100568</c:v>
                </c:pt>
                <c:pt idx="51">
                  <c:v>3.096963</c:v>
                </c:pt>
                <c:pt idx="52">
                  <c:v>3.093555</c:v>
                </c:pt>
                <c:pt idx="53">
                  <c:v>3.090332</c:v>
                </c:pt>
                <c:pt idx="54">
                  <c:v>3.087281</c:v>
                </c:pt>
                <c:pt idx="55">
                  <c:v>3.084391</c:v>
                </c:pt>
                <c:pt idx="56">
                  <c:v>3.081651</c:v>
                </c:pt>
                <c:pt idx="57">
                  <c:v>3.079051</c:v>
                </c:pt>
                <c:pt idx="58">
                  <c:v>3.076583</c:v>
                </c:pt>
                <c:pt idx="59">
                  <c:v>3.074236</c:v>
                </c:pt>
                <c:pt idx="60">
                  <c:v>3.072004</c:v>
                </c:pt>
                <c:pt idx="61">
                  <c:v>3.069879</c:v>
                </c:pt>
                <c:pt idx="62">
                  <c:v>3.067854</c:v>
                </c:pt>
                <c:pt idx="63">
                  <c:v>3.065921</c:v>
                </c:pt>
                <c:pt idx="64">
                  <c:v>3.064076</c:v>
                </c:pt>
                <c:pt idx="65">
                  <c:v>3.062311</c:v>
                </c:pt>
                <c:pt idx="66">
                  <c:v>3.060623</c:v>
                </c:pt>
                <c:pt idx="67">
                  <c:v>3.059006</c:v>
                </c:pt>
                <c:pt idx="68">
                  <c:v>3.057454</c:v>
                </c:pt>
                <c:pt idx="69">
                  <c:v>3.055965</c:v>
                </c:pt>
                <c:pt idx="70">
                  <c:v>3.054534</c:v>
                </c:pt>
                <c:pt idx="71">
                  <c:v>3.053157</c:v>
                </c:pt>
                <c:pt idx="72">
                  <c:v>3.051830</c:v>
                </c:pt>
                <c:pt idx="73">
                  <c:v>3.050551</c:v>
                </c:pt>
                <c:pt idx="74">
                  <c:v>3.049316</c:v>
                </c:pt>
                <c:pt idx="75">
                  <c:v>3.048122</c:v>
                </c:pt>
                <c:pt idx="76">
                  <c:v>3.046967</c:v>
                </c:pt>
                <c:pt idx="77">
                  <c:v>3.045849</c:v>
                </c:pt>
                <c:pt idx="78">
                  <c:v>3.044764</c:v>
                </c:pt>
                <c:pt idx="79">
                  <c:v>3.043710</c:v>
                </c:pt>
                <c:pt idx="80">
                  <c:v>3.042687</c:v>
                </c:pt>
                <c:pt idx="81">
                  <c:v>3.041691</c:v>
                </c:pt>
                <c:pt idx="82">
                  <c:v>3.040721</c:v>
                </c:pt>
                <c:pt idx="83">
                  <c:v>3.039776</c:v>
                </c:pt>
                <c:pt idx="84">
                  <c:v>3.038853</c:v>
                </c:pt>
                <c:pt idx="85">
                  <c:v>3.037952</c:v>
                </c:pt>
                <c:pt idx="86">
                  <c:v>3.037070</c:v>
                </c:pt>
                <c:pt idx="87">
                  <c:v>3.036208</c:v>
                </c:pt>
                <c:pt idx="88">
                  <c:v>3.035363</c:v>
                </c:pt>
                <c:pt idx="89">
                  <c:v>3.034535</c:v>
                </c:pt>
                <c:pt idx="90">
                  <c:v>3.033722</c:v>
                </c:pt>
                <c:pt idx="91">
                  <c:v>3.032924</c:v>
                </c:pt>
                <c:pt idx="92">
                  <c:v>3.032139</c:v>
                </c:pt>
                <c:pt idx="93">
                  <c:v>3.031367</c:v>
                </c:pt>
                <c:pt idx="94">
                  <c:v>3.030608</c:v>
                </c:pt>
                <c:pt idx="95">
                  <c:v>3.029859</c:v>
                </c:pt>
                <c:pt idx="96">
                  <c:v>3.029122</c:v>
                </c:pt>
                <c:pt idx="97">
                  <c:v>3.028394</c:v>
                </c:pt>
                <c:pt idx="98">
                  <c:v>3.027676</c:v>
                </c:pt>
                <c:pt idx="99">
                  <c:v>3.026967</c:v>
                </c:pt>
                <c:pt idx="100">
                  <c:v>3.026267</c:v>
                </c:pt>
                <c:pt idx="101">
                  <c:v>3.025574</c:v>
                </c:pt>
                <c:pt idx="102">
                  <c:v>3.024889</c:v>
                </c:pt>
                <c:pt idx="103">
                  <c:v>3.024211</c:v>
                </c:pt>
                <c:pt idx="104">
                  <c:v>3.023540</c:v>
                </c:pt>
                <c:pt idx="105">
                  <c:v>3.022875</c:v>
                </c:pt>
                <c:pt idx="106">
                  <c:v>3.022216</c:v>
                </c:pt>
                <c:pt idx="107">
                  <c:v>3.021563</c:v>
                </c:pt>
                <c:pt idx="108">
                  <c:v>3.020916</c:v>
                </c:pt>
                <c:pt idx="109">
                  <c:v>3.020274</c:v>
                </c:pt>
                <c:pt idx="110">
                  <c:v>3.019636</c:v>
                </c:pt>
                <c:pt idx="111">
                  <c:v>3.019003</c:v>
                </c:pt>
                <c:pt idx="112">
                  <c:v>3.018375</c:v>
                </c:pt>
                <c:pt idx="113">
                  <c:v>3.017751</c:v>
                </c:pt>
                <c:pt idx="114">
                  <c:v>3.017131</c:v>
                </c:pt>
                <c:pt idx="115">
                  <c:v>3.016515</c:v>
                </c:pt>
                <c:pt idx="116">
                  <c:v>3.015903</c:v>
                </c:pt>
                <c:pt idx="117">
                  <c:v>3.015294</c:v>
                </c:pt>
                <c:pt idx="118">
                  <c:v>3.014689</c:v>
                </c:pt>
                <c:pt idx="119">
                  <c:v>3.014087</c:v>
                </c:pt>
                <c:pt idx="120">
                  <c:v>3.013488</c:v>
                </c:pt>
                <c:pt idx="121">
                  <c:v>3.012892</c:v>
                </c:pt>
                <c:pt idx="122">
                  <c:v>3.012299</c:v>
                </c:pt>
                <c:pt idx="123">
                  <c:v>3.011709</c:v>
                </c:pt>
                <c:pt idx="124">
                  <c:v>3.011122</c:v>
                </c:pt>
                <c:pt idx="125">
                  <c:v>3.010538</c:v>
                </c:pt>
                <c:pt idx="126">
                  <c:v>3.009956</c:v>
                </c:pt>
                <c:pt idx="127">
                  <c:v>3.009376</c:v>
                </c:pt>
                <c:pt idx="128">
                  <c:v>3.008799</c:v>
                </c:pt>
                <c:pt idx="129">
                  <c:v>3.008225</c:v>
                </c:pt>
                <c:pt idx="130">
                  <c:v>3.007652</c:v>
                </c:pt>
                <c:pt idx="131">
                  <c:v>3.007082</c:v>
                </c:pt>
                <c:pt idx="132">
                  <c:v>3.006514</c:v>
                </c:pt>
                <c:pt idx="133">
                  <c:v>3.005949</c:v>
                </c:pt>
                <c:pt idx="134">
                  <c:v>3.005385</c:v>
                </c:pt>
                <c:pt idx="135">
                  <c:v>3.004823</c:v>
                </c:pt>
                <c:pt idx="136">
                  <c:v>3.004264</c:v>
                </c:pt>
                <c:pt idx="137">
                  <c:v>3.003706</c:v>
                </c:pt>
                <c:pt idx="138">
                  <c:v>3.003151</c:v>
                </c:pt>
                <c:pt idx="139">
                  <c:v>3.002597</c:v>
                </c:pt>
                <c:pt idx="140">
                  <c:v>3.002045</c:v>
                </c:pt>
                <c:pt idx="141">
                  <c:v>3.001495</c:v>
                </c:pt>
                <c:pt idx="142">
                  <c:v>3.000947</c:v>
                </c:pt>
                <c:pt idx="143">
                  <c:v>3.000401</c:v>
                </c:pt>
                <c:pt idx="144">
                  <c:v>2.999856</c:v>
                </c:pt>
                <c:pt idx="145">
                  <c:v>2.999314</c:v>
                </c:pt>
                <c:pt idx="146">
                  <c:v>2.998773</c:v>
                </c:pt>
                <c:pt idx="147">
                  <c:v>2.998233</c:v>
                </c:pt>
                <c:pt idx="148">
                  <c:v>2.997696</c:v>
                </c:pt>
                <c:pt idx="149">
                  <c:v>2.997160</c:v>
                </c:pt>
                <c:pt idx="150">
                  <c:v>2.996626</c:v>
                </c:pt>
                <c:pt idx="151">
                  <c:v>2.996093</c:v>
                </c:pt>
                <c:pt idx="152">
                  <c:v>2.995562</c:v>
                </c:pt>
                <c:pt idx="153">
                  <c:v>2.995033</c:v>
                </c:pt>
                <c:pt idx="154">
                  <c:v>2.994505</c:v>
                </c:pt>
                <c:pt idx="155">
                  <c:v>2.993979</c:v>
                </c:pt>
                <c:pt idx="156">
                  <c:v>2.993455</c:v>
                </c:pt>
                <c:pt idx="157">
                  <c:v>2.992932</c:v>
                </c:pt>
                <c:pt idx="158">
                  <c:v>2.992410</c:v>
                </c:pt>
                <c:pt idx="159">
                  <c:v>2.991891</c:v>
                </c:pt>
                <c:pt idx="160">
                  <c:v>2.991373</c:v>
                </c:pt>
                <c:pt idx="161">
                  <c:v>2.990856</c:v>
                </c:pt>
                <c:pt idx="162">
                  <c:v>2.990341</c:v>
                </c:pt>
                <c:pt idx="163">
                  <c:v>2.989828</c:v>
                </c:pt>
                <c:pt idx="164">
                  <c:v>2.989316</c:v>
                </c:pt>
                <c:pt idx="165">
                  <c:v>2.988805</c:v>
                </c:pt>
                <c:pt idx="166">
                  <c:v>2.988296</c:v>
                </c:pt>
                <c:pt idx="167">
                  <c:v>2.987789</c:v>
                </c:pt>
                <c:pt idx="168">
                  <c:v>2.987283</c:v>
                </c:pt>
                <c:pt idx="169">
                  <c:v>2.986779</c:v>
                </c:pt>
                <c:pt idx="170">
                  <c:v>2.986276</c:v>
                </c:pt>
                <c:pt idx="171">
                  <c:v>2.985775</c:v>
                </c:pt>
                <c:pt idx="172">
                  <c:v>2.985275</c:v>
                </c:pt>
                <c:pt idx="173">
                  <c:v>2.984777</c:v>
                </c:pt>
                <c:pt idx="174">
                  <c:v>2.984280</c:v>
                </c:pt>
                <c:pt idx="175">
                  <c:v>2.983785</c:v>
                </c:pt>
                <c:pt idx="176">
                  <c:v>2.983291</c:v>
                </c:pt>
                <c:pt idx="177">
                  <c:v>2.982799</c:v>
                </c:pt>
                <c:pt idx="178">
                  <c:v>2.982308</c:v>
                </c:pt>
                <c:pt idx="179">
                  <c:v>2.981819</c:v>
                </c:pt>
                <c:pt idx="180">
                  <c:v>2.981331</c:v>
                </c:pt>
                <c:pt idx="181">
                  <c:v>2.980845</c:v>
                </c:pt>
                <c:pt idx="182">
                  <c:v>2.980360</c:v>
                </c:pt>
                <c:pt idx="183">
                  <c:v>2.980153</c:v>
                </c:pt>
                <c:pt idx="184">
                  <c:v>2.980204</c:v>
                </c:pt>
                <c:pt idx="185">
                  <c:v>2.980497</c:v>
                </c:pt>
                <c:pt idx="186">
                  <c:v>2.981014</c:v>
                </c:pt>
                <c:pt idx="187">
                  <c:v>2.981739</c:v>
                </c:pt>
                <c:pt idx="188">
                  <c:v>2.982659</c:v>
                </c:pt>
                <c:pt idx="189">
                  <c:v>2.983758</c:v>
                </c:pt>
                <c:pt idx="190">
                  <c:v>2.985025</c:v>
                </c:pt>
                <c:pt idx="191">
                  <c:v>2.986447</c:v>
                </c:pt>
                <c:pt idx="192">
                  <c:v>2.988012</c:v>
                </c:pt>
                <c:pt idx="193">
                  <c:v>2.989710</c:v>
                </c:pt>
                <c:pt idx="194">
                  <c:v>2.991531</c:v>
                </c:pt>
                <c:pt idx="195">
                  <c:v>2.993465</c:v>
                </c:pt>
                <c:pt idx="196">
                  <c:v>2.995503</c:v>
                </c:pt>
                <c:pt idx="197">
                  <c:v>2.997638</c:v>
                </c:pt>
                <c:pt idx="198">
                  <c:v>2.999860</c:v>
                </c:pt>
                <c:pt idx="199">
                  <c:v>3.002164</c:v>
                </c:pt>
                <c:pt idx="200">
                  <c:v>3.004541</c:v>
                </c:pt>
                <c:pt idx="201">
                  <c:v>3.006987</c:v>
                </c:pt>
                <c:pt idx="202">
                  <c:v>3.009493</c:v>
                </c:pt>
                <c:pt idx="203">
                  <c:v>3.012056</c:v>
                </c:pt>
                <c:pt idx="204">
                  <c:v>3.014669</c:v>
                </c:pt>
                <c:pt idx="205">
                  <c:v>3.017328</c:v>
                </c:pt>
                <c:pt idx="206">
                  <c:v>3.020028</c:v>
                </c:pt>
                <c:pt idx="207">
                  <c:v>3.022764</c:v>
                </c:pt>
                <c:pt idx="208">
                  <c:v>3.025533</c:v>
                </c:pt>
                <c:pt idx="209">
                  <c:v>3.028331</c:v>
                </c:pt>
                <c:pt idx="210">
                  <c:v>3.031154</c:v>
                </c:pt>
                <c:pt idx="211">
                  <c:v>3.033999</c:v>
                </c:pt>
                <c:pt idx="212">
                  <c:v>3.036863</c:v>
                </c:pt>
                <c:pt idx="213">
                  <c:v>3.039742</c:v>
                </c:pt>
                <c:pt idx="214">
                  <c:v>3.042635</c:v>
                </c:pt>
                <c:pt idx="215">
                  <c:v>3.045538</c:v>
                </c:pt>
                <c:pt idx="216">
                  <c:v>3.048449</c:v>
                </c:pt>
                <c:pt idx="217">
                  <c:v>3.051367</c:v>
                </c:pt>
                <c:pt idx="218">
                  <c:v>3.054288</c:v>
                </c:pt>
                <c:pt idx="219">
                  <c:v>3.057211</c:v>
                </c:pt>
                <c:pt idx="220">
                  <c:v>3.060135</c:v>
                </c:pt>
                <c:pt idx="221">
                  <c:v>3.063057</c:v>
                </c:pt>
                <c:pt idx="222">
                  <c:v>3.065976</c:v>
                </c:pt>
                <c:pt idx="223">
                  <c:v>3.068891</c:v>
                </c:pt>
                <c:pt idx="224">
                  <c:v>3.071799</c:v>
                </c:pt>
                <c:pt idx="225">
                  <c:v>3.074701</c:v>
                </c:pt>
                <c:pt idx="226">
                  <c:v>3.077595</c:v>
                </c:pt>
                <c:pt idx="227">
                  <c:v>3.080480</c:v>
                </c:pt>
                <c:pt idx="228">
                  <c:v>3.083354</c:v>
                </c:pt>
                <c:pt idx="229">
                  <c:v>3.086217</c:v>
                </c:pt>
                <c:pt idx="230">
                  <c:v>3.089068</c:v>
                </c:pt>
                <c:pt idx="231">
                  <c:v>3.091907</c:v>
                </c:pt>
                <c:pt idx="232">
                  <c:v>3.094732</c:v>
                </c:pt>
                <c:pt idx="233">
                  <c:v>3.097543</c:v>
                </c:pt>
                <c:pt idx="234">
                  <c:v>3.100339</c:v>
                </c:pt>
                <c:pt idx="235">
                  <c:v>3.103120</c:v>
                </c:pt>
                <c:pt idx="236">
                  <c:v>3.105886</c:v>
                </c:pt>
                <c:pt idx="237">
                  <c:v>3.108635</c:v>
                </c:pt>
                <c:pt idx="238">
                  <c:v>3.111367</c:v>
                </c:pt>
                <c:pt idx="239">
                  <c:v>3.114083</c:v>
                </c:pt>
                <c:pt idx="240">
                  <c:v>3.116781</c:v>
                </c:pt>
                <c:pt idx="241">
                  <c:v>3.119462</c:v>
                </c:pt>
                <c:pt idx="242">
                  <c:v>3.122125</c:v>
                </c:pt>
                <c:pt idx="243">
                  <c:v>3.124770</c:v>
                </c:pt>
                <c:pt idx="244">
                  <c:v>3.127396</c:v>
                </c:pt>
                <c:pt idx="245">
                  <c:v>3.130004</c:v>
                </c:pt>
                <c:pt idx="246">
                  <c:v>3.132593</c:v>
                </c:pt>
                <c:pt idx="247">
                  <c:v>3.135163</c:v>
                </c:pt>
                <c:pt idx="248">
                  <c:v>3.137715</c:v>
                </c:pt>
                <c:pt idx="249">
                  <c:v>3.140247</c:v>
                </c:pt>
                <c:pt idx="250">
                  <c:v>3.142761</c:v>
                </c:pt>
                <c:pt idx="251">
                  <c:v>3.145255</c:v>
                </c:pt>
                <c:pt idx="252">
                  <c:v>3.147730</c:v>
                </c:pt>
                <c:pt idx="253">
                  <c:v>3.150185</c:v>
                </c:pt>
                <c:pt idx="254">
                  <c:v>3.152622</c:v>
                </c:pt>
                <c:pt idx="255">
                  <c:v>3.155039</c:v>
                </c:pt>
                <c:pt idx="256">
                  <c:v>3.157437</c:v>
                </c:pt>
                <c:pt idx="257">
                  <c:v>3.159816</c:v>
                </c:pt>
                <c:pt idx="258">
                  <c:v>3.162176</c:v>
                </c:pt>
                <c:pt idx="259">
                  <c:v>3.164516</c:v>
                </c:pt>
                <c:pt idx="260">
                  <c:v>3.166837</c:v>
                </c:pt>
                <c:pt idx="261">
                  <c:v>3.169140</c:v>
                </c:pt>
                <c:pt idx="262">
                  <c:v>3.171423</c:v>
                </c:pt>
                <c:pt idx="263">
                  <c:v>3.173688</c:v>
                </c:pt>
                <c:pt idx="264">
                  <c:v>3.175934</c:v>
                </c:pt>
                <c:pt idx="265">
                  <c:v>3.178161</c:v>
                </c:pt>
                <c:pt idx="266">
                  <c:v>3.180369</c:v>
                </c:pt>
                <c:pt idx="267">
                  <c:v>3.182559</c:v>
                </c:pt>
                <c:pt idx="268">
                  <c:v>3.184731</c:v>
                </c:pt>
                <c:pt idx="269">
                  <c:v>3.186884</c:v>
                </c:pt>
                <c:pt idx="270">
                  <c:v>3.189019</c:v>
                </c:pt>
                <c:pt idx="271">
                  <c:v>3.191136</c:v>
                </c:pt>
                <c:pt idx="272">
                  <c:v>3.193235</c:v>
                </c:pt>
                <c:pt idx="273">
                  <c:v>3.195316</c:v>
                </c:pt>
                <c:pt idx="274">
                  <c:v>3.197380</c:v>
                </c:pt>
                <c:pt idx="275">
                  <c:v>3.199426</c:v>
                </c:pt>
                <c:pt idx="276">
                  <c:v>3.201455</c:v>
                </c:pt>
                <c:pt idx="277">
                  <c:v>3.203466</c:v>
                </c:pt>
                <c:pt idx="278">
                  <c:v>3.205460</c:v>
                </c:pt>
                <c:pt idx="279">
                  <c:v>3.207437</c:v>
                </c:pt>
                <c:pt idx="280">
                  <c:v>3.209397</c:v>
                </c:pt>
                <c:pt idx="281">
                  <c:v>3.211341</c:v>
                </c:pt>
                <c:pt idx="282">
                  <c:v>3.213267</c:v>
                </c:pt>
                <c:pt idx="283">
                  <c:v>3.215178</c:v>
                </c:pt>
                <c:pt idx="284">
                  <c:v>3.217072</c:v>
                </c:pt>
                <c:pt idx="285">
                  <c:v>3.218949</c:v>
                </c:pt>
                <c:pt idx="286">
                  <c:v>3.220811</c:v>
                </c:pt>
                <c:pt idx="287">
                  <c:v>3.222657</c:v>
                </c:pt>
                <c:pt idx="288">
                  <c:v>3.224487</c:v>
                </c:pt>
                <c:pt idx="289">
                  <c:v>3.226301</c:v>
                </c:pt>
                <c:pt idx="290">
                  <c:v>3.228100</c:v>
                </c:pt>
                <c:pt idx="291">
                  <c:v>3.229884</c:v>
                </c:pt>
                <c:pt idx="292">
                  <c:v>3.231652</c:v>
                </c:pt>
                <c:pt idx="293">
                  <c:v>3.233405</c:v>
                </c:pt>
                <c:pt idx="294">
                  <c:v>3.235144</c:v>
                </c:pt>
                <c:pt idx="295">
                  <c:v>3.236867</c:v>
                </c:pt>
                <c:pt idx="296">
                  <c:v>3.238576</c:v>
                </c:pt>
                <c:pt idx="297">
                  <c:v>3.240270</c:v>
                </c:pt>
                <c:pt idx="298">
                  <c:v>3.241950</c:v>
                </c:pt>
                <c:pt idx="299">
                  <c:v>3.243616</c:v>
                </c:pt>
                <c:pt idx="300">
                  <c:v>3.245268</c:v>
                </c:pt>
                <c:pt idx="301">
                  <c:v>3.246905</c:v>
                </c:pt>
                <c:pt idx="302">
                  <c:v>3.248529</c:v>
                </c:pt>
                <c:pt idx="303">
                  <c:v>3.250139</c:v>
                </c:pt>
                <c:pt idx="304">
                  <c:v>3.251736</c:v>
                </c:pt>
                <c:pt idx="305">
                  <c:v>3.253319</c:v>
                </c:pt>
                <c:pt idx="306">
                  <c:v>3.254889</c:v>
                </c:pt>
                <c:pt idx="307">
                  <c:v>3.256445</c:v>
                </c:pt>
                <c:pt idx="308">
                  <c:v>3.257989</c:v>
                </c:pt>
                <c:pt idx="309">
                  <c:v>3.259520</c:v>
                </c:pt>
                <c:pt idx="310">
                  <c:v>3.261038</c:v>
                </c:pt>
                <c:pt idx="311">
                  <c:v>3.262543</c:v>
                </c:pt>
                <c:pt idx="312">
                  <c:v>3.264036</c:v>
                </c:pt>
                <c:pt idx="313">
                  <c:v>3.265516</c:v>
                </c:pt>
                <c:pt idx="314">
                  <c:v>3.266984</c:v>
                </c:pt>
                <c:pt idx="315">
                  <c:v>3.268440</c:v>
                </c:pt>
                <c:pt idx="316">
                  <c:v>3.269884</c:v>
                </c:pt>
                <c:pt idx="317">
                  <c:v>3.271316</c:v>
                </c:pt>
                <c:pt idx="318">
                  <c:v>3.272736</c:v>
                </c:pt>
                <c:pt idx="319">
                  <c:v>3.274145</c:v>
                </c:pt>
                <c:pt idx="320">
                  <c:v>3.275541</c:v>
                </c:pt>
                <c:pt idx="321">
                  <c:v>3.276927</c:v>
                </c:pt>
                <c:pt idx="322">
                  <c:v>3.278301</c:v>
                </c:pt>
                <c:pt idx="323">
                  <c:v>3.279664</c:v>
                </c:pt>
                <c:pt idx="324">
                  <c:v>3.281016</c:v>
                </c:pt>
                <c:pt idx="325">
                  <c:v>3.282357</c:v>
                </c:pt>
                <c:pt idx="326">
                  <c:v>3.283686</c:v>
                </c:pt>
                <c:pt idx="327">
                  <c:v>3.285006</c:v>
                </c:pt>
                <c:pt idx="328">
                  <c:v>3.286314</c:v>
                </c:pt>
                <c:pt idx="329">
                  <c:v>3.287612</c:v>
                </c:pt>
                <c:pt idx="330">
                  <c:v>3.288899</c:v>
                </c:pt>
                <c:pt idx="331">
                  <c:v>3.290177</c:v>
                </c:pt>
                <c:pt idx="332">
                  <c:v>3.291443</c:v>
                </c:pt>
                <c:pt idx="333">
                  <c:v>3.292700</c:v>
                </c:pt>
                <c:pt idx="334">
                  <c:v>3.293947</c:v>
                </c:pt>
                <c:pt idx="335">
                  <c:v>3.295184</c:v>
                </c:pt>
                <c:pt idx="336">
                  <c:v>3.296411</c:v>
                </c:pt>
                <c:pt idx="337">
                  <c:v>3.297628</c:v>
                </c:pt>
                <c:pt idx="338">
                  <c:v>3.298835</c:v>
                </c:pt>
                <c:pt idx="339">
                  <c:v>3.300033</c:v>
                </c:pt>
                <c:pt idx="340">
                  <c:v>3.301222</c:v>
                </c:pt>
                <c:pt idx="341">
                  <c:v>3.302401</c:v>
                </c:pt>
                <c:pt idx="342">
                  <c:v>3.303571</c:v>
                </c:pt>
                <c:pt idx="343">
                  <c:v>3.304732</c:v>
                </c:pt>
                <c:pt idx="344">
                  <c:v>3.305883</c:v>
                </c:pt>
                <c:pt idx="345">
                  <c:v>3.307026</c:v>
                </c:pt>
                <c:pt idx="346">
                  <c:v>3.308160</c:v>
                </c:pt>
                <c:pt idx="347">
                  <c:v>3.309285</c:v>
                </c:pt>
                <c:pt idx="348">
                  <c:v>3.310401</c:v>
                </c:pt>
                <c:pt idx="349">
                  <c:v>3.311509</c:v>
                </c:pt>
                <c:pt idx="350">
                  <c:v>3.312608</c:v>
                </c:pt>
                <c:pt idx="351">
                  <c:v>3.313698</c:v>
                </c:pt>
                <c:pt idx="352">
                  <c:v>3.314781</c:v>
                </c:pt>
                <c:pt idx="353">
                  <c:v>3.315855</c:v>
                </c:pt>
                <c:pt idx="354">
                  <c:v>3.316920</c:v>
                </c:pt>
                <c:pt idx="355">
                  <c:v>3.317978</c:v>
                </c:pt>
                <c:pt idx="356">
                  <c:v>3.319028</c:v>
                </c:pt>
                <c:pt idx="357">
                  <c:v>3.320069</c:v>
                </c:pt>
                <c:pt idx="358">
                  <c:v>3.321103</c:v>
                </c:pt>
                <c:pt idx="359">
                  <c:v>3.322129</c:v>
                </c:pt>
                <c:pt idx="360">
                  <c:v>3.323147</c:v>
                </c:pt>
                <c:pt idx="361">
                  <c:v>3.324157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30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 min</a:t>
                </a:r>
              </a:p>
            </c:rich>
          </c:tx>
          <c:layout/>
          <c:overlay val="1"/>
        </c:title>
        <c:numFmt formatCode="#,##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5"/>
        <c:minorUnit val="2.5"/>
      </c:val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µg/ml</a:t>
                </a:r>
              </a:p>
            </c:rich>
          </c:tx>
          <c:layout/>
          <c:overlay val="1"/>
        </c:title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"/>
        <c:minorUnit val="0.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1692"/>
          <c:y val="0.0979223"/>
          <c:w val="0.87507"/>
          <c:h val="0.0629563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defRPr>
            </a:pPr>
            <a:r>
              <a:rPr b="0" i="0" strike="noStrike" sz="1500" u="none">
                <a:solidFill>
                  <a:srgbClr val="000000"/>
                </a:solidFill>
                <a:effectLst>
                  <a:outerShdw sx="100000" sy="100000" kx="0" ky="0" algn="tl" rotWithShape="1" blurRad="635000" dist="152400" dir="18900000">
                    <a:srgbClr val="000000">
                      <a:alpha val="75000"/>
                    </a:srgbClr>
                  </a:outerShdw>
                </a:effectLst>
                <a:latin typeface="Helvetica Neue"/>
              </a:rPr>
              <a:t>Bis</a:t>
            </a:r>
          </a:p>
        </c:rich>
      </c:tx>
      <c:layout>
        <c:manualLayout>
          <c:xMode val="edge"/>
          <c:yMode val="edge"/>
          <c:x val="0.481893"/>
          <c:y val="0"/>
          <c:w val="0.0362137"/>
          <c:h val="0.091652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489111"/>
          <c:y val="0.0916522"/>
          <c:w val="0.940691"/>
          <c:h val="0.786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'Induction'!$Z$4</c:f>
              <c:strCache>
                <c:ptCount val="1"/>
                <c:pt idx="0">
                  <c:v>0 min</c:v>
                </c:pt>
              </c:strCache>
            </c:strRef>
          </c:tx>
          <c:spPr>
            <a:noFill/>
            <a:ln w="38100" cap="flat">
              <a:solidFill>
                <a:srgbClr val="5E5E5E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5E5E5E"/>
              </a:solidFill>
              <a:ln w="381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'Induction'!$Z$5:$Z$366</c:f>
              <c:numCache>
                <c:ptCount val="362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93.000000</c:v>
                </c:pt>
                <c:pt idx="6">
                  <c:v>92.984445</c:v>
                </c:pt>
                <c:pt idx="7">
                  <c:v>92.881348</c:v>
                </c:pt>
                <c:pt idx="8">
                  <c:v>92.580149</c:v>
                </c:pt>
                <c:pt idx="9">
                  <c:v>91.950807</c:v>
                </c:pt>
                <c:pt idx="10">
                  <c:v>90.861706</c:v>
                </c:pt>
                <c:pt idx="11">
                  <c:v>89.198588</c:v>
                </c:pt>
                <c:pt idx="12">
                  <c:v>86.883270</c:v>
                </c:pt>
                <c:pt idx="13">
                  <c:v>83.888824</c:v>
                </c:pt>
                <c:pt idx="14">
                  <c:v>80.247203</c:v>
                </c:pt>
                <c:pt idx="15">
                  <c:v>78.207894</c:v>
                </c:pt>
                <c:pt idx="16">
                  <c:v>74.362729</c:v>
                </c:pt>
                <c:pt idx="17">
                  <c:v>70.724671</c:v>
                </c:pt>
                <c:pt idx="18">
                  <c:v>67.352600</c:v>
                </c:pt>
                <c:pt idx="19">
                  <c:v>64.268948</c:v>
                </c:pt>
                <c:pt idx="20">
                  <c:v>61.473979</c:v>
                </c:pt>
                <c:pt idx="21">
                  <c:v>58.955372</c:v>
                </c:pt>
                <c:pt idx="22">
                  <c:v>56.694348</c:v>
                </c:pt>
                <c:pt idx="23">
                  <c:v>54.669456</c:v>
                </c:pt>
                <c:pt idx="24">
                  <c:v>52.858802</c:v>
                </c:pt>
                <c:pt idx="25">
                  <c:v>51.241299</c:v>
                </c:pt>
                <c:pt idx="26">
                  <c:v>49.797314</c:v>
                </c:pt>
                <c:pt idx="27">
                  <c:v>48.508938</c:v>
                </c:pt>
                <c:pt idx="28">
                  <c:v>47.360048</c:v>
                </c:pt>
                <c:pt idx="29">
                  <c:v>46.372641</c:v>
                </c:pt>
                <c:pt idx="30">
                  <c:v>45.663648</c:v>
                </c:pt>
                <c:pt idx="31">
                  <c:v>45.032999</c:v>
                </c:pt>
                <c:pt idx="32">
                  <c:v>44.472845</c:v>
                </c:pt>
                <c:pt idx="33">
                  <c:v>43.976301</c:v>
                </c:pt>
                <c:pt idx="34">
                  <c:v>43.537316</c:v>
                </c:pt>
                <c:pt idx="35">
                  <c:v>43.150552</c:v>
                </c:pt>
                <c:pt idx="36">
                  <c:v>42.811287</c:v>
                </c:pt>
                <c:pt idx="37">
                  <c:v>42.515333</c:v>
                </c:pt>
                <c:pt idx="38">
                  <c:v>42.258961</c:v>
                </c:pt>
                <c:pt idx="39">
                  <c:v>42.038845</c:v>
                </c:pt>
                <c:pt idx="40">
                  <c:v>41.852008</c:v>
                </c:pt>
                <c:pt idx="41">
                  <c:v>41.695778</c:v>
                </c:pt>
                <c:pt idx="42">
                  <c:v>41.567752</c:v>
                </c:pt>
                <c:pt idx="43">
                  <c:v>41.465759</c:v>
                </c:pt>
                <c:pt idx="44">
                  <c:v>41.387840</c:v>
                </c:pt>
                <c:pt idx="45">
                  <c:v>41.332213</c:v>
                </c:pt>
                <c:pt idx="46">
                  <c:v>41.297263</c:v>
                </c:pt>
                <c:pt idx="47">
                  <c:v>41.281516</c:v>
                </c:pt>
                <c:pt idx="48">
                  <c:v>41.277938</c:v>
                </c:pt>
                <c:pt idx="49">
                  <c:v>41.274788</c:v>
                </c:pt>
                <c:pt idx="50">
                  <c:v>41.272331</c:v>
                </c:pt>
                <c:pt idx="51">
                  <c:v>41.269888</c:v>
                </c:pt>
                <c:pt idx="52">
                  <c:v>41.267511</c:v>
                </c:pt>
                <c:pt idx="53">
                  <c:v>41.265160</c:v>
                </c:pt>
                <c:pt idx="54">
                  <c:v>41.262840</c:v>
                </c:pt>
                <c:pt idx="55">
                  <c:v>41.260546</c:v>
                </c:pt>
                <c:pt idx="56">
                  <c:v>41.258280</c:v>
                </c:pt>
                <c:pt idx="57">
                  <c:v>41.256041</c:v>
                </c:pt>
                <c:pt idx="58">
                  <c:v>41.253829</c:v>
                </c:pt>
                <c:pt idx="59">
                  <c:v>41.251643</c:v>
                </c:pt>
                <c:pt idx="60">
                  <c:v>41.249483</c:v>
                </c:pt>
                <c:pt idx="61">
                  <c:v>41.247349</c:v>
                </c:pt>
                <c:pt idx="62">
                  <c:v>41.245240</c:v>
                </c:pt>
                <c:pt idx="63">
                  <c:v>41.243156</c:v>
                </c:pt>
                <c:pt idx="64">
                  <c:v>41.241097</c:v>
                </c:pt>
                <c:pt idx="65">
                  <c:v>41.239063</c:v>
                </c:pt>
                <c:pt idx="66">
                  <c:v>41.237053</c:v>
                </c:pt>
                <c:pt idx="67">
                  <c:v>41.235067</c:v>
                </c:pt>
                <c:pt idx="68">
                  <c:v>41.233104</c:v>
                </c:pt>
                <c:pt idx="69">
                  <c:v>41.231165</c:v>
                </c:pt>
                <c:pt idx="70">
                  <c:v>41.229248</c:v>
                </c:pt>
                <c:pt idx="71">
                  <c:v>41.227355</c:v>
                </c:pt>
                <c:pt idx="72">
                  <c:v>41.225484</c:v>
                </c:pt>
                <c:pt idx="73">
                  <c:v>41.223635</c:v>
                </c:pt>
                <c:pt idx="74">
                  <c:v>41.221809</c:v>
                </c:pt>
                <c:pt idx="75">
                  <c:v>41.220004</c:v>
                </c:pt>
                <c:pt idx="76">
                  <c:v>41.218220</c:v>
                </c:pt>
                <c:pt idx="77">
                  <c:v>41.216458</c:v>
                </c:pt>
                <c:pt idx="78">
                  <c:v>41.214717</c:v>
                </c:pt>
                <c:pt idx="79">
                  <c:v>41.212996</c:v>
                </c:pt>
                <c:pt idx="80">
                  <c:v>41.211296</c:v>
                </c:pt>
                <c:pt idx="81">
                  <c:v>41.209616</c:v>
                </c:pt>
                <c:pt idx="82">
                  <c:v>41.207957</c:v>
                </c:pt>
                <c:pt idx="83">
                  <c:v>41.206316</c:v>
                </c:pt>
                <c:pt idx="84">
                  <c:v>41.204696</c:v>
                </c:pt>
                <c:pt idx="85">
                  <c:v>41.203094</c:v>
                </c:pt>
                <c:pt idx="86">
                  <c:v>41.201512</c:v>
                </c:pt>
                <c:pt idx="87">
                  <c:v>41.199949</c:v>
                </c:pt>
                <c:pt idx="88">
                  <c:v>41.198404</c:v>
                </c:pt>
                <c:pt idx="89">
                  <c:v>41.196877</c:v>
                </c:pt>
                <c:pt idx="90">
                  <c:v>41.195369</c:v>
                </c:pt>
                <c:pt idx="91">
                  <c:v>41.193879</c:v>
                </c:pt>
                <c:pt idx="92">
                  <c:v>41.192406</c:v>
                </c:pt>
                <c:pt idx="93">
                  <c:v>41.190951</c:v>
                </c:pt>
                <c:pt idx="94">
                  <c:v>41.189513</c:v>
                </c:pt>
                <c:pt idx="95">
                  <c:v>41.188092</c:v>
                </c:pt>
                <c:pt idx="96">
                  <c:v>41.186688</c:v>
                </c:pt>
                <c:pt idx="97">
                  <c:v>41.185301</c:v>
                </c:pt>
                <c:pt idx="98">
                  <c:v>41.183930</c:v>
                </c:pt>
                <c:pt idx="99">
                  <c:v>41.182576</c:v>
                </c:pt>
                <c:pt idx="100">
                  <c:v>41.181238</c:v>
                </c:pt>
                <c:pt idx="101">
                  <c:v>41.179915</c:v>
                </c:pt>
                <c:pt idx="102">
                  <c:v>41.178609</c:v>
                </c:pt>
                <c:pt idx="103">
                  <c:v>41.177318</c:v>
                </c:pt>
                <c:pt idx="104">
                  <c:v>41.176042</c:v>
                </c:pt>
                <c:pt idx="105">
                  <c:v>41.174781</c:v>
                </c:pt>
                <c:pt idx="106">
                  <c:v>41.173536</c:v>
                </c:pt>
                <c:pt idx="107">
                  <c:v>41.172305</c:v>
                </c:pt>
                <c:pt idx="108">
                  <c:v>41.171089</c:v>
                </c:pt>
                <c:pt idx="109">
                  <c:v>41.169887</c:v>
                </c:pt>
                <c:pt idx="110">
                  <c:v>41.168700</c:v>
                </c:pt>
                <c:pt idx="111">
                  <c:v>41.167527</c:v>
                </c:pt>
                <c:pt idx="112">
                  <c:v>41.166367</c:v>
                </c:pt>
                <c:pt idx="113">
                  <c:v>41.165222</c:v>
                </c:pt>
                <c:pt idx="114">
                  <c:v>41.164090</c:v>
                </c:pt>
                <c:pt idx="115">
                  <c:v>41.162972</c:v>
                </c:pt>
                <c:pt idx="116">
                  <c:v>41.161866</c:v>
                </c:pt>
                <c:pt idx="117">
                  <c:v>41.160774</c:v>
                </c:pt>
                <c:pt idx="118">
                  <c:v>41.159695</c:v>
                </c:pt>
                <c:pt idx="119">
                  <c:v>41.158629</c:v>
                </c:pt>
                <c:pt idx="120">
                  <c:v>41.157576</c:v>
                </c:pt>
                <c:pt idx="121">
                  <c:v>41.156535</c:v>
                </c:pt>
                <c:pt idx="122">
                  <c:v>41.155506</c:v>
                </c:pt>
                <c:pt idx="123">
                  <c:v>41.154490</c:v>
                </c:pt>
                <c:pt idx="124">
                  <c:v>41.153486</c:v>
                </c:pt>
                <c:pt idx="125">
                  <c:v>41.152493</c:v>
                </c:pt>
                <c:pt idx="126">
                  <c:v>41.151513</c:v>
                </c:pt>
                <c:pt idx="127">
                  <c:v>41.150544</c:v>
                </c:pt>
                <c:pt idx="128">
                  <c:v>41.149587</c:v>
                </c:pt>
                <c:pt idx="129">
                  <c:v>41.148641</c:v>
                </c:pt>
                <c:pt idx="130">
                  <c:v>41.147706</c:v>
                </c:pt>
                <c:pt idx="131">
                  <c:v>41.146782</c:v>
                </c:pt>
                <c:pt idx="132">
                  <c:v>41.145870</c:v>
                </c:pt>
                <c:pt idx="133">
                  <c:v>41.144968</c:v>
                </c:pt>
                <c:pt idx="134">
                  <c:v>41.144077</c:v>
                </c:pt>
                <c:pt idx="135">
                  <c:v>41.143197</c:v>
                </c:pt>
                <c:pt idx="136">
                  <c:v>41.142327</c:v>
                </c:pt>
                <c:pt idx="137">
                  <c:v>41.141467</c:v>
                </c:pt>
                <c:pt idx="138">
                  <c:v>41.140618</c:v>
                </c:pt>
                <c:pt idx="139">
                  <c:v>41.139779</c:v>
                </c:pt>
                <c:pt idx="140">
                  <c:v>41.138949</c:v>
                </c:pt>
                <c:pt idx="141">
                  <c:v>41.138130</c:v>
                </c:pt>
                <c:pt idx="142">
                  <c:v>41.137320</c:v>
                </c:pt>
                <c:pt idx="143">
                  <c:v>41.136520</c:v>
                </c:pt>
                <c:pt idx="144">
                  <c:v>41.135730</c:v>
                </c:pt>
                <c:pt idx="145">
                  <c:v>41.134949</c:v>
                </c:pt>
                <c:pt idx="146">
                  <c:v>41.134177</c:v>
                </c:pt>
                <c:pt idx="147">
                  <c:v>41.133414</c:v>
                </c:pt>
                <c:pt idx="148">
                  <c:v>41.132661</c:v>
                </c:pt>
                <c:pt idx="149">
                  <c:v>41.131916</c:v>
                </c:pt>
                <c:pt idx="150">
                  <c:v>41.131180</c:v>
                </c:pt>
                <c:pt idx="151">
                  <c:v>41.130453</c:v>
                </c:pt>
                <c:pt idx="152">
                  <c:v>41.129735</c:v>
                </c:pt>
                <c:pt idx="153">
                  <c:v>41.129025</c:v>
                </c:pt>
                <c:pt idx="154">
                  <c:v>41.128324</c:v>
                </c:pt>
                <c:pt idx="155">
                  <c:v>41.127631</c:v>
                </c:pt>
                <c:pt idx="156">
                  <c:v>41.126946</c:v>
                </c:pt>
                <c:pt idx="157">
                  <c:v>41.126270</c:v>
                </c:pt>
                <c:pt idx="158">
                  <c:v>41.125601</c:v>
                </c:pt>
                <c:pt idx="159">
                  <c:v>41.124941</c:v>
                </c:pt>
                <c:pt idx="160">
                  <c:v>41.124288</c:v>
                </c:pt>
                <c:pt idx="161">
                  <c:v>41.123643</c:v>
                </c:pt>
                <c:pt idx="162">
                  <c:v>41.123006</c:v>
                </c:pt>
                <c:pt idx="163">
                  <c:v>41.122376</c:v>
                </c:pt>
                <c:pt idx="164">
                  <c:v>41.121754</c:v>
                </c:pt>
                <c:pt idx="165">
                  <c:v>41.121139</c:v>
                </c:pt>
                <c:pt idx="166">
                  <c:v>41.120532</c:v>
                </c:pt>
                <c:pt idx="167">
                  <c:v>41.119931</c:v>
                </c:pt>
                <c:pt idx="168">
                  <c:v>41.119338</c:v>
                </c:pt>
                <c:pt idx="169">
                  <c:v>41.118752</c:v>
                </c:pt>
                <c:pt idx="170">
                  <c:v>41.118173</c:v>
                </c:pt>
                <c:pt idx="171">
                  <c:v>41.117601</c:v>
                </c:pt>
                <c:pt idx="172">
                  <c:v>41.117036</c:v>
                </c:pt>
                <c:pt idx="173">
                  <c:v>41.116477</c:v>
                </c:pt>
                <c:pt idx="174">
                  <c:v>41.115925</c:v>
                </c:pt>
                <c:pt idx="175">
                  <c:v>41.115380</c:v>
                </c:pt>
                <c:pt idx="176">
                  <c:v>41.114841</c:v>
                </c:pt>
                <c:pt idx="177">
                  <c:v>41.114309</c:v>
                </c:pt>
                <c:pt idx="178">
                  <c:v>41.113783</c:v>
                </c:pt>
                <c:pt idx="179">
                  <c:v>41.113263</c:v>
                </c:pt>
                <c:pt idx="180">
                  <c:v>41.112749</c:v>
                </c:pt>
                <c:pt idx="181">
                  <c:v>41.112242</c:v>
                </c:pt>
                <c:pt idx="182">
                  <c:v>41.111740</c:v>
                </c:pt>
                <c:pt idx="183">
                  <c:v>41.111245</c:v>
                </c:pt>
                <c:pt idx="184">
                  <c:v>41.110755</c:v>
                </c:pt>
                <c:pt idx="185">
                  <c:v>41.110271</c:v>
                </c:pt>
                <c:pt idx="186">
                  <c:v>41.109793</c:v>
                </c:pt>
                <c:pt idx="187">
                  <c:v>41.109321</c:v>
                </c:pt>
                <c:pt idx="188">
                  <c:v>41.108854</c:v>
                </c:pt>
                <c:pt idx="189">
                  <c:v>41.108393</c:v>
                </c:pt>
                <c:pt idx="190">
                  <c:v>41.107938</c:v>
                </c:pt>
                <c:pt idx="191">
                  <c:v>41.107487</c:v>
                </c:pt>
                <c:pt idx="192">
                  <c:v>41.107043</c:v>
                </c:pt>
                <c:pt idx="193">
                  <c:v>41.106603</c:v>
                </c:pt>
                <c:pt idx="194">
                  <c:v>41.106169</c:v>
                </c:pt>
                <c:pt idx="195">
                  <c:v>41.105740</c:v>
                </c:pt>
                <c:pt idx="196">
                  <c:v>41.105316</c:v>
                </c:pt>
                <c:pt idx="197">
                  <c:v>41.104897</c:v>
                </c:pt>
                <c:pt idx="198">
                  <c:v>41.104483</c:v>
                </c:pt>
                <c:pt idx="199">
                  <c:v>41.104074</c:v>
                </c:pt>
                <c:pt idx="200">
                  <c:v>41.103670</c:v>
                </c:pt>
                <c:pt idx="201">
                  <c:v>41.103270</c:v>
                </c:pt>
                <c:pt idx="202">
                  <c:v>41.102876</c:v>
                </c:pt>
                <c:pt idx="203">
                  <c:v>41.102486</c:v>
                </c:pt>
                <c:pt idx="204">
                  <c:v>41.102101</c:v>
                </c:pt>
                <c:pt idx="205">
                  <c:v>41.101720</c:v>
                </c:pt>
                <c:pt idx="206">
                  <c:v>41.101344</c:v>
                </c:pt>
                <c:pt idx="207">
                  <c:v>41.100973</c:v>
                </c:pt>
                <c:pt idx="208">
                  <c:v>41.100606</c:v>
                </c:pt>
                <c:pt idx="209">
                  <c:v>41.100243</c:v>
                </c:pt>
                <c:pt idx="210">
                  <c:v>41.099885</c:v>
                </c:pt>
                <c:pt idx="211">
                  <c:v>41.099530</c:v>
                </c:pt>
                <c:pt idx="212">
                  <c:v>41.099181</c:v>
                </c:pt>
                <c:pt idx="213">
                  <c:v>41.098835</c:v>
                </c:pt>
                <c:pt idx="214">
                  <c:v>41.098493</c:v>
                </c:pt>
                <c:pt idx="215">
                  <c:v>41.098156</c:v>
                </c:pt>
                <c:pt idx="216">
                  <c:v>41.097822</c:v>
                </c:pt>
                <c:pt idx="217">
                  <c:v>41.097493</c:v>
                </c:pt>
                <c:pt idx="218">
                  <c:v>41.097167</c:v>
                </c:pt>
                <c:pt idx="219">
                  <c:v>41.096845</c:v>
                </c:pt>
                <c:pt idx="220">
                  <c:v>41.096528</c:v>
                </c:pt>
                <c:pt idx="221">
                  <c:v>41.096214</c:v>
                </c:pt>
                <c:pt idx="222">
                  <c:v>41.095903</c:v>
                </c:pt>
                <c:pt idx="223">
                  <c:v>41.095597</c:v>
                </c:pt>
                <c:pt idx="224">
                  <c:v>41.095294</c:v>
                </c:pt>
                <c:pt idx="225">
                  <c:v>41.094994</c:v>
                </c:pt>
                <c:pt idx="226">
                  <c:v>41.094699</c:v>
                </c:pt>
                <c:pt idx="227">
                  <c:v>41.094406</c:v>
                </c:pt>
                <c:pt idx="228">
                  <c:v>41.094118</c:v>
                </c:pt>
                <c:pt idx="229">
                  <c:v>41.093833</c:v>
                </c:pt>
                <c:pt idx="230">
                  <c:v>41.093551</c:v>
                </c:pt>
                <c:pt idx="231">
                  <c:v>41.093272</c:v>
                </c:pt>
                <c:pt idx="232">
                  <c:v>41.092997</c:v>
                </c:pt>
                <c:pt idx="233">
                  <c:v>41.092725</c:v>
                </c:pt>
                <c:pt idx="234">
                  <c:v>41.092457</c:v>
                </c:pt>
                <c:pt idx="235">
                  <c:v>41.092191</c:v>
                </c:pt>
                <c:pt idx="236">
                  <c:v>41.091929</c:v>
                </c:pt>
                <c:pt idx="237">
                  <c:v>41.091670</c:v>
                </c:pt>
                <c:pt idx="238">
                  <c:v>41.091414</c:v>
                </c:pt>
                <c:pt idx="239">
                  <c:v>41.091161</c:v>
                </c:pt>
                <c:pt idx="240">
                  <c:v>41.090911</c:v>
                </c:pt>
                <c:pt idx="241">
                  <c:v>41.090664</c:v>
                </c:pt>
                <c:pt idx="242">
                  <c:v>41.090420</c:v>
                </c:pt>
                <c:pt idx="243">
                  <c:v>41.090179</c:v>
                </c:pt>
                <c:pt idx="244">
                  <c:v>41.089941</c:v>
                </c:pt>
                <c:pt idx="245">
                  <c:v>41.089706</c:v>
                </c:pt>
                <c:pt idx="246">
                  <c:v>41.089473</c:v>
                </c:pt>
                <c:pt idx="247">
                  <c:v>41.089243</c:v>
                </c:pt>
                <c:pt idx="248">
                  <c:v>41.089017</c:v>
                </c:pt>
                <c:pt idx="249">
                  <c:v>41.088792</c:v>
                </c:pt>
                <c:pt idx="250">
                  <c:v>41.088571</c:v>
                </c:pt>
                <c:pt idx="251">
                  <c:v>41.088352</c:v>
                </c:pt>
                <c:pt idx="252">
                  <c:v>41.088136</c:v>
                </c:pt>
                <c:pt idx="253">
                  <c:v>41.087922</c:v>
                </c:pt>
                <c:pt idx="254">
                  <c:v>41.087711</c:v>
                </c:pt>
                <c:pt idx="255">
                  <c:v>41.087502</c:v>
                </c:pt>
                <c:pt idx="256">
                  <c:v>41.087296</c:v>
                </c:pt>
                <c:pt idx="257">
                  <c:v>41.087092</c:v>
                </c:pt>
                <c:pt idx="258">
                  <c:v>41.086891</c:v>
                </c:pt>
                <c:pt idx="259">
                  <c:v>41.086692</c:v>
                </c:pt>
                <c:pt idx="260">
                  <c:v>41.086496</c:v>
                </c:pt>
                <c:pt idx="261">
                  <c:v>41.086302</c:v>
                </c:pt>
                <c:pt idx="262">
                  <c:v>41.086110</c:v>
                </c:pt>
                <c:pt idx="263">
                  <c:v>41.085921</c:v>
                </c:pt>
                <c:pt idx="264">
                  <c:v>41.085734</c:v>
                </c:pt>
                <c:pt idx="265">
                  <c:v>41.085549</c:v>
                </c:pt>
                <c:pt idx="266">
                  <c:v>41.085366</c:v>
                </c:pt>
                <c:pt idx="267">
                  <c:v>41.085186</c:v>
                </c:pt>
                <c:pt idx="268">
                  <c:v>41.085007</c:v>
                </c:pt>
                <c:pt idx="269">
                  <c:v>41.084831</c:v>
                </c:pt>
                <c:pt idx="270">
                  <c:v>41.084657</c:v>
                </c:pt>
                <c:pt idx="271">
                  <c:v>41.084485</c:v>
                </c:pt>
                <c:pt idx="272">
                  <c:v>41.084315</c:v>
                </c:pt>
                <c:pt idx="273">
                  <c:v>41.084147</c:v>
                </c:pt>
                <c:pt idx="274">
                  <c:v>41.083981</c:v>
                </c:pt>
                <c:pt idx="275">
                  <c:v>41.083817</c:v>
                </c:pt>
                <c:pt idx="276">
                  <c:v>41.083656</c:v>
                </c:pt>
                <c:pt idx="277">
                  <c:v>41.083496</c:v>
                </c:pt>
                <c:pt idx="278">
                  <c:v>41.083337</c:v>
                </c:pt>
                <c:pt idx="279">
                  <c:v>41.083181</c:v>
                </c:pt>
                <c:pt idx="280">
                  <c:v>41.083027</c:v>
                </c:pt>
                <c:pt idx="281">
                  <c:v>41.082875</c:v>
                </c:pt>
                <c:pt idx="282">
                  <c:v>41.082724</c:v>
                </c:pt>
                <c:pt idx="283">
                  <c:v>41.082575</c:v>
                </c:pt>
                <c:pt idx="284">
                  <c:v>41.082428</c:v>
                </c:pt>
                <c:pt idx="285">
                  <c:v>41.082283</c:v>
                </c:pt>
                <c:pt idx="286">
                  <c:v>41.082140</c:v>
                </c:pt>
                <c:pt idx="287">
                  <c:v>41.081998</c:v>
                </c:pt>
                <c:pt idx="288">
                  <c:v>41.081858</c:v>
                </c:pt>
                <c:pt idx="289">
                  <c:v>41.081719</c:v>
                </c:pt>
                <c:pt idx="290">
                  <c:v>41.081583</c:v>
                </c:pt>
                <c:pt idx="291">
                  <c:v>41.081448</c:v>
                </c:pt>
                <c:pt idx="292">
                  <c:v>41.081314</c:v>
                </c:pt>
                <c:pt idx="293">
                  <c:v>41.081182</c:v>
                </c:pt>
                <c:pt idx="294">
                  <c:v>41.081052</c:v>
                </c:pt>
                <c:pt idx="295">
                  <c:v>41.080923</c:v>
                </c:pt>
                <c:pt idx="296">
                  <c:v>41.080796</c:v>
                </c:pt>
                <c:pt idx="297">
                  <c:v>41.080671</c:v>
                </c:pt>
                <c:pt idx="298">
                  <c:v>41.080547</c:v>
                </c:pt>
                <c:pt idx="299">
                  <c:v>41.080424</c:v>
                </c:pt>
                <c:pt idx="300">
                  <c:v>41.080303</c:v>
                </c:pt>
                <c:pt idx="301">
                  <c:v>41.080183</c:v>
                </c:pt>
                <c:pt idx="302">
                  <c:v>41.080065</c:v>
                </c:pt>
                <c:pt idx="303">
                  <c:v>41.079948</c:v>
                </c:pt>
                <c:pt idx="304">
                  <c:v>41.079833</c:v>
                </c:pt>
                <c:pt idx="305">
                  <c:v>41.079719</c:v>
                </c:pt>
                <c:pt idx="306">
                  <c:v>41.079606</c:v>
                </c:pt>
                <c:pt idx="307">
                  <c:v>41.079495</c:v>
                </c:pt>
                <c:pt idx="308">
                  <c:v>41.079385</c:v>
                </c:pt>
                <c:pt idx="309">
                  <c:v>41.079276</c:v>
                </c:pt>
                <c:pt idx="310">
                  <c:v>41.079169</c:v>
                </c:pt>
                <c:pt idx="311">
                  <c:v>41.079063</c:v>
                </c:pt>
                <c:pt idx="312">
                  <c:v>41.078958</c:v>
                </c:pt>
                <c:pt idx="313">
                  <c:v>41.078855</c:v>
                </c:pt>
                <c:pt idx="314">
                  <c:v>41.078753</c:v>
                </c:pt>
                <c:pt idx="315">
                  <c:v>41.078652</c:v>
                </c:pt>
                <c:pt idx="316">
                  <c:v>41.078552</c:v>
                </c:pt>
                <c:pt idx="317">
                  <c:v>41.078454</c:v>
                </c:pt>
                <c:pt idx="318">
                  <c:v>41.078356</c:v>
                </c:pt>
                <c:pt idx="319">
                  <c:v>41.078260</c:v>
                </c:pt>
                <c:pt idx="320">
                  <c:v>41.078165</c:v>
                </c:pt>
                <c:pt idx="321">
                  <c:v>41.078071</c:v>
                </c:pt>
                <c:pt idx="322">
                  <c:v>41.077978</c:v>
                </c:pt>
                <c:pt idx="323">
                  <c:v>41.077887</c:v>
                </c:pt>
                <c:pt idx="324">
                  <c:v>41.077796</c:v>
                </c:pt>
                <c:pt idx="325">
                  <c:v>41.077707</c:v>
                </c:pt>
                <c:pt idx="326">
                  <c:v>41.077619</c:v>
                </c:pt>
                <c:pt idx="327">
                  <c:v>41.077531</c:v>
                </c:pt>
                <c:pt idx="328">
                  <c:v>41.077445</c:v>
                </c:pt>
                <c:pt idx="329">
                  <c:v>41.077360</c:v>
                </c:pt>
                <c:pt idx="330">
                  <c:v>41.077276</c:v>
                </c:pt>
                <c:pt idx="331">
                  <c:v>41.077193</c:v>
                </c:pt>
                <c:pt idx="332">
                  <c:v>41.077111</c:v>
                </c:pt>
                <c:pt idx="333">
                  <c:v>41.077029</c:v>
                </c:pt>
                <c:pt idx="334">
                  <c:v>41.076949</c:v>
                </c:pt>
                <c:pt idx="335">
                  <c:v>41.076870</c:v>
                </c:pt>
                <c:pt idx="336">
                  <c:v>41.076792</c:v>
                </c:pt>
                <c:pt idx="337">
                  <c:v>41.076715</c:v>
                </c:pt>
                <c:pt idx="338">
                  <c:v>41.076638</c:v>
                </c:pt>
                <c:pt idx="339">
                  <c:v>41.076563</c:v>
                </c:pt>
                <c:pt idx="340">
                  <c:v>41.076488</c:v>
                </c:pt>
                <c:pt idx="341">
                  <c:v>41.076415</c:v>
                </c:pt>
                <c:pt idx="342">
                  <c:v>41.076342</c:v>
                </c:pt>
                <c:pt idx="343">
                  <c:v>41.076270</c:v>
                </c:pt>
                <c:pt idx="344">
                  <c:v>41.076199</c:v>
                </c:pt>
                <c:pt idx="345">
                  <c:v>41.076129</c:v>
                </c:pt>
                <c:pt idx="346">
                  <c:v>41.076060</c:v>
                </c:pt>
                <c:pt idx="347">
                  <c:v>41.075992</c:v>
                </c:pt>
                <c:pt idx="348">
                  <c:v>41.075924</c:v>
                </c:pt>
                <c:pt idx="349">
                  <c:v>41.075857</c:v>
                </c:pt>
                <c:pt idx="350">
                  <c:v>41.075791</c:v>
                </c:pt>
                <c:pt idx="351">
                  <c:v>41.075726</c:v>
                </c:pt>
                <c:pt idx="352">
                  <c:v>41.075662</c:v>
                </c:pt>
                <c:pt idx="353">
                  <c:v>41.075598</c:v>
                </c:pt>
                <c:pt idx="354">
                  <c:v>41.075536</c:v>
                </c:pt>
                <c:pt idx="355">
                  <c:v>41.075474</c:v>
                </c:pt>
                <c:pt idx="356">
                  <c:v>41.075412</c:v>
                </c:pt>
                <c:pt idx="357">
                  <c:v>41.075352</c:v>
                </c:pt>
                <c:pt idx="358">
                  <c:v>41.075292</c:v>
                </c:pt>
                <c:pt idx="359">
                  <c:v>41.075233</c:v>
                </c:pt>
                <c:pt idx="360">
                  <c:v>41.075175</c:v>
                </c:pt>
                <c:pt idx="361">
                  <c:v>41.075117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'Induction'!$AA$4</c:f>
              <c:strCache>
                <c:ptCount val="1"/>
                <c:pt idx="0">
                  <c:v>5 min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'Induction'!$AA$5:$AA$366</c:f>
              <c:numCache>
                <c:ptCount val="362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93.000000</c:v>
                </c:pt>
                <c:pt idx="6">
                  <c:v>92.984445</c:v>
                </c:pt>
                <c:pt idx="7">
                  <c:v>92.881943</c:v>
                </c:pt>
                <c:pt idx="8">
                  <c:v>92.584299</c:v>
                </c:pt>
                <c:pt idx="9">
                  <c:v>91.966074</c:v>
                </c:pt>
                <c:pt idx="10">
                  <c:v>90.902223</c:v>
                </c:pt>
                <c:pt idx="11">
                  <c:v>89.285976</c:v>
                </c:pt>
                <c:pt idx="12">
                  <c:v>87.045830</c:v>
                </c:pt>
                <c:pt idx="13">
                  <c:v>84.158736</c:v>
                </c:pt>
                <c:pt idx="14">
                  <c:v>80.656142</c:v>
                </c:pt>
                <c:pt idx="15">
                  <c:v>78.695267</c:v>
                </c:pt>
                <c:pt idx="16">
                  <c:v>75.023636</c:v>
                </c:pt>
                <c:pt idx="17">
                  <c:v>71.570579</c:v>
                </c:pt>
                <c:pt idx="18">
                  <c:v>68.387991</c:v>
                </c:pt>
                <c:pt idx="19">
                  <c:v>65.493247</c:v>
                </c:pt>
                <c:pt idx="20">
                  <c:v>62.883284</c:v>
                </c:pt>
                <c:pt idx="21">
                  <c:v>60.543789</c:v>
                </c:pt>
                <c:pt idx="22">
                  <c:v>58.454958</c:v>
                </c:pt>
                <c:pt idx="23">
                  <c:v>56.594961</c:v>
                </c:pt>
                <c:pt idx="24">
                  <c:v>54.941943</c:v>
                </c:pt>
                <c:pt idx="25">
                  <c:v>53.475107</c:v>
                </c:pt>
                <c:pt idx="26">
                  <c:v>52.175246</c:v>
                </c:pt>
                <c:pt idx="27">
                  <c:v>51.024940</c:v>
                </c:pt>
                <c:pt idx="28">
                  <c:v>50.008573</c:v>
                </c:pt>
                <c:pt idx="29">
                  <c:v>49.112242</c:v>
                </c:pt>
                <c:pt idx="30">
                  <c:v>48.323624</c:v>
                </c:pt>
                <c:pt idx="31">
                  <c:v>47.631819</c:v>
                </c:pt>
                <c:pt idx="32">
                  <c:v>47.027195</c:v>
                </c:pt>
                <c:pt idx="33">
                  <c:v>46.501238</c:v>
                </c:pt>
                <c:pt idx="34">
                  <c:v>46.147209</c:v>
                </c:pt>
                <c:pt idx="35">
                  <c:v>45.843575</c:v>
                </c:pt>
                <c:pt idx="36">
                  <c:v>45.585452</c:v>
                </c:pt>
                <c:pt idx="37">
                  <c:v>45.368748</c:v>
                </c:pt>
                <c:pt idx="38">
                  <c:v>45.189825</c:v>
                </c:pt>
                <c:pt idx="39">
                  <c:v>45.045432</c:v>
                </c:pt>
                <c:pt idx="40">
                  <c:v>44.932660</c:v>
                </c:pt>
                <c:pt idx="41">
                  <c:v>44.848896</c:v>
                </c:pt>
                <c:pt idx="42">
                  <c:v>44.791788</c:v>
                </c:pt>
                <c:pt idx="43">
                  <c:v>44.759212</c:v>
                </c:pt>
                <c:pt idx="44">
                  <c:v>44.749246</c:v>
                </c:pt>
                <c:pt idx="45">
                  <c:v>44.760147</c:v>
                </c:pt>
                <c:pt idx="46">
                  <c:v>44.790327</c:v>
                </c:pt>
                <c:pt idx="47">
                  <c:v>44.838340</c:v>
                </c:pt>
                <c:pt idx="48">
                  <c:v>44.896465</c:v>
                </c:pt>
                <c:pt idx="49">
                  <c:v>44.951659</c:v>
                </c:pt>
                <c:pt idx="50">
                  <c:v>45.004435</c:v>
                </c:pt>
                <c:pt idx="51">
                  <c:v>45.054225</c:v>
                </c:pt>
                <c:pt idx="52">
                  <c:v>45.101277</c:v>
                </c:pt>
                <c:pt idx="53">
                  <c:v>45.145724</c:v>
                </c:pt>
                <c:pt idx="54">
                  <c:v>45.187737</c:v>
                </c:pt>
                <c:pt idx="55">
                  <c:v>45.227470</c:v>
                </c:pt>
                <c:pt idx="56">
                  <c:v>45.265070</c:v>
                </c:pt>
                <c:pt idx="57">
                  <c:v>45.300674</c:v>
                </c:pt>
                <c:pt idx="58">
                  <c:v>45.334411</c:v>
                </c:pt>
                <c:pt idx="59">
                  <c:v>45.366401</c:v>
                </c:pt>
                <c:pt idx="60">
                  <c:v>45.396757</c:v>
                </c:pt>
                <c:pt idx="61">
                  <c:v>45.425584</c:v>
                </c:pt>
                <c:pt idx="62">
                  <c:v>45.452982</c:v>
                </c:pt>
                <c:pt idx="63">
                  <c:v>45.479044</c:v>
                </c:pt>
                <c:pt idx="64">
                  <c:v>45.503855</c:v>
                </c:pt>
                <c:pt idx="65">
                  <c:v>45.527498</c:v>
                </c:pt>
                <c:pt idx="66">
                  <c:v>45.550048</c:v>
                </c:pt>
                <c:pt idx="67">
                  <c:v>45.568572</c:v>
                </c:pt>
                <c:pt idx="68">
                  <c:v>45.583333</c:v>
                </c:pt>
                <c:pt idx="69">
                  <c:v>45.594576</c:v>
                </c:pt>
                <c:pt idx="70">
                  <c:v>45.602534</c:v>
                </c:pt>
                <c:pt idx="71">
                  <c:v>45.607426</c:v>
                </c:pt>
                <c:pt idx="72">
                  <c:v>45.609461</c:v>
                </c:pt>
                <c:pt idx="73">
                  <c:v>45.608833</c:v>
                </c:pt>
                <c:pt idx="74">
                  <c:v>45.605728</c:v>
                </c:pt>
                <c:pt idx="75">
                  <c:v>45.600317</c:v>
                </c:pt>
                <c:pt idx="76">
                  <c:v>45.592766</c:v>
                </c:pt>
                <c:pt idx="77">
                  <c:v>45.583227</c:v>
                </c:pt>
                <c:pt idx="78">
                  <c:v>45.571846</c:v>
                </c:pt>
                <c:pt idx="79">
                  <c:v>45.558759</c:v>
                </c:pt>
                <c:pt idx="80">
                  <c:v>45.544093</c:v>
                </c:pt>
                <c:pt idx="81">
                  <c:v>45.527969</c:v>
                </c:pt>
                <c:pt idx="82">
                  <c:v>45.510501</c:v>
                </c:pt>
                <c:pt idx="83">
                  <c:v>45.491793</c:v>
                </c:pt>
                <c:pt idx="84">
                  <c:v>45.471946</c:v>
                </c:pt>
                <c:pt idx="85">
                  <c:v>45.451054</c:v>
                </c:pt>
                <c:pt idx="86">
                  <c:v>45.429203</c:v>
                </c:pt>
                <c:pt idx="87">
                  <c:v>45.406476</c:v>
                </c:pt>
                <c:pt idx="88">
                  <c:v>45.382951</c:v>
                </c:pt>
                <c:pt idx="89">
                  <c:v>45.358698</c:v>
                </c:pt>
                <c:pt idx="90">
                  <c:v>45.333787</c:v>
                </c:pt>
                <c:pt idx="91">
                  <c:v>45.308281</c:v>
                </c:pt>
                <c:pt idx="92">
                  <c:v>45.282237</c:v>
                </c:pt>
                <c:pt idx="93">
                  <c:v>45.255713</c:v>
                </c:pt>
                <c:pt idx="94">
                  <c:v>45.228760</c:v>
                </c:pt>
                <c:pt idx="95">
                  <c:v>45.201427</c:v>
                </c:pt>
                <c:pt idx="96">
                  <c:v>45.173758</c:v>
                </c:pt>
                <c:pt idx="97">
                  <c:v>45.145796</c:v>
                </c:pt>
                <c:pt idx="98">
                  <c:v>45.117581</c:v>
                </c:pt>
                <c:pt idx="99">
                  <c:v>45.089149</c:v>
                </c:pt>
                <c:pt idx="100">
                  <c:v>45.060535</c:v>
                </c:pt>
                <c:pt idx="101">
                  <c:v>45.031771</c:v>
                </c:pt>
                <c:pt idx="102">
                  <c:v>45.002887</c:v>
                </c:pt>
                <c:pt idx="103">
                  <c:v>44.973911</c:v>
                </c:pt>
                <c:pt idx="104">
                  <c:v>44.944868</c:v>
                </c:pt>
                <c:pt idx="105">
                  <c:v>44.915783</c:v>
                </c:pt>
                <c:pt idx="106">
                  <c:v>44.886678</c:v>
                </c:pt>
                <c:pt idx="107">
                  <c:v>44.857573</c:v>
                </c:pt>
                <c:pt idx="108">
                  <c:v>44.828489</c:v>
                </c:pt>
                <c:pt idx="109">
                  <c:v>44.799442</c:v>
                </c:pt>
                <c:pt idx="110">
                  <c:v>44.770450</c:v>
                </c:pt>
                <c:pt idx="111">
                  <c:v>44.741528</c:v>
                </c:pt>
                <c:pt idx="112">
                  <c:v>44.712690</c:v>
                </c:pt>
                <c:pt idx="113">
                  <c:v>44.683949</c:v>
                </c:pt>
                <c:pt idx="114">
                  <c:v>44.655317</c:v>
                </c:pt>
                <c:pt idx="115">
                  <c:v>44.626805</c:v>
                </c:pt>
                <c:pt idx="116">
                  <c:v>44.598424</c:v>
                </c:pt>
                <c:pt idx="117">
                  <c:v>44.570182</c:v>
                </c:pt>
                <c:pt idx="118">
                  <c:v>44.542089</c:v>
                </c:pt>
                <c:pt idx="119">
                  <c:v>44.514152</c:v>
                </c:pt>
                <c:pt idx="120">
                  <c:v>44.486379</c:v>
                </c:pt>
                <c:pt idx="121">
                  <c:v>44.458776</c:v>
                </c:pt>
                <c:pt idx="122">
                  <c:v>44.431348</c:v>
                </c:pt>
                <c:pt idx="123">
                  <c:v>44.404102</c:v>
                </c:pt>
                <c:pt idx="124">
                  <c:v>44.377043</c:v>
                </c:pt>
                <c:pt idx="125">
                  <c:v>44.350174</c:v>
                </c:pt>
                <c:pt idx="126">
                  <c:v>44.323499</c:v>
                </c:pt>
                <c:pt idx="127">
                  <c:v>44.297022</c:v>
                </c:pt>
                <c:pt idx="128">
                  <c:v>44.270747</c:v>
                </c:pt>
                <c:pt idx="129">
                  <c:v>44.244675</c:v>
                </c:pt>
                <c:pt idx="130">
                  <c:v>44.218809</c:v>
                </c:pt>
                <c:pt idx="131">
                  <c:v>44.193151</c:v>
                </c:pt>
                <c:pt idx="132">
                  <c:v>44.167704</c:v>
                </c:pt>
                <c:pt idx="133">
                  <c:v>44.142468</c:v>
                </c:pt>
                <c:pt idx="134">
                  <c:v>44.117444</c:v>
                </c:pt>
                <c:pt idx="135">
                  <c:v>44.092634</c:v>
                </c:pt>
                <c:pt idx="136">
                  <c:v>44.068038</c:v>
                </c:pt>
                <c:pt idx="137">
                  <c:v>44.043656</c:v>
                </c:pt>
                <c:pt idx="138">
                  <c:v>44.019490</c:v>
                </c:pt>
                <c:pt idx="139">
                  <c:v>43.995539</c:v>
                </c:pt>
                <c:pt idx="140">
                  <c:v>43.971804</c:v>
                </c:pt>
                <c:pt idx="141">
                  <c:v>43.948283</c:v>
                </c:pt>
                <c:pt idx="142">
                  <c:v>43.924977</c:v>
                </c:pt>
                <c:pt idx="143">
                  <c:v>43.901885</c:v>
                </c:pt>
                <c:pt idx="144">
                  <c:v>43.879007</c:v>
                </c:pt>
                <c:pt idx="145">
                  <c:v>43.856341</c:v>
                </c:pt>
                <c:pt idx="146">
                  <c:v>43.833888</c:v>
                </c:pt>
                <c:pt idx="147">
                  <c:v>43.811646</c:v>
                </c:pt>
                <c:pt idx="148">
                  <c:v>43.789614</c:v>
                </c:pt>
                <c:pt idx="149">
                  <c:v>43.767791</c:v>
                </c:pt>
                <c:pt idx="150">
                  <c:v>43.746177</c:v>
                </c:pt>
                <c:pt idx="151">
                  <c:v>43.724769</c:v>
                </c:pt>
                <c:pt idx="152">
                  <c:v>43.703566</c:v>
                </c:pt>
                <c:pt idx="153">
                  <c:v>43.682568</c:v>
                </c:pt>
                <c:pt idx="154">
                  <c:v>43.661772</c:v>
                </c:pt>
                <c:pt idx="155">
                  <c:v>43.641178</c:v>
                </c:pt>
                <c:pt idx="156">
                  <c:v>43.620783</c:v>
                </c:pt>
                <c:pt idx="157">
                  <c:v>43.600587</c:v>
                </c:pt>
                <c:pt idx="158">
                  <c:v>43.580588</c:v>
                </c:pt>
                <c:pt idx="159">
                  <c:v>43.560783</c:v>
                </c:pt>
                <c:pt idx="160">
                  <c:v>43.541172</c:v>
                </c:pt>
                <c:pt idx="161">
                  <c:v>43.521754</c:v>
                </c:pt>
                <c:pt idx="162">
                  <c:v>43.502525</c:v>
                </c:pt>
                <c:pt idx="163">
                  <c:v>43.483485</c:v>
                </c:pt>
                <c:pt idx="164">
                  <c:v>43.464632</c:v>
                </c:pt>
                <c:pt idx="165">
                  <c:v>43.445964</c:v>
                </c:pt>
                <c:pt idx="166">
                  <c:v>43.427480</c:v>
                </c:pt>
                <c:pt idx="167">
                  <c:v>43.409177</c:v>
                </c:pt>
                <c:pt idx="168">
                  <c:v>43.391055</c:v>
                </c:pt>
                <c:pt idx="169">
                  <c:v>43.373111</c:v>
                </c:pt>
                <c:pt idx="170">
                  <c:v>43.355343</c:v>
                </c:pt>
                <c:pt idx="171">
                  <c:v>43.337750</c:v>
                </c:pt>
                <c:pt idx="172">
                  <c:v>43.320331</c:v>
                </c:pt>
                <c:pt idx="173">
                  <c:v>43.303083</c:v>
                </c:pt>
                <c:pt idx="174">
                  <c:v>43.286004</c:v>
                </c:pt>
                <c:pt idx="175">
                  <c:v>43.269093</c:v>
                </c:pt>
                <c:pt idx="176">
                  <c:v>43.252349</c:v>
                </c:pt>
                <c:pt idx="177">
                  <c:v>43.235769</c:v>
                </c:pt>
                <c:pt idx="178">
                  <c:v>43.219352</c:v>
                </c:pt>
                <c:pt idx="179">
                  <c:v>43.203096</c:v>
                </c:pt>
                <c:pt idx="180">
                  <c:v>43.186999</c:v>
                </c:pt>
                <c:pt idx="181">
                  <c:v>43.171060</c:v>
                </c:pt>
                <c:pt idx="182">
                  <c:v>43.155277</c:v>
                </c:pt>
                <c:pt idx="183">
                  <c:v>43.139649</c:v>
                </c:pt>
                <c:pt idx="184">
                  <c:v>43.124173</c:v>
                </c:pt>
                <c:pt idx="185">
                  <c:v>43.108848</c:v>
                </c:pt>
                <c:pt idx="186">
                  <c:v>43.093673</c:v>
                </c:pt>
                <c:pt idx="187">
                  <c:v>43.078645</c:v>
                </c:pt>
                <c:pt idx="188">
                  <c:v>43.063764</c:v>
                </c:pt>
                <c:pt idx="189">
                  <c:v>43.049027</c:v>
                </c:pt>
                <c:pt idx="190">
                  <c:v>43.034433</c:v>
                </c:pt>
                <c:pt idx="191">
                  <c:v>43.019981</c:v>
                </c:pt>
                <c:pt idx="192">
                  <c:v>43.005669</c:v>
                </c:pt>
                <c:pt idx="193">
                  <c:v>42.991495</c:v>
                </c:pt>
                <c:pt idx="194">
                  <c:v>42.977458</c:v>
                </c:pt>
                <c:pt idx="195">
                  <c:v>42.963556</c:v>
                </c:pt>
                <c:pt idx="196">
                  <c:v>42.949788</c:v>
                </c:pt>
                <c:pt idx="197">
                  <c:v>42.936152</c:v>
                </c:pt>
                <c:pt idx="198">
                  <c:v>42.922648</c:v>
                </c:pt>
                <c:pt idx="199">
                  <c:v>42.909273</c:v>
                </c:pt>
                <c:pt idx="200">
                  <c:v>42.896025</c:v>
                </c:pt>
                <c:pt idx="201">
                  <c:v>42.882905</c:v>
                </c:pt>
                <c:pt idx="202">
                  <c:v>42.869909</c:v>
                </c:pt>
                <c:pt idx="203">
                  <c:v>42.857037</c:v>
                </c:pt>
                <c:pt idx="204">
                  <c:v>42.844288</c:v>
                </c:pt>
                <c:pt idx="205">
                  <c:v>42.831660</c:v>
                </c:pt>
                <c:pt idx="206">
                  <c:v>42.819151</c:v>
                </c:pt>
                <c:pt idx="207">
                  <c:v>42.806761</c:v>
                </c:pt>
                <c:pt idx="208">
                  <c:v>42.794487</c:v>
                </c:pt>
                <c:pt idx="209">
                  <c:v>42.782330</c:v>
                </c:pt>
                <c:pt idx="210">
                  <c:v>42.770287</c:v>
                </c:pt>
                <c:pt idx="211">
                  <c:v>42.758357</c:v>
                </c:pt>
                <c:pt idx="212">
                  <c:v>42.746538</c:v>
                </c:pt>
                <c:pt idx="213">
                  <c:v>42.734831</c:v>
                </c:pt>
                <c:pt idx="214">
                  <c:v>42.723233</c:v>
                </c:pt>
                <c:pt idx="215">
                  <c:v>42.711743</c:v>
                </c:pt>
                <c:pt idx="216">
                  <c:v>42.700359</c:v>
                </c:pt>
                <c:pt idx="217">
                  <c:v>42.689082</c:v>
                </c:pt>
                <c:pt idx="218">
                  <c:v>42.677909</c:v>
                </c:pt>
                <c:pt idx="219">
                  <c:v>42.666840</c:v>
                </c:pt>
                <c:pt idx="220">
                  <c:v>42.655873</c:v>
                </c:pt>
                <c:pt idx="221">
                  <c:v>42.645007</c:v>
                </c:pt>
                <c:pt idx="222">
                  <c:v>42.634241</c:v>
                </c:pt>
                <c:pt idx="223">
                  <c:v>42.623574</c:v>
                </c:pt>
                <c:pt idx="224">
                  <c:v>42.613004</c:v>
                </c:pt>
                <c:pt idx="225">
                  <c:v>42.602532</c:v>
                </c:pt>
                <c:pt idx="226">
                  <c:v>42.592154</c:v>
                </c:pt>
                <c:pt idx="227">
                  <c:v>42.581872</c:v>
                </c:pt>
                <c:pt idx="228">
                  <c:v>42.571683</c:v>
                </c:pt>
                <c:pt idx="229">
                  <c:v>42.561586</c:v>
                </c:pt>
                <c:pt idx="230">
                  <c:v>42.551581</c:v>
                </c:pt>
                <c:pt idx="231">
                  <c:v>42.541666</c:v>
                </c:pt>
                <c:pt idx="232">
                  <c:v>42.531841</c:v>
                </c:pt>
                <c:pt idx="233">
                  <c:v>42.522104</c:v>
                </c:pt>
                <c:pt idx="234">
                  <c:v>42.512454</c:v>
                </c:pt>
                <c:pt idx="235">
                  <c:v>42.502891</c:v>
                </c:pt>
                <c:pt idx="236">
                  <c:v>42.493414</c:v>
                </c:pt>
                <c:pt idx="237">
                  <c:v>42.484021</c:v>
                </c:pt>
                <c:pt idx="238">
                  <c:v>42.474711</c:v>
                </c:pt>
                <c:pt idx="239">
                  <c:v>42.465485</c:v>
                </c:pt>
                <c:pt idx="240">
                  <c:v>42.456340</c:v>
                </c:pt>
                <c:pt idx="241">
                  <c:v>42.447276</c:v>
                </c:pt>
                <c:pt idx="242">
                  <c:v>42.438292</c:v>
                </c:pt>
                <c:pt idx="243">
                  <c:v>42.429388</c:v>
                </c:pt>
                <c:pt idx="244">
                  <c:v>42.420561</c:v>
                </c:pt>
                <c:pt idx="245">
                  <c:v>42.411812</c:v>
                </c:pt>
                <c:pt idx="246">
                  <c:v>42.403140</c:v>
                </c:pt>
                <c:pt idx="247">
                  <c:v>42.394543</c:v>
                </c:pt>
                <c:pt idx="248">
                  <c:v>42.386021</c:v>
                </c:pt>
                <c:pt idx="249">
                  <c:v>42.377574</c:v>
                </c:pt>
                <c:pt idx="250">
                  <c:v>42.369199</c:v>
                </c:pt>
                <c:pt idx="251">
                  <c:v>42.360898</c:v>
                </c:pt>
                <c:pt idx="252">
                  <c:v>42.352667</c:v>
                </c:pt>
                <c:pt idx="253">
                  <c:v>42.344508</c:v>
                </c:pt>
                <c:pt idx="254">
                  <c:v>42.336419</c:v>
                </c:pt>
                <c:pt idx="255">
                  <c:v>42.328399</c:v>
                </c:pt>
                <c:pt idx="256">
                  <c:v>42.320448</c:v>
                </c:pt>
                <c:pt idx="257">
                  <c:v>42.312565</c:v>
                </c:pt>
                <c:pt idx="258">
                  <c:v>42.304749</c:v>
                </c:pt>
                <c:pt idx="259">
                  <c:v>42.297000</c:v>
                </c:pt>
                <c:pt idx="260">
                  <c:v>42.289316</c:v>
                </c:pt>
                <c:pt idx="261">
                  <c:v>42.281697</c:v>
                </c:pt>
                <c:pt idx="262">
                  <c:v>42.274142</c:v>
                </c:pt>
                <c:pt idx="263">
                  <c:v>42.266652</c:v>
                </c:pt>
                <c:pt idx="264">
                  <c:v>42.259224</c:v>
                </c:pt>
                <c:pt idx="265">
                  <c:v>42.251858</c:v>
                </c:pt>
                <c:pt idx="266">
                  <c:v>42.244554</c:v>
                </c:pt>
                <c:pt idx="267">
                  <c:v>42.237311</c:v>
                </c:pt>
                <c:pt idx="268">
                  <c:v>42.230128</c:v>
                </c:pt>
                <c:pt idx="269">
                  <c:v>42.223005</c:v>
                </c:pt>
                <c:pt idx="270">
                  <c:v>42.215941</c:v>
                </c:pt>
                <c:pt idx="271">
                  <c:v>42.208936</c:v>
                </c:pt>
                <c:pt idx="272">
                  <c:v>42.201988</c:v>
                </c:pt>
                <c:pt idx="273">
                  <c:v>42.195097</c:v>
                </c:pt>
                <c:pt idx="274">
                  <c:v>42.188263</c:v>
                </c:pt>
                <c:pt idx="275">
                  <c:v>42.181485</c:v>
                </c:pt>
                <c:pt idx="276">
                  <c:v>42.174762</c:v>
                </c:pt>
                <c:pt idx="277">
                  <c:v>42.168094</c:v>
                </c:pt>
                <c:pt idx="278">
                  <c:v>42.161481</c:v>
                </c:pt>
                <c:pt idx="279">
                  <c:v>42.154920</c:v>
                </c:pt>
                <c:pt idx="280">
                  <c:v>42.148413</c:v>
                </c:pt>
                <c:pt idx="281">
                  <c:v>42.141959</c:v>
                </c:pt>
                <c:pt idx="282">
                  <c:v>42.135556</c:v>
                </c:pt>
                <c:pt idx="283">
                  <c:v>42.129205</c:v>
                </c:pt>
                <c:pt idx="284">
                  <c:v>42.122905</c:v>
                </c:pt>
                <c:pt idx="285">
                  <c:v>42.116655</c:v>
                </c:pt>
                <c:pt idx="286">
                  <c:v>42.110455</c:v>
                </c:pt>
                <c:pt idx="287">
                  <c:v>42.104305</c:v>
                </c:pt>
                <c:pt idx="288">
                  <c:v>42.098203</c:v>
                </c:pt>
                <c:pt idx="289">
                  <c:v>42.092149</c:v>
                </c:pt>
                <c:pt idx="290">
                  <c:v>42.086143</c:v>
                </c:pt>
                <c:pt idx="291">
                  <c:v>42.080185</c:v>
                </c:pt>
                <c:pt idx="292">
                  <c:v>42.074273</c:v>
                </c:pt>
                <c:pt idx="293">
                  <c:v>42.068408</c:v>
                </c:pt>
                <c:pt idx="294">
                  <c:v>42.062589</c:v>
                </c:pt>
                <c:pt idx="295">
                  <c:v>42.056815</c:v>
                </c:pt>
                <c:pt idx="296">
                  <c:v>42.051086</c:v>
                </c:pt>
                <c:pt idx="297">
                  <c:v>42.045401</c:v>
                </c:pt>
                <c:pt idx="298">
                  <c:v>42.039760</c:v>
                </c:pt>
                <c:pt idx="299">
                  <c:v>42.034163</c:v>
                </c:pt>
                <c:pt idx="300">
                  <c:v>42.028609</c:v>
                </c:pt>
                <c:pt idx="301">
                  <c:v>42.023098</c:v>
                </c:pt>
                <c:pt idx="302">
                  <c:v>42.017629</c:v>
                </c:pt>
                <c:pt idx="303">
                  <c:v>42.012202</c:v>
                </c:pt>
                <c:pt idx="304">
                  <c:v>42.006816</c:v>
                </c:pt>
                <c:pt idx="305">
                  <c:v>42.001471</c:v>
                </c:pt>
                <c:pt idx="306">
                  <c:v>41.996166</c:v>
                </c:pt>
                <c:pt idx="307">
                  <c:v>41.990902</c:v>
                </c:pt>
                <c:pt idx="308">
                  <c:v>41.985678</c:v>
                </c:pt>
                <c:pt idx="309">
                  <c:v>41.980493</c:v>
                </c:pt>
                <c:pt idx="310">
                  <c:v>41.975346</c:v>
                </c:pt>
                <c:pt idx="311">
                  <c:v>41.970239</c:v>
                </c:pt>
                <c:pt idx="312">
                  <c:v>41.965169</c:v>
                </c:pt>
                <c:pt idx="313">
                  <c:v>41.960138</c:v>
                </c:pt>
                <c:pt idx="314">
                  <c:v>41.955143</c:v>
                </c:pt>
                <c:pt idx="315">
                  <c:v>41.950186</c:v>
                </c:pt>
                <c:pt idx="316">
                  <c:v>41.945265</c:v>
                </c:pt>
                <c:pt idx="317">
                  <c:v>41.940381</c:v>
                </c:pt>
                <c:pt idx="318">
                  <c:v>41.935533</c:v>
                </c:pt>
                <c:pt idx="319">
                  <c:v>41.930720</c:v>
                </c:pt>
                <c:pt idx="320">
                  <c:v>41.925942</c:v>
                </c:pt>
                <c:pt idx="321">
                  <c:v>41.921199</c:v>
                </c:pt>
                <c:pt idx="322">
                  <c:v>41.916491</c:v>
                </c:pt>
                <c:pt idx="323">
                  <c:v>41.911817</c:v>
                </c:pt>
                <c:pt idx="324">
                  <c:v>41.907177</c:v>
                </c:pt>
                <c:pt idx="325">
                  <c:v>41.902571</c:v>
                </c:pt>
                <c:pt idx="326">
                  <c:v>41.897997</c:v>
                </c:pt>
                <c:pt idx="327">
                  <c:v>41.893457</c:v>
                </c:pt>
                <c:pt idx="328">
                  <c:v>41.888949</c:v>
                </c:pt>
                <c:pt idx="329">
                  <c:v>41.884473</c:v>
                </c:pt>
                <c:pt idx="330">
                  <c:v>41.880029</c:v>
                </c:pt>
                <c:pt idx="331">
                  <c:v>41.875617</c:v>
                </c:pt>
                <c:pt idx="332">
                  <c:v>41.871236</c:v>
                </c:pt>
                <c:pt idx="333">
                  <c:v>41.866886</c:v>
                </c:pt>
                <c:pt idx="334">
                  <c:v>41.862566</c:v>
                </c:pt>
                <c:pt idx="335">
                  <c:v>41.858278</c:v>
                </c:pt>
                <c:pt idx="336">
                  <c:v>41.854019</c:v>
                </c:pt>
                <c:pt idx="337">
                  <c:v>41.849790</c:v>
                </c:pt>
                <c:pt idx="338">
                  <c:v>41.845590</c:v>
                </c:pt>
                <c:pt idx="339">
                  <c:v>41.841420</c:v>
                </c:pt>
                <c:pt idx="340">
                  <c:v>41.837279</c:v>
                </c:pt>
                <c:pt idx="341">
                  <c:v>41.833167</c:v>
                </c:pt>
                <c:pt idx="342">
                  <c:v>41.829082</c:v>
                </c:pt>
                <c:pt idx="343">
                  <c:v>41.825026</c:v>
                </c:pt>
                <c:pt idx="344">
                  <c:v>41.820998</c:v>
                </c:pt>
                <c:pt idx="345">
                  <c:v>41.816998</c:v>
                </c:pt>
                <c:pt idx="346">
                  <c:v>41.813025</c:v>
                </c:pt>
                <c:pt idx="347">
                  <c:v>41.809079</c:v>
                </c:pt>
                <c:pt idx="348">
                  <c:v>41.805160</c:v>
                </c:pt>
                <c:pt idx="349">
                  <c:v>41.801267</c:v>
                </c:pt>
                <c:pt idx="350">
                  <c:v>41.797401</c:v>
                </c:pt>
                <c:pt idx="351">
                  <c:v>41.793560</c:v>
                </c:pt>
                <c:pt idx="352">
                  <c:v>41.789746</c:v>
                </c:pt>
                <c:pt idx="353">
                  <c:v>41.785957</c:v>
                </c:pt>
                <c:pt idx="354">
                  <c:v>41.782194</c:v>
                </c:pt>
                <c:pt idx="355">
                  <c:v>41.778455</c:v>
                </c:pt>
                <c:pt idx="356">
                  <c:v>41.774742</c:v>
                </c:pt>
                <c:pt idx="357">
                  <c:v>41.771053</c:v>
                </c:pt>
                <c:pt idx="358">
                  <c:v>41.767389</c:v>
                </c:pt>
                <c:pt idx="359">
                  <c:v>41.763749</c:v>
                </c:pt>
                <c:pt idx="360">
                  <c:v>41.760133</c:v>
                </c:pt>
                <c:pt idx="361">
                  <c:v>41.756540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'Induction'!$AB$4</c:f>
              <c:strCache>
                <c:ptCount val="1"/>
                <c:pt idx="0">
                  <c:v>10 min</c:v>
                </c:pt>
              </c:strCache>
            </c:strRef>
          </c:tx>
          <c:spPr>
            <a:noFill/>
            <a:ln w="25400" cap="flat">
              <a:solidFill>
                <a:schemeClr val="accent4">
                  <a:hueOff val="-476017"/>
                  <a:lumOff val="-10042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4">
                  <a:hueOff val="-476017"/>
                  <a:lumOff val="-10042"/>
                </a:schemeClr>
              </a:solidFill>
              <a:ln w="38100" cap="flat">
                <a:solidFill>
                  <a:srgbClr val="929292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'Induction'!$AB$5:$AB$366</c:f>
              <c:numCache>
                <c:ptCount val="362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93.000000</c:v>
                </c:pt>
                <c:pt idx="6">
                  <c:v>92.984445</c:v>
                </c:pt>
                <c:pt idx="7">
                  <c:v>92.881943</c:v>
                </c:pt>
                <c:pt idx="8">
                  <c:v>92.584299</c:v>
                </c:pt>
                <c:pt idx="9">
                  <c:v>91.966074</c:v>
                </c:pt>
                <c:pt idx="10">
                  <c:v>90.902223</c:v>
                </c:pt>
                <c:pt idx="11">
                  <c:v>89.285976</c:v>
                </c:pt>
                <c:pt idx="12">
                  <c:v>87.045830</c:v>
                </c:pt>
                <c:pt idx="13">
                  <c:v>84.158736</c:v>
                </c:pt>
                <c:pt idx="14">
                  <c:v>80.656142</c:v>
                </c:pt>
                <c:pt idx="15">
                  <c:v>78.695267</c:v>
                </c:pt>
                <c:pt idx="16">
                  <c:v>75.023636</c:v>
                </c:pt>
                <c:pt idx="17">
                  <c:v>71.570579</c:v>
                </c:pt>
                <c:pt idx="18">
                  <c:v>68.387991</c:v>
                </c:pt>
                <c:pt idx="19">
                  <c:v>65.493247</c:v>
                </c:pt>
                <c:pt idx="20">
                  <c:v>62.883284</c:v>
                </c:pt>
                <c:pt idx="21">
                  <c:v>60.543789</c:v>
                </c:pt>
                <c:pt idx="22">
                  <c:v>58.454958</c:v>
                </c:pt>
                <c:pt idx="23">
                  <c:v>56.594961</c:v>
                </c:pt>
                <c:pt idx="24">
                  <c:v>54.941943</c:v>
                </c:pt>
                <c:pt idx="25">
                  <c:v>53.475107</c:v>
                </c:pt>
                <c:pt idx="26">
                  <c:v>52.175246</c:v>
                </c:pt>
                <c:pt idx="27">
                  <c:v>51.024940</c:v>
                </c:pt>
                <c:pt idx="28">
                  <c:v>50.008573</c:v>
                </c:pt>
                <c:pt idx="29">
                  <c:v>49.112242</c:v>
                </c:pt>
                <c:pt idx="30">
                  <c:v>48.323624</c:v>
                </c:pt>
                <c:pt idx="31">
                  <c:v>47.631819</c:v>
                </c:pt>
                <c:pt idx="32">
                  <c:v>47.027195</c:v>
                </c:pt>
                <c:pt idx="33">
                  <c:v>46.501238</c:v>
                </c:pt>
                <c:pt idx="34">
                  <c:v>46.147209</c:v>
                </c:pt>
                <c:pt idx="35">
                  <c:v>45.843575</c:v>
                </c:pt>
                <c:pt idx="36">
                  <c:v>45.585452</c:v>
                </c:pt>
                <c:pt idx="37">
                  <c:v>45.368748</c:v>
                </c:pt>
                <c:pt idx="38">
                  <c:v>45.189825</c:v>
                </c:pt>
                <c:pt idx="39">
                  <c:v>45.045432</c:v>
                </c:pt>
                <c:pt idx="40">
                  <c:v>44.932660</c:v>
                </c:pt>
                <c:pt idx="41">
                  <c:v>44.848896</c:v>
                </c:pt>
                <c:pt idx="42">
                  <c:v>44.791788</c:v>
                </c:pt>
                <c:pt idx="43">
                  <c:v>44.759212</c:v>
                </c:pt>
                <c:pt idx="44">
                  <c:v>44.749246</c:v>
                </c:pt>
                <c:pt idx="45">
                  <c:v>44.760147</c:v>
                </c:pt>
                <c:pt idx="46">
                  <c:v>44.790327</c:v>
                </c:pt>
                <c:pt idx="47">
                  <c:v>44.838340</c:v>
                </c:pt>
                <c:pt idx="48">
                  <c:v>44.896465</c:v>
                </c:pt>
                <c:pt idx="49">
                  <c:v>44.951659</c:v>
                </c:pt>
                <c:pt idx="50">
                  <c:v>45.004435</c:v>
                </c:pt>
                <c:pt idx="51">
                  <c:v>45.054225</c:v>
                </c:pt>
                <c:pt idx="52">
                  <c:v>45.101277</c:v>
                </c:pt>
                <c:pt idx="53">
                  <c:v>45.145724</c:v>
                </c:pt>
                <c:pt idx="54">
                  <c:v>45.187737</c:v>
                </c:pt>
                <c:pt idx="55">
                  <c:v>45.227470</c:v>
                </c:pt>
                <c:pt idx="56">
                  <c:v>45.265070</c:v>
                </c:pt>
                <c:pt idx="57">
                  <c:v>45.300674</c:v>
                </c:pt>
                <c:pt idx="58">
                  <c:v>45.334411</c:v>
                </c:pt>
                <c:pt idx="59">
                  <c:v>45.366401</c:v>
                </c:pt>
                <c:pt idx="60">
                  <c:v>45.396757</c:v>
                </c:pt>
                <c:pt idx="61">
                  <c:v>45.425584</c:v>
                </c:pt>
                <c:pt idx="62">
                  <c:v>45.452982</c:v>
                </c:pt>
                <c:pt idx="63">
                  <c:v>45.479044</c:v>
                </c:pt>
                <c:pt idx="64">
                  <c:v>45.503855</c:v>
                </c:pt>
                <c:pt idx="65">
                  <c:v>45.527498</c:v>
                </c:pt>
                <c:pt idx="66">
                  <c:v>45.550047</c:v>
                </c:pt>
                <c:pt idx="67">
                  <c:v>45.571574</c:v>
                </c:pt>
                <c:pt idx="68">
                  <c:v>45.592145</c:v>
                </c:pt>
                <c:pt idx="69">
                  <c:v>45.611822</c:v>
                </c:pt>
                <c:pt idx="70">
                  <c:v>45.630664</c:v>
                </c:pt>
                <c:pt idx="71">
                  <c:v>45.648723</c:v>
                </c:pt>
                <c:pt idx="72">
                  <c:v>45.666052</c:v>
                </c:pt>
                <c:pt idx="73">
                  <c:v>45.682697</c:v>
                </c:pt>
                <c:pt idx="74">
                  <c:v>45.698703</c:v>
                </c:pt>
                <c:pt idx="75">
                  <c:v>45.714111</c:v>
                </c:pt>
                <c:pt idx="76">
                  <c:v>45.728960</c:v>
                </c:pt>
                <c:pt idx="77">
                  <c:v>45.743285</c:v>
                </c:pt>
                <c:pt idx="78">
                  <c:v>45.757121</c:v>
                </c:pt>
                <c:pt idx="79">
                  <c:v>45.770500</c:v>
                </c:pt>
                <c:pt idx="80">
                  <c:v>45.783449</c:v>
                </c:pt>
                <c:pt idx="81">
                  <c:v>45.795998</c:v>
                </c:pt>
                <c:pt idx="82">
                  <c:v>45.808172</c:v>
                </c:pt>
                <c:pt idx="83">
                  <c:v>45.819994</c:v>
                </c:pt>
                <c:pt idx="84">
                  <c:v>45.831487</c:v>
                </c:pt>
                <c:pt idx="85">
                  <c:v>45.842673</c:v>
                </c:pt>
                <c:pt idx="86">
                  <c:v>45.853570</c:v>
                </c:pt>
                <c:pt idx="87">
                  <c:v>45.864197</c:v>
                </c:pt>
                <c:pt idx="88">
                  <c:v>45.874571</c:v>
                </c:pt>
                <c:pt idx="89">
                  <c:v>45.884708</c:v>
                </c:pt>
                <c:pt idx="90">
                  <c:v>45.894622</c:v>
                </c:pt>
                <c:pt idx="91">
                  <c:v>45.904328</c:v>
                </c:pt>
                <c:pt idx="92">
                  <c:v>45.913838</c:v>
                </c:pt>
                <c:pt idx="93">
                  <c:v>45.923165</c:v>
                </c:pt>
                <c:pt idx="94">
                  <c:v>45.932320</c:v>
                </c:pt>
                <c:pt idx="95">
                  <c:v>45.941313</c:v>
                </c:pt>
                <c:pt idx="96">
                  <c:v>45.950154</c:v>
                </c:pt>
                <c:pt idx="97">
                  <c:v>45.958853</c:v>
                </c:pt>
                <c:pt idx="98">
                  <c:v>45.967417</c:v>
                </c:pt>
                <c:pt idx="99">
                  <c:v>45.975856</c:v>
                </c:pt>
                <c:pt idx="100">
                  <c:v>45.984175</c:v>
                </c:pt>
                <c:pt idx="101">
                  <c:v>45.992383</c:v>
                </c:pt>
                <c:pt idx="102">
                  <c:v>46.000486</c:v>
                </c:pt>
                <c:pt idx="103">
                  <c:v>46.008490</c:v>
                </c:pt>
                <c:pt idx="104">
                  <c:v>46.016400</c:v>
                </c:pt>
                <c:pt idx="105">
                  <c:v>46.024222</c:v>
                </c:pt>
                <c:pt idx="106">
                  <c:v>46.031960</c:v>
                </c:pt>
                <c:pt idx="107">
                  <c:v>46.039620</c:v>
                </c:pt>
                <c:pt idx="108">
                  <c:v>46.047205</c:v>
                </c:pt>
                <c:pt idx="109">
                  <c:v>46.054720</c:v>
                </c:pt>
                <c:pt idx="110">
                  <c:v>46.062169</c:v>
                </c:pt>
                <c:pt idx="111">
                  <c:v>46.069553</c:v>
                </c:pt>
                <c:pt idx="112">
                  <c:v>46.076878</c:v>
                </c:pt>
                <c:pt idx="113">
                  <c:v>46.084146</c:v>
                </c:pt>
                <c:pt idx="114">
                  <c:v>46.091360</c:v>
                </c:pt>
                <c:pt idx="115">
                  <c:v>46.098522</c:v>
                </c:pt>
                <c:pt idx="116">
                  <c:v>46.105635</c:v>
                </c:pt>
                <c:pt idx="117">
                  <c:v>46.112701</c:v>
                </c:pt>
                <c:pt idx="118">
                  <c:v>46.119722</c:v>
                </c:pt>
                <c:pt idx="119">
                  <c:v>46.126701</c:v>
                </c:pt>
                <c:pt idx="120">
                  <c:v>46.133639</c:v>
                </c:pt>
                <c:pt idx="121">
                  <c:v>46.140538</c:v>
                </c:pt>
                <c:pt idx="122">
                  <c:v>46.147399</c:v>
                </c:pt>
                <c:pt idx="123">
                  <c:v>46.154224</c:v>
                </c:pt>
                <c:pt idx="124">
                  <c:v>46.161014</c:v>
                </c:pt>
                <c:pt idx="125">
                  <c:v>46.167771</c:v>
                </c:pt>
                <c:pt idx="126">
                  <c:v>46.174497</c:v>
                </c:pt>
                <c:pt idx="127">
                  <c:v>46.178050</c:v>
                </c:pt>
                <c:pt idx="128">
                  <c:v>46.178645</c:v>
                </c:pt>
                <c:pt idx="129">
                  <c:v>46.176484</c:v>
                </c:pt>
                <c:pt idx="130">
                  <c:v>46.171760</c:v>
                </c:pt>
                <c:pt idx="131">
                  <c:v>46.164653</c:v>
                </c:pt>
                <c:pt idx="132">
                  <c:v>46.155331</c:v>
                </c:pt>
                <c:pt idx="133">
                  <c:v>46.143955</c:v>
                </c:pt>
                <c:pt idx="134">
                  <c:v>46.130674</c:v>
                </c:pt>
                <c:pt idx="135">
                  <c:v>46.115631</c:v>
                </c:pt>
                <c:pt idx="136">
                  <c:v>46.098957</c:v>
                </c:pt>
                <c:pt idx="137">
                  <c:v>46.080778</c:v>
                </c:pt>
                <c:pt idx="138">
                  <c:v>46.061210</c:v>
                </c:pt>
                <c:pt idx="139">
                  <c:v>46.040364</c:v>
                </c:pt>
                <c:pt idx="140">
                  <c:v>46.018344</c:v>
                </c:pt>
                <c:pt idx="141">
                  <c:v>45.995245</c:v>
                </c:pt>
                <c:pt idx="142">
                  <c:v>45.971160</c:v>
                </c:pt>
                <c:pt idx="143">
                  <c:v>45.946173</c:v>
                </c:pt>
                <c:pt idx="144">
                  <c:v>45.920364</c:v>
                </c:pt>
                <c:pt idx="145">
                  <c:v>45.893808</c:v>
                </c:pt>
                <c:pt idx="146">
                  <c:v>45.866575</c:v>
                </c:pt>
                <c:pt idx="147">
                  <c:v>45.838731</c:v>
                </c:pt>
                <c:pt idx="148">
                  <c:v>45.810337</c:v>
                </c:pt>
                <c:pt idx="149">
                  <c:v>45.781451</c:v>
                </c:pt>
                <c:pt idx="150">
                  <c:v>45.752126</c:v>
                </c:pt>
                <c:pt idx="151">
                  <c:v>45.722413</c:v>
                </c:pt>
                <c:pt idx="152">
                  <c:v>45.692359</c:v>
                </c:pt>
                <c:pt idx="153">
                  <c:v>45.662007</c:v>
                </c:pt>
                <c:pt idx="154">
                  <c:v>45.631398</c:v>
                </c:pt>
                <c:pt idx="155">
                  <c:v>45.600572</c:v>
                </c:pt>
                <c:pt idx="156">
                  <c:v>45.569562</c:v>
                </c:pt>
                <c:pt idx="157">
                  <c:v>45.538403</c:v>
                </c:pt>
                <c:pt idx="158">
                  <c:v>45.507125</c:v>
                </c:pt>
                <c:pt idx="159">
                  <c:v>45.475757</c:v>
                </c:pt>
                <c:pt idx="160">
                  <c:v>45.444327</c:v>
                </c:pt>
                <c:pt idx="161">
                  <c:v>45.412858</c:v>
                </c:pt>
                <c:pt idx="162">
                  <c:v>45.381374</c:v>
                </c:pt>
                <c:pt idx="163">
                  <c:v>45.349896</c:v>
                </c:pt>
                <c:pt idx="164">
                  <c:v>45.318445</c:v>
                </c:pt>
                <c:pt idx="165">
                  <c:v>45.287039</c:v>
                </c:pt>
                <c:pt idx="166">
                  <c:v>45.255695</c:v>
                </c:pt>
                <c:pt idx="167">
                  <c:v>45.224429</c:v>
                </c:pt>
                <c:pt idx="168">
                  <c:v>45.193255</c:v>
                </c:pt>
                <c:pt idx="169">
                  <c:v>45.162187</c:v>
                </c:pt>
                <c:pt idx="170">
                  <c:v>45.131237</c:v>
                </c:pt>
                <c:pt idx="171">
                  <c:v>45.100418</c:v>
                </c:pt>
                <c:pt idx="172">
                  <c:v>45.069738</c:v>
                </c:pt>
                <c:pt idx="173">
                  <c:v>45.039209</c:v>
                </c:pt>
                <c:pt idx="174">
                  <c:v>45.008839</c:v>
                </c:pt>
                <c:pt idx="175">
                  <c:v>44.978636</c:v>
                </c:pt>
                <c:pt idx="176">
                  <c:v>44.948607</c:v>
                </c:pt>
                <c:pt idx="177">
                  <c:v>44.918760</c:v>
                </c:pt>
                <c:pt idx="178">
                  <c:v>44.889100</c:v>
                </c:pt>
                <c:pt idx="179">
                  <c:v>44.859633</c:v>
                </c:pt>
                <c:pt idx="180">
                  <c:v>44.830363</c:v>
                </c:pt>
                <c:pt idx="181">
                  <c:v>44.801296</c:v>
                </c:pt>
                <c:pt idx="182">
                  <c:v>44.772435</c:v>
                </c:pt>
                <c:pt idx="183">
                  <c:v>44.743784</c:v>
                </c:pt>
                <c:pt idx="184">
                  <c:v>44.715346</c:v>
                </c:pt>
                <c:pt idx="185">
                  <c:v>44.687124</c:v>
                </c:pt>
                <c:pt idx="186">
                  <c:v>44.659120</c:v>
                </c:pt>
                <c:pt idx="187">
                  <c:v>44.631336</c:v>
                </c:pt>
                <c:pt idx="188">
                  <c:v>44.603774</c:v>
                </c:pt>
                <c:pt idx="189">
                  <c:v>44.576436</c:v>
                </c:pt>
                <c:pt idx="190">
                  <c:v>44.549323</c:v>
                </c:pt>
                <c:pt idx="191">
                  <c:v>44.522435</c:v>
                </c:pt>
                <c:pt idx="192">
                  <c:v>44.495773</c:v>
                </c:pt>
                <c:pt idx="193">
                  <c:v>44.469339</c:v>
                </c:pt>
                <c:pt idx="194">
                  <c:v>44.443131</c:v>
                </c:pt>
                <c:pt idx="195">
                  <c:v>44.417151</c:v>
                </c:pt>
                <c:pt idx="196">
                  <c:v>44.391398</c:v>
                </c:pt>
                <c:pt idx="197">
                  <c:v>44.365872</c:v>
                </c:pt>
                <c:pt idx="198">
                  <c:v>44.340573</c:v>
                </c:pt>
                <c:pt idx="199">
                  <c:v>44.315499</c:v>
                </c:pt>
                <c:pt idx="200">
                  <c:v>44.290651</c:v>
                </c:pt>
                <c:pt idx="201">
                  <c:v>44.266028</c:v>
                </c:pt>
                <c:pt idx="202">
                  <c:v>44.241629</c:v>
                </c:pt>
                <c:pt idx="203">
                  <c:v>44.217452</c:v>
                </c:pt>
                <c:pt idx="204">
                  <c:v>44.193497</c:v>
                </c:pt>
                <c:pt idx="205">
                  <c:v>44.169763</c:v>
                </c:pt>
                <c:pt idx="206">
                  <c:v>44.146248</c:v>
                </c:pt>
                <c:pt idx="207">
                  <c:v>44.122951</c:v>
                </c:pt>
                <c:pt idx="208">
                  <c:v>44.099871</c:v>
                </c:pt>
                <c:pt idx="209">
                  <c:v>44.077007</c:v>
                </c:pt>
                <c:pt idx="210">
                  <c:v>44.054356</c:v>
                </c:pt>
                <c:pt idx="211">
                  <c:v>44.031918</c:v>
                </c:pt>
                <c:pt idx="212">
                  <c:v>44.009690</c:v>
                </c:pt>
                <c:pt idx="213">
                  <c:v>43.987672</c:v>
                </c:pt>
                <c:pt idx="214">
                  <c:v>43.965861</c:v>
                </c:pt>
                <c:pt idx="215">
                  <c:v>43.944256</c:v>
                </c:pt>
                <c:pt idx="216">
                  <c:v>43.922855</c:v>
                </c:pt>
                <c:pt idx="217">
                  <c:v>43.901657</c:v>
                </c:pt>
                <c:pt idx="218">
                  <c:v>43.880660</c:v>
                </c:pt>
                <c:pt idx="219">
                  <c:v>43.859861</c:v>
                </c:pt>
                <c:pt idx="220">
                  <c:v>43.839260</c:v>
                </c:pt>
                <c:pt idx="221">
                  <c:v>43.818854</c:v>
                </c:pt>
                <c:pt idx="222">
                  <c:v>43.798642</c:v>
                </c:pt>
                <c:pt idx="223">
                  <c:v>43.778622</c:v>
                </c:pt>
                <c:pt idx="224">
                  <c:v>43.758791</c:v>
                </c:pt>
                <c:pt idx="225">
                  <c:v>43.739149</c:v>
                </c:pt>
                <c:pt idx="226">
                  <c:v>43.719694</c:v>
                </c:pt>
                <c:pt idx="227">
                  <c:v>43.700423</c:v>
                </c:pt>
                <c:pt idx="228">
                  <c:v>43.681335</c:v>
                </c:pt>
                <c:pt idx="229">
                  <c:v>43.662427</c:v>
                </c:pt>
                <c:pt idx="230">
                  <c:v>43.643699</c:v>
                </c:pt>
                <c:pt idx="231">
                  <c:v>43.625149</c:v>
                </c:pt>
                <c:pt idx="232">
                  <c:v>43.606773</c:v>
                </c:pt>
                <c:pt idx="233">
                  <c:v>43.588572</c:v>
                </c:pt>
                <c:pt idx="234">
                  <c:v>43.570542</c:v>
                </c:pt>
                <c:pt idx="235">
                  <c:v>43.552683</c:v>
                </c:pt>
                <c:pt idx="236">
                  <c:v>43.534992</c:v>
                </c:pt>
                <c:pt idx="237">
                  <c:v>43.517468</c:v>
                </c:pt>
                <c:pt idx="238">
                  <c:v>43.500109</c:v>
                </c:pt>
                <c:pt idx="239">
                  <c:v>43.482913</c:v>
                </c:pt>
                <c:pt idx="240">
                  <c:v>43.465878</c:v>
                </c:pt>
                <c:pt idx="241">
                  <c:v>43.449003</c:v>
                </c:pt>
                <c:pt idx="242">
                  <c:v>43.432286</c:v>
                </c:pt>
                <c:pt idx="243">
                  <c:v>43.415725</c:v>
                </c:pt>
                <c:pt idx="244">
                  <c:v>43.399319</c:v>
                </c:pt>
                <c:pt idx="245">
                  <c:v>43.383066</c:v>
                </c:pt>
                <c:pt idx="246">
                  <c:v>43.366964</c:v>
                </c:pt>
                <c:pt idx="247">
                  <c:v>43.351012</c:v>
                </c:pt>
                <c:pt idx="248">
                  <c:v>43.335208</c:v>
                </c:pt>
                <c:pt idx="249">
                  <c:v>43.319550</c:v>
                </c:pt>
                <c:pt idx="250">
                  <c:v>43.304037</c:v>
                </c:pt>
                <c:pt idx="251">
                  <c:v>43.288668</c:v>
                </c:pt>
                <c:pt idx="252">
                  <c:v>43.273440</c:v>
                </c:pt>
                <c:pt idx="253">
                  <c:v>43.258353</c:v>
                </c:pt>
                <c:pt idx="254">
                  <c:v>43.243404</c:v>
                </c:pt>
                <c:pt idx="255">
                  <c:v>43.228592</c:v>
                </c:pt>
                <c:pt idx="256">
                  <c:v>43.213916</c:v>
                </c:pt>
                <c:pt idx="257">
                  <c:v>43.199373</c:v>
                </c:pt>
                <c:pt idx="258">
                  <c:v>43.184964</c:v>
                </c:pt>
                <c:pt idx="259">
                  <c:v>43.170686</c:v>
                </c:pt>
                <c:pt idx="260">
                  <c:v>43.156537</c:v>
                </c:pt>
                <c:pt idx="261">
                  <c:v>43.142517</c:v>
                </c:pt>
                <c:pt idx="262">
                  <c:v>43.128624</c:v>
                </c:pt>
                <c:pt idx="263">
                  <c:v>43.114856</c:v>
                </c:pt>
                <c:pt idx="264">
                  <c:v>43.101212</c:v>
                </c:pt>
                <c:pt idx="265">
                  <c:v>43.087691</c:v>
                </c:pt>
                <c:pt idx="266">
                  <c:v>43.074292</c:v>
                </c:pt>
                <c:pt idx="267">
                  <c:v>43.061013</c:v>
                </c:pt>
                <c:pt idx="268">
                  <c:v>43.047852</c:v>
                </c:pt>
                <c:pt idx="269">
                  <c:v>43.034809</c:v>
                </c:pt>
                <c:pt idx="270">
                  <c:v>43.021882</c:v>
                </c:pt>
                <c:pt idx="271">
                  <c:v>43.009070</c:v>
                </c:pt>
                <c:pt idx="272">
                  <c:v>42.996371</c:v>
                </c:pt>
                <c:pt idx="273">
                  <c:v>42.983785</c:v>
                </c:pt>
                <c:pt idx="274">
                  <c:v>42.971310</c:v>
                </c:pt>
                <c:pt idx="275">
                  <c:v>42.958945</c:v>
                </c:pt>
                <c:pt idx="276">
                  <c:v>42.946689</c:v>
                </c:pt>
                <c:pt idx="277">
                  <c:v>42.934540</c:v>
                </c:pt>
                <c:pt idx="278">
                  <c:v>42.922498</c:v>
                </c:pt>
                <c:pt idx="279">
                  <c:v>42.910561</c:v>
                </c:pt>
                <c:pt idx="280">
                  <c:v>42.898727</c:v>
                </c:pt>
                <c:pt idx="281">
                  <c:v>42.886997</c:v>
                </c:pt>
                <c:pt idx="282">
                  <c:v>42.875369</c:v>
                </c:pt>
                <c:pt idx="283">
                  <c:v>42.863841</c:v>
                </c:pt>
                <c:pt idx="284">
                  <c:v>42.852412</c:v>
                </c:pt>
                <c:pt idx="285">
                  <c:v>42.841083</c:v>
                </c:pt>
                <c:pt idx="286">
                  <c:v>42.829850</c:v>
                </c:pt>
                <c:pt idx="287">
                  <c:v>42.818714</c:v>
                </c:pt>
                <c:pt idx="288">
                  <c:v>42.807674</c:v>
                </c:pt>
                <c:pt idx="289">
                  <c:v>42.796727</c:v>
                </c:pt>
                <c:pt idx="290">
                  <c:v>42.785874</c:v>
                </c:pt>
                <c:pt idx="291">
                  <c:v>42.775113</c:v>
                </c:pt>
                <c:pt idx="292">
                  <c:v>42.764443</c:v>
                </c:pt>
                <c:pt idx="293">
                  <c:v>42.753864</c:v>
                </c:pt>
                <c:pt idx="294">
                  <c:v>42.743374</c:v>
                </c:pt>
                <c:pt idx="295">
                  <c:v>42.732972</c:v>
                </c:pt>
                <c:pt idx="296">
                  <c:v>42.722657</c:v>
                </c:pt>
                <c:pt idx="297">
                  <c:v>42.712429</c:v>
                </c:pt>
                <c:pt idx="298">
                  <c:v>42.702287</c:v>
                </c:pt>
                <c:pt idx="299">
                  <c:v>42.692229</c:v>
                </c:pt>
                <c:pt idx="300">
                  <c:v>42.682255</c:v>
                </c:pt>
                <c:pt idx="301">
                  <c:v>42.672363</c:v>
                </c:pt>
                <c:pt idx="302">
                  <c:v>42.662554</c:v>
                </c:pt>
                <c:pt idx="303">
                  <c:v>42.652825</c:v>
                </c:pt>
                <c:pt idx="304">
                  <c:v>42.643177</c:v>
                </c:pt>
                <c:pt idx="305">
                  <c:v>42.633608</c:v>
                </c:pt>
                <c:pt idx="306">
                  <c:v>42.624117</c:v>
                </c:pt>
                <c:pt idx="307">
                  <c:v>42.614704</c:v>
                </c:pt>
                <c:pt idx="308">
                  <c:v>42.605368</c:v>
                </c:pt>
                <c:pt idx="309">
                  <c:v>42.596108</c:v>
                </c:pt>
                <c:pt idx="310">
                  <c:v>42.586923</c:v>
                </c:pt>
                <c:pt idx="311">
                  <c:v>42.577812</c:v>
                </c:pt>
                <c:pt idx="312">
                  <c:v>42.568775</c:v>
                </c:pt>
                <c:pt idx="313">
                  <c:v>42.559811</c:v>
                </c:pt>
                <c:pt idx="314">
                  <c:v>42.550919</c:v>
                </c:pt>
                <c:pt idx="315">
                  <c:v>42.542098</c:v>
                </c:pt>
                <c:pt idx="316">
                  <c:v>42.533348</c:v>
                </c:pt>
                <c:pt idx="317">
                  <c:v>42.524668</c:v>
                </c:pt>
                <c:pt idx="318">
                  <c:v>42.516056</c:v>
                </c:pt>
                <c:pt idx="319">
                  <c:v>42.507513</c:v>
                </c:pt>
                <c:pt idx="320">
                  <c:v>42.499038</c:v>
                </c:pt>
                <c:pt idx="321">
                  <c:v>42.490630</c:v>
                </c:pt>
                <c:pt idx="322">
                  <c:v>42.482288</c:v>
                </c:pt>
                <c:pt idx="323">
                  <c:v>42.474011</c:v>
                </c:pt>
                <c:pt idx="324">
                  <c:v>42.465800</c:v>
                </c:pt>
                <c:pt idx="325">
                  <c:v>42.457652</c:v>
                </c:pt>
                <c:pt idx="326">
                  <c:v>42.449568</c:v>
                </c:pt>
                <c:pt idx="327">
                  <c:v>42.441547</c:v>
                </c:pt>
                <c:pt idx="328">
                  <c:v>42.433589</c:v>
                </c:pt>
                <c:pt idx="329">
                  <c:v>42.425692</c:v>
                </c:pt>
                <c:pt idx="330">
                  <c:v>42.417855</c:v>
                </c:pt>
                <c:pt idx="331">
                  <c:v>42.410080</c:v>
                </c:pt>
                <c:pt idx="332">
                  <c:v>42.402364</c:v>
                </c:pt>
                <c:pt idx="333">
                  <c:v>42.394707</c:v>
                </c:pt>
                <c:pt idx="334">
                  <c:v>42.387108</c:v>
                </c:pt>
                <c:pt idx="335">
                  <c:v>42.379568</c:v>
                </c:pt>
                <c:pt idx="336">
                  <c:v>42.372084</c:v>
                </c:pt>
                <c:pt idx="337">
                  <c:v>42.364658</c:v>
                </c:pt>
                <c:pt idx="338">
                  <c:v>42.357288</c:v>
                </c:pt>
                <c:pt idx="339">
                  <c:v>42.349973</c:v>
                </c:pt>
                <c:pt idx="340">
                  <c:v>42.342713</c:v>
                </c:pt>
                <c:pt idx="341">
                  <c:v>42.335508</c:v>
                </c:pt>
                <c:pt idx="342">
                  <c:v>42.328357</c:v>
                </c:pt>
                <c:pt idx="343">
                  <c:v>42.321259</c:v>
                </c:pt>
                <c:pt idx="344">
                  <c:v>42.314214</c:v>
                </c:pt>
                <c:pt idx="345">
                  <c:v>42.307221</c:v>
                </c:pt>
                <c:pt idx="346">
                  <c:v>42.300280</c:v>
                </c:pt>
                <c:pt idx="347">
                  <c:v>42.293390</c:v>
                </c:pt>
                <c:pt idx="348">
                  <c:v>42.286552</c:v>
                </c:pt>
                <c:pt idx="349">
                  <c:v>42.279763</c:v>
                </c:pt>
                <c:pt idx="350">
                  <c:v>42.273024</c:v>
                </c:pt>
                <c:pt idx="351">
                  <c:v>42.266334</c:v>
                </c:pt>
                <c:pt idx="352">
                  <c:v>42.259693</c:v>
                </c:pt>
                <c:pt idx="353">
                  <c:v>42.253101</c:v>
                </c:pt>
                <c:pt idx="354">
                  <c:v>42.246556</c:v>
                </c:pt>
                <c:pt idx="355">
                  <c:v>42.240059</c:v>
                </c:pt>
                <c:pt idx="356">
                  <c:v>42.233608</c:v>
                </c:pt>
                <c:pt idx="357">
                  <c:v>42.227204</c:v>
                </c:pt>
                <c:pt idx="358">
                  <c:v>42.220846</c:v>
                </c:pt>
                <c:pt idx="359">
                  <c:v>42.214533</c:v>
                </c:pt>
                <c:pt idx="360">
                  <c:v>42.208265</c:v>
                </c:pt>
                <c:pt idx="361">
                  <c:v>42.202042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'Induction'!$AC$4</c:f>
              <c:strCache>
                <c:ptCount val="1"/>
                <c:pt idx="0">
                  <c:v>15 min</c:v>
                </c:pt>
              </c:strCache>
            </c:strRef>
          </c:tx>
          <c:spPr>
            <a:noFill/>
            <a:ln w="25400" cap="flat">
              <a:solidFill>
                <a:srgbClr val="9437FF"/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rgbClr val="9437FF"/>
              </a:solidFill>
              <a:ln w="38100" cap="flat">
                <a:solidFill>
                  <a:srgbClr val="F8BA00"/>
                </a:solidFill>
                <a:prstDash val="solid"/>
                <a:miter lim="400000"/>
              </a:ln>
              <a:effectLst/>
            </c:spPr>
          </c:marker>
          <c:dLbls>
            <c:numFmt formatCode="0.0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'Induction'!$J$5:$J$366</c:f>
              <c:numCache>
                <c:ptCount val="362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</c:numCache>
            </c:numRef>
          </c:xVal>
          <c:yVal>
            <c:numRef>
              <c:f>'Induction'!$AC$5:$AC$366</c:f>
              <c:numCache>
                <c:ptCount val="362"/>
                <c:pt idx="0">
                  <c:v>93.000000</c:v>
                </c:pt>
                <c:pt idx="1">
                  <c:v>93.000000</c:v>
                </c:pt>
                <c:pt idx="2">
                  <c:v>93.000000</c:v>
                </c:pt>
                <c:pt idx="3">
                  <c:v>93.000000</c:v>
                </c:pt>
                <c:pt idx="4">
                  <c:v>93.000000</c:v>
                </c:pt>
                <c:pt idx="5">
                  <c:v>93.000000</c:v>
                </c:pt>
                <c:pt idx="6">
                  <c:v>92.984445</c:v>
                </c:pt>
                <c:pt idx="7">
                  <c:v>92.881943</c:v>
                </c:pt>
                <c:pt idx="8">
                  <c:v>92.584299</c:v>
                </c:pt>
                <c:pt idx="9">
                  <c:v>91.966074</c:v>
                </c:pt>
                <c:pt idx="10">
                  <c:v>90.902223</c:v>
                </c:pt>
                <c:pt idx="11">
                  <c:v>89.285976</c:v>
                </c:pt>
                <c:pt idx="12">
                  <c:v>87.045830</c:v>
                </c:pt>
                <c:pt idx="13">
                  <c:v>84.158736</c:v>
                </c:pt>
                <c:pt idx="14">
                  <c:v>80.656142</c:v>
                </c:pt>
                <c:pt idx="15">
                  <c:v>78.695267</c:v>
                </c:pt>
                <c:pt idx="16">
                  <c:v>75.023636</c:v>
                </c:pt>
                <c:pt idx="17">
                  <c:v>71.570579</c:v>
                </c:pt>
                <c:pt idx="18">
                  <c:v>68.387991</c:v>
                </c:pt>
                <c:pt idx="19">
                  <c:v>65.493247</c:v>
                </c:pt>
                <c:pt idx="20">
                  <c:v>62.883284</c:v>
                </c:pt>
                <c:pt idx="21">
                  <c:v>60.543789</c:v>
                </c:pt>
                <c:pt idx="22">
                  <c:v>58.454958</c:v>
                </c:pt>
                <c:pt idx="23">
                  <c:v>56.594961</c:v>
                </c:pt>
                <c:pt idx="24">
                  <c:v>54.941943</c:v>
                </c:pt>
                <c:pt idx="25">
                  <c:v>53.475107</c:v>
                </c:pt>
                <c:pt idx="26">
                  <c:v>52.175246</c:v>
                </c:pt>
                <c:pt idx="27">
                  <c:v>51.024940</c:v>
                </c:pt>
                <c:pt idx="28">
                  <c:v>50.008573</c:v>
                </c:pt>
                <c:pt idx="29">
                  <c:v>49.112242</c:v>
                </c:pt>
                <c:pt idx="30">
                  <c:v>48.323624</c:v>
                </c:pt>
                <c:pt idx="31">
                  <c:v>47.631819</c:v>
                </c:pt>
                <c:pt idx="32">
                  <c:v>47.027195</c:v>
                </c:pt>
                <c:pt idx="33">
                  <c:v>46.501238</c:v>
                </c:pt>
                <c:pt idx="34">
                  <c:v>46.147209</c:v>
                </c:pt>
                <c:pt idx="35">
                  <c:v>45.843575</c:v>
                </c:pt>
                <c:pt idx="36">
                  <c:v>45.585452</c:v>
                </c:pt>
                <c:pt idx="37">
                  <c:v>45.368748</c:v>
                </c:pt>
                <c:pt idx="38">
                  <c:v>45.189825</c:v>
                </c:pt>
                <c:pt idx="39">
                  <c:v>45.045432</c:v>
                </c:pt>
                <c:pt idx="40">
                  <c:v>44.932660</c:v>
                </c:pt>
                <c:pt idx="41">
                  <c:v>44.848896</c:v>
                </c:pt>
                <c:pt idx="42">
                  <c:v>44.791788</c:v>
                </c:pt>
                <c:pt idx="43">
                  <c:v>44.759212</c:v>
                </c:pt>
                <c:pt idx="44">
                  <c:v>44.749246</c:v>
                </c:pt>
                <c:pt idx="45">
                  <c:v>44.760147</c:v>
                </c:pt>
                <c:pt idx="46">
                  <c:v>44.790327</c:v>
                </c:pt>
                <c:pt idx="47">
                  <c:v>44.838340</c:v>
                </c:pt>
                <c:pt idx="48">
                  <c:v>44.896465</c:v>
                </c:pt>
                <c:pt idx="49">
                  <c:v>44.951659</c:v>
                </c:pt>
                <c:pt idx="50">
                  <c:v>45.004435</c:v>
                </c:pt>
                <c:pt idx="51">
                  <c:v>45.054225</c:v>
                </c:pt>
                <c:pt idx="52">
                  <c:v>45.101277</c:v>
                </c:pt>
                <c:pt idx="53">
                  <c:v>45.145724</c:v>
                </c:pt>
                <c:pt idx="54">
                  <c:v>45.187737</c:v>
                </c:pt>
                <c:pt idx="55">
                  <c:v>45.227470</c:v>
                </c:pt>
                <c:pt idx="56">
                  <c:v>45.265070</c:v>
                </c:pt>
                <c:pt idx="57">
                  <c:v>45.300674</c:v>
                </c:pt>
                <c:pt idx="58">
                  <c:v>45.334411</c:v>
                </c:pt>
                <c:pt idx="59">
                  <c:v>45.366401</c:v>
                </c:pt>
                <c:pt idx="60">
                  <c:v>45.396757</c:v>
                </c:pt>
                <c:pt idx="61">
                  <c:v>45.425584</c:v>
                </c:pt>
                <c:pt idx="62">
                  <c:v>45.452982</c:v>
                </c:pt>
                <c:pt idx="63">
                  <c:v>45.479044</c:v>
                </c:pt>
                <c:pt idx="64">
                  <c:v>45.503855</c:v>
                </c:pt>
                <c:pt idx="65">
                  <c:v>45.527498</c:v>
                </c:pt>
                <c:pt idx="66">
                  <c:v>45.550047</c:v>
                </c:pt>
                <c:pt idx="67">
                  <c:v>45.571574</c:v>
                </c:pt>
                <c:pt idx="68">
                  <c:v>45.592145</c:v>
                </c:pt>
                <c:pt idx="69">
                  <c:v>45.611822</c:v>
                </c:pt>
                <c:pt idx="70">
                  <c:v>45.630664</c:v>
                </c:pt>
                <c:pt idx="71">
                  <c:v>45.648723</c:v>
                </c:pt>
                <c:pt idx="72">
                  <c:v>45.666052</c:v>
                </c:pt>
                <c:pt idx="73">
                  <c:v>45.682697</c:v>
                </c:pt>
                <c:pt idx="74">
                  <c:v>45.698703</c:v>
                </c:pt>
                <c:pt idx="75">
                  <c:v>45.714111</c:v>
                </c:pt>
                <c:pt idx="76">
                  <c:v>45.728960</c:v>
                </c:pt>
                <c:pt idx="77">
                  <c:v>45.743285</c:v>
                </c:pt>
                <c:pt idx="78">
                  <c:v>45.757121</c:v>
                </c:pt>
                <c:pt idx="79">
                  <c:v>45.770500</c:v>
                </c:pt>
                <c:pt idx="80">
                  <c:v>45.783449</c:v>
                </c:pt>
                <c:pt idx="81">
                  <c:v>45.795998</c:v>
                </c:pt>
                <c:pt idx="82">
                  <c:v>45.808172</c:v>
                </c:pt>
                <c:pt idx="83">
                  <c:v>45.819994</c:v>
                </c:pt>
                <c:pt idx="84">
                  <c:v>45.831487</c:v>
                </c:pt>
                <c:pt idx="85">
                  <c:v>45.842673</c:v>
                </c:pt>
                <c:pt idx="86">
                  <c:v>45.853570</c:v>
                </c:pt>
                <c:pt idx="87">
                  <c:v>45.864197</c:v>
                </c:pt>
                <c:pt idx="88">
                  <c:v>45.874571</c:v>
                </c:pt>
                <c:pt idx="89">
                  <c:v>45.884708</c:v>
                </c:pt>
                <c:pt idx="90">
                  <c:v>45.894622</c:v>
                </c:pt>
                <c:pt idx="91">
                  <c:v>45.904328</c:v>
                </c:pt>
                <c:pt idx="92">
                  <c:v>45.913838</c:v>
                </c:pt>
                <c:pt idx="93">
                  <c:v>45.923165</c:v>
                </c:pt>
                <c:pt idx="94">
                  <c:v>45.932320</c:v>
                </c:pt>
                <c:pt idx="95">
                  <c:v>45.941313</c:v>
                </c:pt>
                <c:pt idx="96">
                  <c:v>45.950154</c:v>
                </c:pt>
                <c:pt idx="97">
                  <c:v>45.958853</c:v>
                </c:pt>
                <c:pt idx="98">
                  <c:v>45.967417</c:v>
                </c:pt>
                <c:pt idx="99">
                  <c:v>45.975856</c:v>
                </c:pt>
                <c:pt idx="100">
                  <c:v>45.984175</c:v>
                </c:pt>
                <c:pt idx="101">
                  <c:v>45.992383</c:v>
                </c:pt>
                <c:pt idx="102">
                  <c:v>46.000486</c:v>
                </c:pt>
                <c:pt idx="103">
                  <c:v>46.008490</c:v>
                </c:pt>
                <c:pt idx="104">
                  <c:v>46.016400</c:v>
                </c:pt>
                <c:pt idx="105">
                  <c:v>46.024222</c:v>
                </c:pt>
                <c:pt idx="106">
                  <c:v>46.031960</c:v>
                </c:pt>
                <c:pt idx="107">
                  <c:v>46.039620</c:v>
                </c:pt>
                <c:pt idx="108">
                  <c:v>46.047205</c:v>
                </c:pt>
                <c:pt idx="109">
                  <c:v>46.054720</c:v>
                </c:pt>
                <c:pt idx="110">
                  <c:v>46.062169</c:v>
                </c:pt>
                <c:pt idx="111">
                  <c:v>46.069553</c:v>
                </c:pt>
                <c:pt idx="112">
                  <c:v>46.076878</c:v>
                </c:pt>
                <c:pt idx="113">
                  <c:v>46.084146</c:v>
                </c:pt>
                <c:pt idx="114">
                  <c:v>46.091360</c:v>
                </c:pt>
                <c:pt idx="115">
                  <c:v>46.098522</c:v>
                </c:pt>
                <c:pt idx="116">
                  <c:v>46.105635</c:v>
                </c:pt>
                <c:pt idx="117">
                  <c:v>46.112701</c:v>
                </c:pt>
                <c:pt idx="118">
                  <c:v>46.119722</c:v>
                </c:pt>
                <c:pt idx="119">
                  <c:v>46.126701</c:v>
                </c:pt>
                <c:pt idx="120">
                  <c:v>46.133639</c:v>
                </c:pt>
                <c:pt idx="121">
                  <c:v>46.140538</c:v>
                </c:pt>
                <c:pt idx="122">
                  <c:v>46.147399</c:v>
                </c:pt>
                <c:pt idx="123">
                  <c:v>46.154224</c:v>
                </c:pt>
                <c:pt idx="124">
                  <c:v>46.161014</c:v>
                </c:pt>
                <c:pt idx="125">
                  <c:v>46.167771</c:v>
                </c:pt>
                <c:pt idx="126">
                  <c:v>46.174496</c:v>
                </c:pt>
                <c:pt idx="127">
                  <c:v>46.181190</c:v>
                </c:pt>
                <c:pt idx="128">
                  <c:v>46.187854</c:v>
                </c:pt>
                <c:pt idx="129">
                  <c:v>46.194489</c:v>
                </c:pt>
                <c:pt idx="130">
                  <c:v>46.201096</c:v>
                </c:pt>
                <c:pt idx="131">
                  <c:v>46.207676</c:v>
                </c:pt>
                <c:pt idx="132">
                  <c:v>46.214230</c:v>
                </c:pt>
                <c:pt idx="133">
                  <c:v>46.220757</c:v>
                </c:pt>
                <c:pt idx="134">
                  <c:v>46.227260</c:v>
                </c:pt>
                <c:pt idx="135">
                  <c:v>46.233738</c:v>
                </c:pt>
                <c:pt idx="136">
                  <c:v>46.240193</c:v>
                </c:pt>
                <c:pt idx="137">
                  <c:v>46.246624</c:v>
                </c:pt>
                <c:pt idx="138">
                  <c:v>46.253033</c:v>
                </c:pt>
                <c:pt idx="139">
                  <c:v>46.259419</c:v>
                </c:pt>
                <c:pt idx="140">
                  <c:v>46.265784</c:v>
                </c:pt>
                <c:pt idx="141">
                  <c:v>46.272127</c:v>
                </c:pt>
                <c:pt idx="142">
                  <c:v>46.278449</c:v>
                </c:pt>
                <c:pt idx="143">
                  <c:v>46.284751</c:v>
                </c:pt>
                <c:pt idx="144">
                  <c:v>46.291032</c:v>
                </c:pt>
                <c:pt idx="145">
                  <c:v>46.297294</c:v>
                </c:pt>
                <c:pt idx="146">
                  <c:v>46.303536</c:v>
                </c:pt>
                <c:pt idx="147">
                  <c:v>46.309758</c:v>
                </c:pt>
                <c:pt idx="148">
                  <c:v>46.315961</c:v>
                </c:pt>
                <c:pt idx="149">
                  <c:v>46.322145</c:v>
                </c:pt>
                <c:pt idx="150">
                  <c:v>46.328311</c:v>
                </c:pt>
                <c:pt idx="151">
                  <c:v>46.334458</c:v>
                </c:pt>
                <c:pt idx="152">
                  <c:v>46.340587</c:v>
                </c:pt>
                <c:pt idx="153">
                  <c:v>46.346697</c:v>
                </c:pt>
                <c:pt idx="154">
                  <c:v>46.352790</c:v>
                </c:pt>
                <c:pt idx="155">
                  <c:v>46.358865</c:v>
                </c:pt>
                <c:pt idx="156">
                  <c:v>46.364922</c:v>
                </c:pt>
                <c:pt idx="157">
                  <c:v>46.370961</c:v>
                </c:pt>
                <c:pt idx="158">
                  <c:v>46.376983</c:v>
                </c:pt>
                <c:pt idx="159">
                  <c:v>46.382988</c:v>
                </c:pt>
                <c:pt idx="160">
                  <c:v>46.388975</c:v>
                </c:pt>
                <c:pt idx="161">
                  <c:v>46.394945</c:v>
                </c:pt>
                <c:pt idx="162">
                  <c:v>46.400898</c:v>
                </c:pt>
                <c:pt idx="163">
                  <c:v>46.406835</c:v>
                </c:pt>
                <c:pt idx="164">
                  <c:v>46.412754</c:v>
                </c:pt>
                <c:pt idx="165">
                  <c:v>46.418656</c:v>
                </c:pt>
                <c:pt idx="166">
                  <c:v>46.424542</c:v>
                </c:pt>
                <c:pt idx="167">
                  <c:v>46.430411</c:v>
                </c:pt>
                <c:pt idx="168">
                  <c:v>46.436264</c:v>
                </c:pt>
                <c:pt idx="169">
                  <c:v>46.442099</c:v>
                </c:pt>
                <c:pt idx="170">
                  <c:v>46.447919</c:v>
                </c:pt>
                <c:pt idx="171">
                  <c:v>46.453721</c:v>
                </c:pt>
                <c:pt idx="172">
                  <c:v>46.459508</c:v>
                </c:pt>
                <c:pt idx="173">
                  <c:v>46.465278</c:v>
                </c:pt>
                <c:pt idx="174">
                  <c:v>46.471031</c:v>
                </c:pt>
                <c:pt idx="175">
                  <c:v>46.476769</c:v>
                </c:pt>
                <c:pt idx="176">
                  <c:v>46.482490</c:v>
                </c:pt>
                <c:pt idx="177">
                  <c:v>46.488195</c:v>
                </c:pt>
                <c:pt idx="178">
                  <c:v>46.493883</c:v>
                </c:pt>
                <c:pt idx="179">
                  <c:v>46.499556</c:v>
                </c:pt>
                <c:pt idx="180">
                  <c:v>46.506701</c:v>
                </c:pt>
                <c:pt idx="181">
                  <c:v>46.513952</c:v>
                </c:pt>
                <c:pt idx="182">
                  <c:v>46.521183</c:v>
                </c:pt>
                <c:pt idx="183">
                  <c:v>46.528393</c:v>
                </c:pt>
                <c:pt idx="184">
                  <c:v>46.535583</c:v>
                </c:pt>
                <c:pt idx="185">
                  <c:v>46.542751</c:v>
                </c:pt>
                <c:pt idx="186">
                  <c:v>46.549900</c:v>
                </c:pt>
                <c:pt idx="187">
                  <c:v>46.552956</c:v>
                </c:pt>
                <c:pt idx="188">
                  <c:v>46.552195</c:v>
                </c:pt>
                <c:pt idx="189">
                  <c:v>46.547882</c:v>
                </c:pt>
                <c:pt idx="190">
                  <c:v>46.540261</c:v>
                </c:pt>
                <c:pt idx="191">
                  <c:v>46.529566</c:v>
                </c:pt>
                <c:pt idx="192">
                  <c:v>46.516017</c:v>
                </c:pt>
                <c:pt idx="193">
                  <c:v>46.499859</c:v>
                </c:pt>
                <c:pt idx="194">
                  <c:v>46.485352</c:v>
                </c:pt>
                <c:pt idx="195">
                  <c:v>46.469077</c:v>
                </c:pt>
                <c:pt idx="196">
                  <c:v>46.451169</c:v>
                </c:pt>
                <c:pt idx="197">
                  <c:v>46.431752</c:v>
                </c:pt>
                <c:pt idx="198">
                  <c:v>46.410944</c:v>
                </c:pt>
                <c:pt idx="199">
                  <c:v>46.388856</c:v>
                </c:pt>
                <c:pt idx="200">
                  <c:v>46.365591</c:v>
                </c:pt>
                <c:pt idx="201">
                  <c:v>46.341248</c:v>
                </c:pt>
                <c:pt idx="202">
                  <c:v>46.315917</c:v>
                </c:pt>
                <c:pt idx="203">
                  <c:v>46.289683</c:v>
                </c:pt>
                <c:pt idx="204">
                  <c:v>46.262628</c:v>
                </c:pt>
                <c:pt idx="205">
                  <c:v>46.234825</c:v>
                </c:pt>
                <c:pt idx="206">
                  <c:v>46.206347</c:v>
                </c:pt>
                <c:pt idx="207">
                  <c:v>46.177258</c:v>
                </c:pt>
                <c:pt idx="208">
                  <c:v>46.147620</c:v>
                </c:pt>
                <c:pt idx="209">
                  <c:v>46.117492</c:v>
                </c:pt>
                <c:pt idx="210">
                  <c:v>46.086926</c:v>
                </c:pt>
                <c:pt idx="211">
                  <c:v>46.055974</c:v>
                </c:pt>
                <c:pt idx="212">
                  <c:v>46.024682</c:v>
                </c:pt>
                <c:pt idx="213">
                  <c:v>45.993095</c:v>
                </c:pt>
                <c:pt idx="214">
                  <c:v>45.961253</c:v>
                </c:pt>
                <c:pt idx="215">
                  <c:v>45.929195</c:v>
                </c:pt>
                <c:pt idx="216">
                  <c:v>45.896957</c:v>
                </c:pt>
                <c:pt idx="217">
                  <c:v>45.864572</c:v>
                </c:pt>
                <c:pt idx="218">
                  <c:v>45.832071</c:v>
                </c:pt>
                <c:pt idx="219">
                  <c:v>45.799483</c:v>
                </c:pt>
                <c:pt idx="220">
                  <c:v>45.766835</c:v>
                </c:pt>
                <c:pt idx="221">
                  <c:v>45.734151</c:v>
                </c:pt>
                <c:pt idx="222">
                  <c:v>45.701456</c:v>
                </c:pt>
                <c:pt idx="223">
                  <c:v>45.668770</c:v>
                </c:pt>
                <c:pt idx="224">
                  <c:v>45.636114</c:v>
                </c:pt>
                <c:pt idx="225">
                  <c:v>45.603506</c:v>
                </c:pt>
                <c:pt idx="226">
                  <c:v>45.570963</c:v>
                </c:pt>
                <c:pt idx="227">
                  <c:v>45.538501</c:v>
                </c:pt>
                <c:pt idx="228">
                  <c:v>45.506135</c:v>
                </c:pt>
                <c:pt idx="229">
                  <c:v>45.473879</c:v>
                </c:pt>
                <c:pt idx="230">
                  <c:v>45.441745</c:v>
                </c:pt>
                <c:pt idx="231">
                  <c:v>45.409744</c:v>
                </c:pt>
                <c:pt idx="232">
                  <c:v>45.377887</c:v>
                </c:pt>
                <c:pt idx="233">
                  <c:v>45.346183</c:v>
                </c:pt>
                <c:pt idx="234">
                  <c:v>45.314643</c:v>
                </c:pt>
                <c:pt idx="235">
                  <c:v>45.283273</c:v>
                </c:pt>
                <c:pt idx="236">
                  <c:v>45.252081</c:v>
                </c:pt>
                <c:pt idx="237">
                  <c:v>45.221073</c:v>
                </c:pt>
                <c:pt idx="238">
                  <c:v>45.190257</c:v>
                </c:pt>
                <c:pt idx="239">
                  <c:v>45.159638</c:v>
                </c:pt>
                <c:pt idx="240">
                  <c:v>45.129220</c:v>
                </c:pt>
                <c:pt idx="241">
                  <c:v>45.099007</c:v>
                </c:pt>
                <c:pt idx="242">
                  <c:v>45.069005</c:v>
                </c:pt>
                <c:pt idx="243">
                  <c:v>45.039217</c:v>
                </c:pt>
                <c:pt idx="244">
                  <c:v>45.009645</c:v>
                </c:pt>
                <c:pt idx="245">
                  <c:v>44.980293</c:v>
                </c:pt>
                <c:pt idx="246">
                  <c:v>44.951163</c:v>
                </c:pt>
                <c:pt idx="247">
                  <c:v>44.922256</c:v>
                </c:pt>
                <c:pt idx="248">
                  <c:v>44.893576</c:v>
                </c:pt>
                <c:pt idx="249">
                  <c:v>44.865122</c:v>
                </c:pt>
                <c:pt idx="250">
                  <c:v>44.836897</c:v>
                </c:pt>
                <c:pt idx="251">
                  <c:v>44.808902</c:v>
                </c:pt>
                <c:pt idx="252">
                  <c:v>44.781136</c:v>
                </c:pt>
                <c:pt idx="253">
                  <c:v>44.753601</c:v>
                </c:pt>
                <c:pt idx="254">
                  <c:v>44.726297</c:v>
                </c:pt>
                <c:pt idx="255">
                  <c:v>44.699224</c:v>
                </c:pt>
                <c:pt idx="256">
                  <c:v>44.672382</c:v>
                </c:pt>
                <c:pt idx="257">
                  <c:v>44.645770</c:v>
                </c:pt>
                <c:pt idx="258">
                  <c:v>44.619389</c:v>
                </c:pt>
                <c:pt idx="259">
                  <c:v>44.593237</c:v>
                </c:pt>
                <c:pt idx="260">
                  <c:v>44.567314</c:v>
                </c:pt>
                <c:pt idx="261">
                  <c:v>44.541620</c:v>
                </c:pt>
                <c:pt idx="262">
                  <c:v>44.516153</c:v>
                </c:pt>
                <c:pt idx="263">
                  <c:v>44.490912</c:v>
                </c:pt>
                <c:pt idx="264">
                  <c:v>44.465897</c:v>
                </c:pt>
                <c:pt idx="265">
                  <c:v>44.441106</c:v>
                </c:pt>
                <c:pt idx="266">
                  <c:v>44.416538</c:v>
                </c:pt>
                <c:pt idx="267">
                  <c:v>44.392192</c:v>
                </c:pt>
                <c:pt idx="268">
                  <c:v>44.368066</c:v>
                </c:pt>
                <c:pt idx="269">
                  <c:v>44.344159</c:v>
                </c:pt>
                <c:pt idx="270">
                  <c:v>44.320469</c:v>
                </c:pt>
                <c:pt idx="271">
                  <c:v>44.296995</c:v>
                </c:pt>
                <c:pt idx="272">
                  <c:v>44.273736</c:v>
                </c:pt>
                <c:pt idx="273">
                  <c:v>44.250689</c:v>
                </c:pt>
                <c:pt idx="274">
                  <c:v>44.227853</c:v>
                </c:pt>
                <c:pt idx="275">
                  <c:v>44.205226</c:v>
                </c:pt>
                <c:pt idx="276">
                  <c:v>44.182808</c:v>
                </c:pt>
                <c:pt idx="277">
                  <c:v>44.160595</c:v>
                </c:pt>
                <c:pt idx="278">
                  <c:v>44.138586</c:v>
                </c:pt>
                <c:pt idx="279">
                  <c:v>44.116780</c:v>
                </c:pt>
                <c:pt idx="280">
                  <c:v>44.095174</c:v>
                </c:pt>
                <c:pt idx="281">
                  <c:v>44.073767</c:v>
                </c:pt>
                <c:pt idx="282">
                  <c:v>44.052557</c:v>
                </c:pt>
                <c:pt idx="283">
                  <c:v>44.031543</c:v>
                </c:pt>
                <c:pt idx="284">
                  <c:v>44.010721</c:v>
                </c:pt>
                <c:pt idx="285">
                  <c:v>43.990092</c:v>
                </c:pt>
                <c:pt idx="286">
                  <c:v>43.969652</c:v>
                </c:pt>
                <c:pt idx="287">
                  <c:v>43.949400</c:v>
                </c:pt>
                <c:pt idx="288">
                  <c:v>43.929334</c:v>
                </c:pt>
                <c:pt idx="289">
                  <c:v>43.909452</c:v>
                </c:pt>
                <c:pt idx="290">
                  <c:v>43.889753</c:v>
                </c:pt>
                <c:pt idx="291">
                  <c:v>43.870234</c:v>
                </c:pt>
                <c:pt idx="292">
                  <c:v>43.850894</c:v>
                </c:pt>
                <c:pt idx="293">
                  <c:v>43.831732</c:v>
                </c:pt>
                <c:pt idx="294">
                  <c:v>43.812744</c:v>
                </c:pt>
                <c:pt idx="295">
                  <c:v>43.793930</c:v>
                </c:pt>
                <c:pt idx="296">
                  <c:v>43.775287</c:v>
                </c:pt>
                <c:pt idx="297">
                  <c:v>43.756814</c:v>
                </c:pt>
                <c:pt idx="298">
                  <c:v>43.738509</c:v>
                </c:pt>
                <c:pt idx="299">
                  <c:v>43.720371</c:v>
                </c:pt>
                <c:pt idx="300">
                  <c:v>43.702397</c:v>
                </c:pt>
                <c:pt idx="301">
                  <c:v>43.684586</c:v>
                </c:pt>
                <c:pt idx="302">
                  <c:v>43.666936</c:v>
                </c:pt>
                <c:pt idx="303">
                  <c:v>43.649445</c:v>
                </c:pt>
                <c:pt idx="304">
                  <c:v>43.632113</c:v>
                </c:pt>
                <c:pt idx="305">
                  <c:v>43.614936</c:v>
                </c:pt>
                <c:pt idx="306">
                  <c:v>43.597914</c:v>
                </c:pt>
                <c:pt idx="307">
                  <c:v>43.581044</c:v>
                </c:pt>
                <c:pt idx="308">
                  <c:v>43.564326</c:v>
                </c:pt>
                <c:pt idx="309">
                  <c:v>43.547757</c:v>
                </c:pt>
                <c:pt idx="310">
                  <c:v>43.531336</c:v>
                </c:pt>
                <c:pt idx="311">
                  <c:v>43.515061</c:v>
                </c:pt>
                <c:pt idx="312">
                  <c:v>43.498931</c:v>
                </c:pt>
                <c:pt idx="313">
                  <c:v>43.482944</c:v>
                </c:pt>
                <c:pt idx="314">
                  <c:v>43.467099</c:v>
                </c:pt>
                <c:pt idx="315">
                  <c:v>43.451394</c:v>
                </c:pt>
                <c:pt idx="316">
                  <c:v>43.435827</c:v>
                </c:pt>
                <c:pt idx="317">
                  <c:v>43.420397</c:v>
                </c:pt>
                <c:pt idx="318">
                  <c:v>43.405104</c:v>
                </c:pt>
                <c:pt idx="319">
                  <c:v>43.389944</c:v>
                </c:pt>
                <c:pt idx="320">
                  <c:v>43.374917</c:v>
                </c:pt>
                <c:pt idx="321">
                  <c:v>43.360021</c:v>
                </c:pt>
                <c:pt idx="322">
                  <c:v>43.345255</c:v>
                </c:pt>
                <c:pt idx="323">
                  <c:v>43.330617</c:v>
                </c:pt>
                <c:pt idx="324">
                  <c:v>43.316107</c:v>
                </c:pt>
                <c:pt idx="325">
                  <c:v>43.301722</c:v>
                </c:pt>
                <c:pt idx="326">
                  <c:v>43.287461</c:v>
                </c:pt>
                <c:pt idx="327">
                  <c:v>43.273323</c:v>
                </c:pt>
                <c:pt idx="328">
                  <c:v>43.259307</c:v>
                </c:pt>
                <c:pt idx="329">
                  <c:v>43.245411</c:v>
                </c:pt>
                <c:pt idx="330">
                  <c:v>43.231634</c:v>
                </c:pt>
                <c:pt idx="331">
                  <c:v>43.217975</c:v>
                </c:pt>
                <c:pt idx="332">
                  <c:v>43.204432</c:v>
                </c:pt>
                <c:pt idx="333">
                  <c:v>43.191005</c:v>
                </c:pt>
                <c:pt idx="334">
                  <c:v>43.177691</c:v>
                </c:pt>
                <c:pt idx="335">
                  <c:v>43.164490</c:v>
                </c:pt>
                <c:pt idx="336">
                  <c:v>43.151401</c:v>
                </c:pt>
                <c:pt idx="337">
                  <c:v>43.138422</c:v>
                </c:pt>
                <c:pt idx="338">
                  <c:v>43.125552</c:v>
                </c:pt>
                <c:pt idx="339">
                  <c:v>43.112789</c:v>
                </c:pt>
                <c:pt idx="340">
                  <c:v>43.100134</c:v>
                </c:pt>
                <c:pt idx="341">
                  <c:v>43.087584</c:v>
                </c:pt>
                <c:pt idx="342">
                  <c:v>43.075139</c:v>
                </c:pt>
                <c:pt idx="343">
                  <c:v>43.062797</c:v>
                </c:pt>
                <c:pt idx="344">
                  <c:v>43.050557</c:v>
                </c:pt>
                <c:pt idx="345">
                  <c:v>43.038419</c:v>
                </c:pt>
                <c:pt idx="346">
                  <c:v>43.026380</c:v>
                </c:pt>
                <c:pt idx="347">
                  <c:v>43.014441</c:v>
                </c:pt>
                <c:pt idx="348">
                  <c:v>43.002600</c:v>
                </c:pt>
                <c:pt idx="349">
                  <c:v>42.990855</c:v>
                </c:pt>
                <c:pt idx="350">
                  <c:v>42.979206</c:v>
                </c:pt>
                <c:pt idx="351">
                  <c:v>42.967653</c:v>
                </c:pt>
                <c:pt idx="352">
                  <c:v>42.956193</c:v>
                </c:pt>
                <c:pt idx="353">
                  <c:v>42.944826</c:v>
                </c:pt>
                <c:pt idx="354">
                  <c:v>42.933551</c:v>
                </c:pt>
                <c:pt idx="355">
                  <c:v>42.922366</c:v>
                </c:pt>
                <c:pt idx="356">
                  <c:v>42.911272</c:v>
                </c:pt>
                <c:pt idx="357">
                  <c:v>42.900267</c:v>
                </c:pt>
                <c:pt idx="358">
                  <c:v>42.889350</c:v>
                </c:pt>
                <c:pt idx="359">
                  <c:v>42.878519</c:v>
                </c:pt>
                <c:pt idx="360">
                  <c:v>42.867776</c:v>
                </c:pt>
                <c:pt idx="361">
                  <c:v>42.857117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30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 min</a:t>
                </a:r>
              </a:p>
            </c:rich>
          </c:tx>
          <c:layout/>
          <c:overlay val="1"/>
        </c:title>
        <c:numFmt formatCode="#,##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5"/>
        <c:minorUnit val="2.5"/>
      </c:valAx>
      <c:valAx>
        <c:axId val="2094734553"/>
        <c:scaling>
          <c:orientation val="minMax"/>
          <c:max val="100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"/>
        <c:minorUnit val="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57246"/>
          <c:y val="0.114213"/>
          <c:w val="0.88477"/>
          <c:h val="0.0629563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9925"/>
          <c:y val="0.116834"/>
          <c:w val="0.867636"/>
          <c:h val="0.7647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'TCI'!$M$3</c:f>
              <c:strCache>
                <c:ptCount val="1"/>
                <c:pt idx="0">
                  <c:v>Concentration</c:v>
                </c:pt>
              </c:strCache>
            </c:strRef>
          </c:tx>
          <c:spPr>
            <a:noFill/>
            <a:ln w="381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rgbClr val="52585F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'TCI'!$L$4:$L$1104</c:f>
              <c:numCache>
                <c:ptCount val="110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  <c:pt idx="1093">
                  <c:v>91.083333</c:v>
                </c:pt>
                <c:pt idx="1094">
                  <c:v>91.166667</c:v>
                </c:pt>
                <c:pt idx="1095">
                  <c:v>91.250000</c:v>
                </c:pt>
                <c:pt idx="1096">
                  <c:v>91.333333</c:v>
                </c:pt>
                <c:pt idx="1097">
                  <c:v>91.416667</c:v>
                </c:pt>
                <c:pt idx="1098">
                  <c:v>91.500000</c:v>
                </c:pt>
                <c:pt idx="1099">
                  <c:v>91.583333</c:v>
                </c:pt>
                <c:pt idx="1100">
                  <c:v>91.666667</c:v>
                </c:pt>
              </c:numCache>
            </c:numRef>
          </c:xVal>
          <c:yVal>
            <c:numRef>
              <c:f>'TCI'!$M$4:$M$1104</c:f>
              <c:numCache>
                <c:ptCount val="1101"/>
                <c:pt idx="0">
                  <c:v>0.000000</c:v>
                </c:pt>
                <c:pt idx="1">
                  <c:v>2.500000</c:v>
                </c:pt>
                <c:pt idx="2">
                  <c:v>2.500000</c:v>
                </c:pt>
                <c:pt idx="3">
                  <c:v>2.500000</c:v>
                </c:pt>
                <c:pt idx="4">
                  <c:v>2.500000</c:v>
                </c:pt>
                <c:pt idx="5">
                  <c:v>2.500000</c:v>
                </c:pt>
                <c:pt idx="6">
                  <c:v>2.500000</c:v>
                </c:pt>
                <c:pt idx="7">
                  <c:v>2.500000</c:v>
                </c:pt>
                <c:pt idx="8">
                  <c:v>2.500000</c:v>
                </c:pt>
                <c:pt idx="9">
                  <c:v>2.500000</c:v>
                </c:pt>
                <c:pt idx="10">
                  <c:v>2.500000</c:v>
                </c:pt>
                <c:pt idx="11">
                  <c:v>2.500000</c:v>
                </c:pt>
                <c:pt idx="12">
                  <c:v>2.500000</c:v>
                </c:pt>
                <c:pt idx="13">
                  <c:v>2.500000</c:v>
                </c:pt>
                <c:pt idx="14">
                  <c:v>2.500000</c:v>
                </c:pt>
                <c:pt idx="15">
                  <c:v>2.500000</c:v>
                </c:pt>
                <c:pt idx="16">
                  <c:v>2.500000</c:v>
                </c:pt>
                <c:pt idx="17">
                  <c:v>2.500000</c:v>
                </c:pt>
                <c:pt idx="18">
                  <c:v>2.500000</c:v>
                </c:pt>
                <c:pt idx="19">
                  <c:v>2.500000</c:v>
                </c:pt>
                <c:pt idx="20">
                  <c:v>2.500000</c:v>
                </c:pt>
                <c:pt idx="21">
                  <c:v>2.500000</c:v>
                </c:pt>
                <c:pt idx="22">
                  <c:v>2.500000</c:v>
                </c:pt>
                <c:pt idx="23">
                  <c:v>2.500000</c:v>
                </c:pt>
                <c:pt idx="24">
                  <c:v>2.500000</c:v>
                </c:pt>
                <c:pt idx="25">
                  <c:v>2.500000</c:v>
                </c:pt>
                <c:pt idx="26">
                  <c:v>2.500000</c:v>
                </c:pt>
                <c:pt idx="27">
                  <c:v>2.500000</c:v>
                </c:pt>
                <c:pt idx="28">
                  <c:v>2.500000</c:v>
                </c:pt>
                <c:pt idx="29">
                  <c:v>2.500000</c:v>
                </c:pt>
                <c:pt idx="30">
                  <c:v>2.500000</c:v>
                </c:pt>
                <c:pt idx="31">
                  <c:v>2.500000</c:v>
                </c:pt>
                <c:pt idx="32">
                  <c:v>2.500000</c:v>
                </c:pt>
                <c:pt idx="33">
                  <c:v>2.500000</c:v>
                </c:pt>
                <c:pt idx="34">
                  <c:v>2.500000</c:v>
                </c:pt>
                <c:pt idx="35">
                  <c:v>2.500000</c:v>
                </c:pt>
                <c:pt idx="36">
                  <c:v>2.500000</c:v>
                </c:pt>
                <c:pt idx="37">
                  <c:v>2.500000</c:v>
                </c:pt>
                <c:pt idx="38">
                  <c:v>2.500000</c:v>
                </c:pt>
                <c:pt idx="39">
                  <c:v>2.500000</c:v>
                </c:pt>
                <c:pt idx="40">
                  <c:v>2.500000</c:v>
                </c:pt>
                <c:pt idx="41">
                  <c:v>2.500000</c:v>
                </c:pt>
                <c:pt idx="42">
                  <c:v>2.500000</c:v>
                </c:pt>
                <c:pt idx="43">
                  <c:v>2.500000</c:v>
                </c:pt>
                <c:pt idx="44">
                  <c:v>2.500000</c:v>
                </c:pt>
                <c:pt idx="45">
                  <c:v>2.500000</c:v>
                </c:pt>
                <c:pt idx="46">
                  <c:v>2.500000</c:v>
                </c:pt>
                <c:pt idx="47">
                  <c:v>2.500000</c:v>
                </c:pt>
                <c:pt idx="48">
                  <c:v>2.500000</c:v>
                </c:pt>
                <c:pt idx="49">
                  <c:v>2.500000</c:v>
                </c:pt>
                <c:pt idx="50">
                  <c:v>2.500000</c:v>
                </c:pt>
                <c:pt idx="51">
                  <c:v>2.500000</c:v>
                </c:pt>
                <c:pt idx="52">
                  <c:v>2.500000</c:v>
                </c:pt>
                <c:pt idx="53">
                  <c:v>2.500000</c:v>
                </c:pt>
                <c:pt idx="54">
                  <c:v>2.500000</c:v>
                </c:pt>
                <c:pt idx="55">
                  <c:v>2.500000</c:v>
                </c:pt>
                <c:pt idx="56">
                  <c:v>2.500000</c:v>
                </c:pt>
                <c:pt idx="57">
                  <c:v>2.500000</c:v>
                </c:pt>
                <c:pt idx="58">
                  <c:v>2.500000</c:v>
                </c:pt>
                <c:pt idx="59">
                  <c:v>2.500000</c:v>
                </c:pt>
                <c:pt idx="60">
                  <c:v>2.500000</c:v>
                </c:pt>
                <c:pt idx="61">
                  <c:v>2.500000</c:v>
                </c:pt>
                <c:pt idx="62">
                  <c:v>2.500000</c:v>
                </c:pt>
                <c:pt idx="63">
                  <c:v>2.500000</c:v>
                </c:pt>
                <c:pt idx="64">
                  <c:v>2.500000</c:v>
                </c:pt>
                <c:pt idx="65">
                  <c:v>2.500000</c:v>
                </c:pt>
                <c:pt idx="66">
                  <c:v>2.500000</c:v>
                </c:pt>
                <c:pt idx="67">
                  <c:v>2.500000</c:v>
                </c:pt>
                <c:pt idx="68">
                  <c:v>2.500000</c:v>
                </c:pt>
                <c:pt idx="69">
                  <c:v>2.500000</c:v>
                </c:pt>
                <c:pt idx="70">
                  <c:v>2.500000</c:v>
                </c:pt>
                <c:pt idx="71">
                  <c:v>2.500000</c:v>
                </c:pt>
                <c:pt idx="72">
                  <c:v>2.500000</c:v>
                </c:pt>
                <c:pt idx="73">
                  <c:v>2.500000</c:v>
                </c:pt>
                <c:pt idx="74">
                  <c:v>2.500000</c:v>
                </c:pt>
                <c:pt idx="75">
                  <c:v>2.500000</c:v>
                </c:pt>
                <c:pt idx="76">
                  <c:v>2.500000</c:v>
                </c:pt>
                <c:pt idx="77">
                  <c:v>2.500000</c:v>
                </c:pt>
                <c:pt idx="78">
                  <c:v>2.500000</c:v>
                </c:pt>
                <c:pt idx="79">
                  <c:v>2.500000</c:v>
                </c:pt>
                <c:pt idx="80">
                  <c:v>2.500000</c:v>
                </c:pt>
                <c:pt idx="81">
                  <c:v>2.500000</c:v>
                </c:pt>
                <c:pt idx="82">
                  <c:v>2.500000</c:v>
                </c:pt>
                <c:pt idx="83">
                  <c:v>2.500000</c:v>
                </c:pt>
                <c:pt idx="84">
                  <c:v>2.500000</c:v>
                </c:pt>
                <c:pt idx="85">
                  <c:v>2.500000</c:v>
                </c:pt>
                <c:pt idx="86">
                  <c:v>2.500000</c:v>
                </c:pt>
                <c:pt idx="87">
                  <c:v>2.500000</c:v>
                </c:pt>
                <c:pt idx="88">
                  <c:v>2.500000</c:v>
                </c:pt>
                <c:pt idx="89">
                  <c:v>2.500000</c:v>
                </c:pt>
                <c:pt idx="90">
                  <c:v>2.500000</c:v>
                </c:pt>
                <c:pt idx="91">
                  <c:v>2.500000</c:v>
                </c:pt>
                <c:pt idx="92">
                  <c:v>2.500000</c:v>
                </c:pt>
                <c:pt idx="93">
                  <c:v>2.500000</c:v>
                </c:pt>
                <c:pt idx="94">
                  <c:v>2.500000</c:v>
                </c:pt>
                <c:pt idx="95">
                  <c:v>2.500000</c:v>
                </c:pt>
                <c:pt idx="96">
                  <c:v>2.500000</c:v>
                </c:pt>
                <c:pt idx="97">
                  <c:v>2.500000</c:v>
                </c:pt>
                <c:pt idx="98">
                  <c:v>2.500000</c:v>
                </c:pt>
                <c:pt idx="99">
                  <c:v>2.500000</c:v>
                </c:pt>
                <c:pt idx="100">
                  <c:v>2.500000</c:v>
                </c:pt>
                <c:pt idx="101">
                  <c:v>2.500000</c:v>
                </c:pt>
                <c:pt idx="102">
                  <c:v>2.500000</c:v>
                </c:pt>
                <c:pt idx="103">
                  <c:v>2.500000</c:v>
                </c:pt>
                <c:pt idx="104">
                  <c:v>2.500000</c:v>
                </c:pt>
                <c:pt idx="105">
                  <c:v>2.500000</c:v>
                </c:pt>
                <c:pt idx="106">
                  <c:v>2.500000</c:v>
                </c:pt>
                <c:pt idx="107">
                  <c:v>2.500000</c:v>
                </c:pt>
                <c:pt idx="108">
                  <c:v>2.500000</c:v>
                </c:pt>
                <c:pt idx="109">
                  <c:v>2.500000</c:v>
                </c:pt>
                <c:pt idx="110">
                  <c:v>2.500000</c:v>
                </c:pt>
                <c:pt idx="111">
                  <c:v>2.500000</c:v>
                </c:pt>
                <c:pt idx="112">
                  <c:v>2.500000</c:v>
                </c:pt>
                <c:pt idx="113">
                  <c:v>2.500000</c:v>
                </c:pt>
                <c:pt idx="114">
                  <c:v>2.500000</c:v>
                </c:pt>
                <c:pt idx="115">
                  <c:v>2.500000</c:v>
                </c:pt>
                <c:pt idx="116">
                  <c:v>2.500000</c:v>
                </c:pt>
                <c:pt idx="117">
                  <c:v>2.500000</c:v>
                </c:pt>
                <c:pt idx="118">
                  <c:v>2.500000</c:v>
                </c:pt>
                <c:pt idx="119">
                  <c:v>2.500000</c:v>
                </c:pt>
                <c:pt idx="120">
                  <c:v>2.500000</c:v>
                </c:pt>
                <c:pt idx="121">
                  <c:v>2.500000</c:v>
                </c:pt>
                <c:pt idx="122">
                  <c:v>2.500000</c:v>
                </c:pt>
                <c:pt idx="123">
                  <c:v>2.500000</c:v>
                </c:pt>
                <c:pt idx="124">
                  <c:v>2.500000</c:v>
                </c:pt>
                <c:pt idx="125">
                  <c:v>2.500000</c:v>
                </c:pt>
                <c:pt idx="126">
                  <c:v>2.500000</c:v>
                </c:pt>
                <c:pt idx="127">
                  <c:v>2.500000</c:v>
                </c:pt>
                <c:pt idx="128">
                  <c:v>2.500000</c:v>
                </c:pt>
                <c:pt idx="129">
                  <c:v>2.500000</c:v>
                </c:pt>
                <c:pt idx="130">
                  <c:v>2.500000</c:v>
                </c:pt>
                <c:pt idx="131">
                  <c:v>2.500000</c:v>
                </c:pt>
                <c:pt idx="132">
                  <c:v>2.500000</c:v>
                </c:pt>
                <c:pt idx="133">
                  <c:v>2.500000</c:v>
                </c:pt>
                <c:pt idx="134">
                  <c:v>2.500000</c:v>
                </c:pt>
                <c:pt idx="135">
                  <c:v>2.500000</c:v>
                </c:pt>
                <c:pt idx="136">
                  <c:v>2.500000</c:v>
                </c:pt>
                <c:pt idx="137">
                  <c:v>2.500000</c:v>
                </c:pt>
                <c:pt idx="138">
                  <c:v>2.500000</c:v>
                </c:pt>
                <c:pt idx="139">
                  <c:v>2.500000</c:v>
                </c:pt>
                <c:pt idx="140">
                  <c:v>2.500000</c:v>
                </c:pt>
                <c:pt idx="141">
                  <c:v>2.500000</c:v>
                </c:pt>
                <c:pt idx="142">
                  <c:v>2.500000</c:v>
                </c:pt>
                <c:pt idx="143">
                  <c:v>2.500000</c:v>
                </c:pt>
                <c:pt idx="144">
                  <c:v>2.500000</c:v>
                </c:pt>
                <c:pt idx="145">
                  <c:v>2.500000</c:v>
                </c:pt>
                <c:pt idx="146">
                  <c:v>2.500000</c:v>
                </c:pt>
                <c:pt idx="147">
                  <c:v>2.500000</c:v>
                </c:pt>
                <c:pt idx="148">
                  <c:v>2.500000</c:v>
                </c:pt>
                <c:pt idx="149">
                  <c:v>2.500000</c:v>
                </c:pt>
                <c:pt idx="150">
                  <c:v>2.500000</c:v>
                </c:pt>
                <c:pt idx="151">
                  <c:v>2.500000</c:v>
                </c:pt>
                <c:pt idx="152">
                  <c:v>2.500000</c:v>
                </c:pt>
                <c:pt idx="153">
                  <c:v>2.500000</c:v>
                </c:pt>
                <c:pt idx="154">
                  <c:v>2.500000</c:v>
                </c:pt>
                <c:pt idx="155">
                  <c:v>2.500000</c:v>
                </c:pt>
                <c:pt idx="156">
                  <c:v>2.500000</c:v>
                </c:pt>
                <c:pt idx="157">
                  <c:v>2.500000</c:v>
                </c:pt>
                <c:pt idx="158">
                  <c:v>2.500000</c:v>
                </c:pt>
                <c:pt idx="159">
                  <c:v>2.500000</c:v>
                </c:pt>
                <c:pt idx="160">
                  <c:v>2.500000</c:v>
                </c:pt>
                <c:pt idx="161">
                  <c:v>2.500000</c:v>
                </c:pt>
                <c:pt idx="162">
                  <c:v>2.500000</c:v>
                </c:pt>
                <c:pt idx="163">
                  <c:v>2.500000</c:v>
                </c:pt>
                <c:pt idx="164">
                  <c:v>2.500000</c:v>
                </c:pt>
                <c:pt idx="165">
                  <c:v>2.500000</c:v>
                </c:pt>
                <c:pt idx="166">
                  <c:v>2.500000</c:v>
                </c:pt>
                <c:pt idx="167">
                  <c:v>2.500000</c:v>
                </c:pt>
                <c:pt idx="168">
                  <c:v>2.500000</c:v>
                </c:pt>
                <c:pt idx="169">
                  <c:v>2.500000</c:v>
                </c:pt>
                <c:pt idx="170">
                  <c:v>2.500000</c:v>
                </c:pt>
                <c:pt idx="171">
                  <c:v>2.500000</c:v>
                </c:pt>
                <c:pt idx="172">
                  <c:v>2.500000</c:v>
                </c:pt>
                <c:pt idx="173">
                  <c:v>2.500000</c:v>
                </c:pt>
                <c:pt idx="174">
                  <c:v>2.500000</c:v>
                </c:pt>
                <c:pt idx="175">
                  <c:v>2.500000</c:v>
                </c:pt>
                <c:pt idx="176">
                  <c:v>2.500000</c:v>
                </c:pt>
                <c:pt idx="177">
                  <c:v>2.500000</c:v>
                </c:pt>
                <c:pt idx="178">
                  <c:v>2.500000</c:v>
                </c:pt>
                <c:pt idx="179">
                  <c:v>2.500000</c:v>
                </c:pt>
                <c:pt idx="180">
                  <c:v>2.500000</c:v>
                </c:pt>
                <c:pt idx="181">
                  <c:v>2.500000</c:v>
                </c:pt>
                <c:pt idx="182">
                  <c:v>2.500000</c:v>
                </c:pt>
                <c:pt idx="183">
                  <c:v>2.500000</c:v>
                </c:pt>
                <c:pt idx="184">
                  <c:v>2.500000</c:v>
                </c:pt>
                <c:pt idx="185">
                  <c:v>2.500000</c:v>
                </c:pt>
                <c:pt idx="186">
                  <c:v>2.500000</c:v>
                </c:pt>
                <c:pt idx="187">
                  <c:v>2.500000</c:v>
                </c:pt>
                <c:pt idx="188">
                  <c:v>2.500000</c:v>
                </c:pt>
                <c:pt idx="189">
                  <c:v>2.500000</c:v>
                </c:pt>
                <c:pt idx="190">
                  <c:v>2.500000</c:v>
                </c:pt>
                <c:pt idx="191">
                  <c:v>2.500000</c:v>
                </c:pt>
                <c:pt idx="192">
                  <c:v>2.500000</c:v>
                </c:pt>
                <c:pt idx="193">
                  <c:v>2.500000</c:v>
                </c:pt>
                <c:pt idx="194">
                  <c:v>2.500000</c:v>
                </c:pt>
                <c:pt idx="195">
                  <c:v>2.500000</c:v>
                </c:pt>
                <c:pt idx="196">
                  <c:v>2.500000</c:v>
                </c:pt>
                <c:pt idx="197">
                  <c:v>2.500000</c:v>
                </c:pt>
                <c:pt idx="198">
                  <c:v>2.500000</c:v>
                </c:pt>
                <c:pt idx="199">
                  <c:v>2.500000</c:v>
                </c:pt>
                <c:pt idx="200">
                  <c:v>2.500000</c:v>
                </c:pt>
                <c:pt idx="201">
                  <c:v>2.500000</c:v>
                </c:pt>
                <c:pt idx="202">
                  <c:v>2.500000</c:v>
                </c:pt>
                <c:pt idx="203">
                  <c:v>2.500000</c:v>
                </c:pt>
                <c:pt idx="204">
                  <c:v>2.500000</c:v>
                </c:pt>
                <c:pt idx="205">
                  <c:v>2.500000</c:v>
                </c:pt>
                <c:pt idx="206">
                  <c:v>2.500000</c:v>
                </c:pt>
                <c:pt idx="207">
                  <c:v>2.500000</c:v>
                </c:pt>
                <c:pt idx="208">
                  <c:v>2.500000</c:v>
                </c:pt>
                <c:pt idx="209">
                  <c:v>2.500000</c:v>
                </c:pt>
                <c:pt idx="210">
                  <c:v>2.500000</c:v>
                </c:pt>
                <c:pt idx="211">
                  <c:v>2.500000</c:v>
                </c:pt>
                <c:pt idx="212">
                  <c:v>2.500000</c:v>
                </c:pt>
                <c:pt idx="213">
                  <c:v>2.500000</c:v>
                </c:pt>
                <c:pt idx="214">
                  <c:v>2.500000</c:v>
                </c:pt>
                <c:pt idx="215">
                  <c:v>2.500000</c:v>
                </c:pt>
                <c:pt idx="216">
                  <c:v>2.500000</c:v>
                </c:pt>
                <c:pt idx="217">
                  <c:v>2.500000</c:v>
                </c:pt>
                <c:pt idx="218">
                  <c:v>2.500000</c:v>
                </c:pt>
                <c:pt idx="219">
                  <c:v>2.500000</c:v>
                </c:pt>
                <c:pt idx="220">
                  <c:v>2.500000</c:v>
                </c:pt>
                <c:pt idx="221">
                  <c:v>2.500000</c:v>
                </c:pt>
                <c:pt idx="222">
                  <c:v>2.500000</c:v>
                </c:pt>
                <c:pt idx="223">
                  <c:v>2.500000</c:v>
                </c:pt>
                <c:pt idx="224">
                  <c:v>2.500000</c:v>
                </c:pt>
                <c:pt idx="225">
                  <c:v>2.500000</c:v>
                </c:pt>
                <c:pt idx="226">
                  <c:v>2.500000</c:v>
                </c:pt>
                <c:pt idx="227">
                  <c:v>2.500000</c:v>
                </c:pt>
                <c:pt idx="228">
                  <c:v>2.500000</c:v>
                </c:pt>
                <c:pt idx="229">
                  <c:v>2.500000</c:v>
                </c:pt>
                <c:pt idx="230">
                  <c:v>2.500000</c:v>
                </c:pt>
                <c:pt idx="231">
                  <c:v>2.500000</c:v>
                </c:pt>
                <c:pt idx="232">
                  <c:v>2.500000</c:v>
                </c:pt>
                <c:pt idx="233">
                  <c:v>2.500000</c:v>
                </c:pt>
                <c:pt idx="234">
                  <c:v>2.500000</c:v>
                </c:pt>
                <c:pt idx="235">
                  <c:v>2.500000</c:v>
                </c:pt>
                <c:pt idx="236">
                  <c:v>2.500000</c:v>
                </c:pt>
                <c:pt idx="237">
                  <c:v>2.500000</c:v>
                </c:pt>
                <c:pt idx="238">
                  <c:v>2.500000</c:v>
                </c:pt>
                <c:pt idx="239">
                  <c:v>2.500000</c:v>
                </c:pt>
                <c:pt idx="240">
                  <c:v>2.500000</c:v>
                </c:pt>
                <c:pt idx="241">
                  <c:v>2.500000</c:v>
                </c:pt>
                <c:pt idx="242">
                  <c:v>2.500000</c:v>
                </c:pt>
                <c:pt idx="243">
                  <c:v>2.500000</c:v>
                </c:pt>
                <c:pt idx="244">
                  <c:v>2.500000</c:v>
                </c:pt>
                <c:pt idx="245">
                  <c:v>2.500000</c:v>
                </c:pt>
                <c:pt idx="246">
                  <c:v>2.500000</c:v>
                </c:pt>
                <c:pt idx="247">
                  <c:v>2.500000</c:v>
                </c:pt>
                <c:pt idx="248">
                  <c:v>2.500000</c:v>
                </c:pt>
                <c:pt idx="249">
                  <c:v>2.500000</c:v>
                </c:pt>
                <c:pt idx="250">
                  <c:v>2.500000</c:v>
                </c:pt>
                <c:pt idx="251">
                  <c:v>2.500000</c:v>
                </c:pt>
                <c:pt idx="252">
                  <c:v>2.500000</c:v>
                </c:pt>
                <c:pt idx="253">
                  <c:v>2.500000</c:v>
                </c:pt>
                <c:pt idx="254">
                  <c:v>2.500000</c:v>
                </c:pt>
                <c:pt idx="255">
                  <c:v>2.500000</c:v>
                </c:pt>
                <c:pt idx="256">
                  <c:v>2.500000</c:v>
                </c:pt>
                <c:pt idx="257">
                  <c:v>2.500000</c:v>
                </c:pt>
                <c:pt idx="258">
                  <c:v>2.500000</c:v>
                </c:pt>
                <c:pt idx="259">
                  <c:v>2.500000</c:v>
                </c:pt>
                <c:pt idx="260">
                  <c:v>2.500000</c:v>
                </c:pt>
                <c:pt idx="261">
                  <c:v>2.500000</c:v>
                </c:pt>
                <c:pt idx="262">
                  <c:v>2.500000</c:v>
                </c:pt>
                <c:pt idx="263">
                  <c:v>2.500000</c:v>
                </c:pt>
                <c:pt idx="264">
                  <c:v>2.500000</c:v>
                </c:pt>
                <c:pt idx="265">
                  <c:v>2.500000</c:v>
                </c:pt>
                <c:pt idx="266">
                  <c:v>2.500000</c:v>
                </c:pt>
                <c:pt idx="267">
                  <c:v>2.500000</c:v>
                </c:pt>
                <c:pt idx="268">
                  <c:v>2.500000</c:v>
                </c:pt>
                <c:pt idx="269">
                  <c:v>2.500000</c:v>
                </c:pt>
                <c:pt idx="270">
                  <c:v>2.500000</c:v>
                </c:pt>
                <c:pt idx="271">
                  <c:v>2.500000</c:v>
                </c:pt>
                <c:pt idx="272">
                  <c:v>2.500000</c:v>
                </c:pt>
                <c:pt idx="273">
                  <c:v>2.500000</c:v>
                </c:pt>
                <c:pt idx="274">
                  <c:v>2.500000</c:v>
                </c:pt>
                <c:pt idx="275">
                  <c:v>2.500000</c:v>
                </c:pt>
                <c:pt idx="276">
                  <c:v>2.500000</c:v>
                </c:pt>
                <c:pt idx="277">
                  <c:v>2.500000</c:v>
                </c:pt>
                <c:pt idx="278">
                  <c:v>2.500000</c:v>
                </c:pt>
                <c:pt idx="279">
                  <c:v>2.500000</c:v>
                </c:pt>
                <c:pt idx="280">
                  <c:v>2.500000</c:v>
                </c:pt>
                <c:pt idx="281">
                  <c:v>2.500000</c:v>
                </c:pt>
                <c:pt idx="282">
                  <c:v>2.500000</c:v>
                </c:pt>
                <c:pt idx="283">
                  <c:v>2.500000</c:v>
                </c:pt>
                <c:pt idx="284">
                  <c:v>2.500000</c:v>
                </c:pt>
                <c:pt idx="285">
                  <c:v>2.500000</c:v>
                </c:pt>
                <c:pt idx="286">
                  <c:v>2.500000</c:v>
                </c:pt>
                <c:pt idx="287">
                  <c:v>2.500000</c:v>
                </c:pt>
                <c:pt idx="288">
                  <c:v>2.500000</c:v>
                </c:pt>
                <c:pt idx="289">
                  <c:v>2.500000</c:v>
                </c:pt>
                <c:pt idx="290">
                  <c:v>2.500000</c:v>
                </c:pt>
                <c:pt idx="291">
                  <c:v>2.500000</c:v>
                </c:pt>
                <c:pt idx="292">
                  <c:v>2.500000</c:v>
                </c:pt>
                <c:pt idx="293">
                  <c:v>2.500000</c:v>
                </c:pt>
                <c:pt idx="294">
                  <c:v>2.500000</c:v>
                </c:pt>
                <c:pt idx="295">
                  <c:v>2.500000</c:v>
                </c:pt>
                <c:pt idx="296">
                  <c:v>2.500000</c:v>
                </c:pt>
                <c:pt idx="297">
                  <c:v>2.500000</c:v>
                </c:pt>
                <c:pt idx="298">
                  <c:v>2.500000</c:v>
                </c:pt>
                <c:pt idx="299">
                  <c:v>2.500000</c:v>
                </c:pt>
                <c:pt idx="300">
                  <c:v>2.500000</c:v>
                </c:pt>
                <c:pt idx="301">
                  <c:v>2.500000</c:v>
                </c:pt>
                <c:pt idx="302">
                  <c:v>2.500000</c:v>
                </c:pt>
                <c:pt idx="303">
                  <c:v>2.500000</c:v>
                </c:pt>
                <c:pt idx="304">
                  <c:v>2.500000</c:v>
                </c:pt>
                <c:pt idx="305">
                  <c:v>2.500000</c:v>
                </c:pt>
                <c:pt idx="306">
                  <c:v>2.500000</c:v>
                </c:pt>
                <c:pt idx="307">
                  <c:v>2.500000</c:v>
                </c:pt>
                <c:pt idx="308">
                  <c:v>2.500000</c:v>
                </c:pt>
                <c:pt idx="309">
                  <c:v>2.500000</c:v>
                </c:pt>
                <c:pt idx="310">
                  <c:v>2.500000</c:v>
                </c:pt>
                <c:pt idx="311">
                  <c:v>2.500000</c:v>
                </c:pt>
                <c:pt idx="312">
                  <c:v>2.500000</c:v>
                </c:pt>
                <c:pt idx="313">
                  <c:v>2.500000</c:v>
                </c:pt>
                <c:pt idx="314">
                  <c:v>2.500000</c:v>
                </c:pt>
                <c:pt idx="315">
                  <c:v>2.500000</c:v>
                </c:pt>
                <c:pt idx="316">
                  <c:v>2.500000</c:v>
                </c:pt>
                <c:pt idx="317">
                  <c:v>2.500000</c:v>
                </c:pt>
                <c:pt idx="318">
                  <c:v>2.500000</c:v>
                </c:pt>
                <c:pt idx="319">
                  <c:v>2.500000</c:v>
                </c:pt>
                <c:pt idx="320">
                  <c:v>2.500000</c:v>
                </c:pt>
                <c:pt idx="321">
                  <c:v>2.500000</c:v>
                </c:pt>
                <c:pt idx="322">
                  <c:v>2.500000</c:v>
                </c:pt>
                <c:pt idx="323">
                  <c:v>2.500000</c:v>
                </c:pt>
                <c:pt idx="324">
                  <c:v>2.500000</c:v>
                </c:pt>
                <c:pt idx="325">
                  <c:v>2.500000</c:v>
                </c:pt>
                <c:pt idx="326">
                  <c:v>2.500000</c:v>
                </c:pt>
                <c:pt idx="327">
                  <c:v>2.500000</c:v>
                </c:pt>
                <c:pt idx="328">
                  <c:v>2.500000</c:v>
                </c:pt>
                <c:pt idx="329">
                  <c:v>2.500000</c:v>
                </c:pt>
                <c:pt idx="330">
                  <c:v>2.500000</c:v>
                </c:pt>
                <c:pt idx="331">
                  <c:v>2.500000</c:v>
                </c:pt>
                <c:pt idx="332">
                  <c:v>2.500000</c:v>
                </c:pt>
                <c:pt idx="333">
                  <c:v>2.500000</c:v>
                </c:pt>
                <c:pt idx="334">
                  <c:v>2.500000</c:v>
                </c:pt>
                <c:pt idx="335">
                  <c:v>2.500000</c:v>
                </c:pt>
                <c:pt idx="336">
                  <c:v>2.500000</c:v>
                </c:pt>
                <c:pt idx="337">
                  <c:v>2.500000</c:v>
                </c:pt>
                <c:pt idx="338">
                  <c:v>2.500000</c:v>
                </c:pt>
                <c:pt idx="339">
                  <c:v>2.500000</c:v>
                </c:pt>
                <c:pt idx="340">
                  <c:v>2.500000</c:v>
                </c:pt>
                <c:pt idx="341">
                  <c:v>2.500000</c:v>
                </c:pt>
                <c:pt idx="342">
                  <c:v>2.500000</c:v>
                </c:pt>
                <c:pt idx="343">
                  <c:v>2.500000</c:v>
                </c:pt>
                <c:pt idx="344">
                  <c:v>2.500000</c:v>
                </c:pt>
                <c:pt idx="345">
                  <c:v>2.500000</c:v>
                </c:pt>
                <c:pt idx="346">
                  <c:v>2.500000</c:v>
                </c:pt>
                <c:pt idx="347">
                  <c:v>2.500000</c:v>
                </c:pt>
                <c:pt idx="348">
                  <c:v>2.500000</c:v>
                </c:pt>
                <c:pt idx="349">
                  <c:v>2.500000</c:v>
                </c:pt>
                <c:pt idx="350">
                  <c:v>2.500000</c:v>
                </c:pt>
                <c:pt idx="351">
                  <c:v>2.500000</c:v>
                </c:pt>
                <c:pt idx="352">
                  <c:v>2.500000</c:v>
                </c:pt>
                <c:pt idx="353">
                  <c:v>2.500000</c:v>
                </c:pt>
                <c:pt idx="354">
                  <c:v>2.500000</c:v>
                </c:pt>
                <c:pt idx="355">
                  <c:v>2.500000</c:v>
                </c:pt>
                <c:pt idx="356">
                  <c:v>2.500000</c:v>
                </c:pt>
                <c:pt idx="357">
                  <c:v>2.500000</c:v>
                </c:pt>
                <c:pt idx="358">
                  <c:v>2.500000</c:v>
                </c:pt>
                <c:pt idx="359">
                  <c:v>2.500000</c:v>
                </c:pt>
                <c:pt idx="360">
                  <c:v>2.500000</c:v>
                </c:pt>
                <c:pt idx="361">
                  <c:v>2.500000</c:v>
                </c:pt>
                <c:pt idx="362">
                  <c:v>2.500000</c:v>
                </c:pt>
                <c:pt idx="363">
                  <c:v>2.500000</c:v>
                </c:pt>
                <c:pt idx="364">
                  <c:v>2.500000</c:v>
                </c:pt>
                <c:pt idx="365">
                  <c:v>2.500000</c:v>
                </c:pt>
                <c:pt idx="366">
                  <c:v>2.500000</c:v>
                </c:pt>
                <c:pt idx="367">
                  <c:v>2.500000</c:v>
                </c:pt>
                <c:pt idx="368">
                  <c:v>2.500000</c:v>
                </c:pt>
                <c:pt idx="369">
                  <c:v>2.500000</c:v>
                </c:pt>
                <c:pt idx="370">
                  <c:v>2.500000</c:v>
                </c:pt>
                <c:pt idx="371">
                  <c:v>2.500000</c:v>
                </c:pt>
                <c:pt idx="372">
                  <c:v>2.500000</c:v>
                </c:pt>
                <c:pt idx="373">
                  <c:v>2.500000</c:v>
                </c:pt>
                <c:pt idx="374">
                  <c:v>2.500000</c:v>
                </c:pt>
                <c:pt idx="375">
                  <c:v>2.500000</c:v>
                </c:pt>
                <c:pt idx="376">
                  <c:v>2.500000</c:v>
                </c:pt>
                <c:pt idx="377">
                  <c:v>2.500000</c:v>
                </c:pt>
                <c:pt idx="378">
                  <c:v>2.500000</c:v>
                </c:pt>
                <c:pt idx="379">
                  <c:v>2.500000</c:v>
                </c:pt>
                <c:pt idx="380">
                  <c:v>2.500000</c:v>
                </c:pt>
                <c:pt idx="381">
                  <c:v>2.500000</c:v>
                </c:pt>
                <c:pt idx="382">
                  <c:v>2.500000</c:v>
                </c:pt>
                <c:pt idx="383">
                  <c:v>2.500000</c:v>
                </c:pt>
                <c:pt idx="384">
                  <c:v>2.500000</c:v>
                </c:pt>
                <c:pt idx="385">
                  <c:v>2.500000</c:v>
                </c:pt>
                <c:pt idx="386">
                  <c:v>2.500000</c:v>
                </c:pt>
                <c:pt idx="387">
                  <c:v>2.500000</c:v>
                </c:pt>
                <c:pt idx="388">
                  <c:v>2.500000</c:v>
                </c:pt>
                <c:pt idx="389">
                  <c:v>2.500000</c:v>
                </c:pt>
                <c:pt idx="390">
                  <c:v>2.500000</c:v>
                </c:pt>
                <c:pt idx="391">
                  <c:v>2.500000</c:v>
                </c:pt>
                <c:pt idx="392">
                  <c:v>2.500000</c:v>
                </c:pt>
                <c:pt idx="393">
                  <c:v>2.500000</c:v>
                </c:pt>
                <c:pt idx="394">
                  <c:v>2.500000</c:v>
                </c:pt>
                <c:pt idx="395">
                  <c:v>2.500000</c:v>
                </c:pt>
                <c:pt idx="396">
                  <c:v>2.500000</c:v>
                </c:pt>
                <c:pt idx="397">
                  <c:v>2.500000</c:v>
                </c:pt>
                <c:pt idx="398">
                  <c:v>2.500000</c:v>
                </c:pt>
                <c:pt idx="399">
                  <c:v>2.500000</c:v>
                </c:pt>
                <c:pt idx="400">
                  <c:v>2.500000</c:v>
                </c:pt>
                <c:pt idx="401">
                  <c:v>2.500000</c:v>
                </c:pt>
                <c:pt idx="402">
                  <c:v>2.500000</c:v>
                </c:pt>
                <c:pt idx="403">
                  <c:v>2.500000</c:v>
                </c:pt>
                <c:pt idx="404">
                  <c:v>2.500000</c:v>
                </c:pt>
                <c:pt idx="405">
                  <c:v>2.500000</c:v>
                </c:pt>
                <c:pt idx="406">
                  <c:v>2.500000</c:v>
                </c:pt>
                <c:pt idx="407">
                  <c:v>2.500000</c:v>
                </c:pt>
                <c:pt idx="408">
                  <c:v>2.500000</c:v>
                </c:pt>
                <c:pt idx="409">
                  <c:v>2.500000</c:v>
                </c:pt>
                <c:pt idx="410">
                  <c:v>2.500000</c:v>
                </c:pt>
                <c:pt idx="411">
                  <c:v>2.500000</c:v>
                </c:pt>
                <c:pt idx="412">
                  <c:v>2.500000</c:v>
                </c:pt>
                <c:pt idx="413">
                  <c:v>2.500000</c:v>
                </c:pt>
                <c:pt idx="414">
                  <c:v>2.500000</c:v>
                </c:pt>
                <c:pt idx="415">
                  <c:v>2.500000</c:v>
                </c:pt>
                <c:pt idx="416">
                  <c:v>2.500000</c:v>
                </c:pt>
                <c:pt idx="417">
                  <c:v>2.500000</c:v>
                </c:pt>
                <c:pt idx="418">
                  <c:v>2.500000</c:v>
                </c:pt>
                <c:pt idx="419">
                  <c:v>2.500000</c:v>
                </c:pt>
                <c:pt idx="420">
                  <c:v>2.500000</c:v>
                </c:pt>
                <c:pt idx="421">
                  <c:v>2.500000</c:v>
                </c:pt>
                <c:pt idx="422">
                  <c:v>2.500000</c:v>
                </c:pt>
                <c:pt idx="423">
                  <c:v>2.500000</c:v>
                </c:pt>
                <c:pt idx="424">
                  <c:v>2.500000</c:v>
                </c:pt>
                <c:pt idx="425">
                  <c:v>2.500000</c:v>
                </c:pt>
                <c:pt idx="426">
                  <c:v>2.500000</c:v>
                </c:pt>
                <c:pt idx="427">
                  <c:v>2.500000</c:v>
                </c:pt>
                <c:pt idx="428">
                  <c:v>2.500000</c:v>
                </c:pt>
                <c:pt idx="429">
                  <c:v>2.500000</c:v>
                </c:pt>
                <c:pt idx="430">
                  <c:v>2.500000</c:v>
                </c:pt>
                <c:pt idx="431">
                  <c:v>2.500000</c:v>
                </c:pt>
                <c:pt idx="432">
                  <c:v>2.500000</c:v>
                </c:pt>
                <c:pt idx="433">
                  <c:v>2.500000</c:v>
                </c:pt>
                <c:pt idx="434">
                  <c:v>2.500000</c:v>
                </c:pt>
                <c:pt idx="435">
                  <c:v>2.500000</c:v>
                </c:pt>
                <c:pt idx="436">
                  <c:v>2.500000</c:v>
                </c:pt>
                <c:pt idx="437">
                  <c:v>2.500000</c:v>
                </c:pt>
                <c:pt idx="438">
                  <c:v>2.500000</c:v>
                </c:pt>
                <c:pt idx="439">
                  <c:v>2.500000</c:v>
                </c:pt>
                <c:pt idx="440">
                  <c:v>2.500000</c:v>
                </c:pt>
                <c:pt idx="441">
                  <c:v>2.500000</c:v>
                </c:pt>
                <c:pt idx="442">
                  <c:v>2.500000</c:v>
                </c:pt>
                <c:pt idx="443">
                  <c:v>2.500000</c:v>
                </c:pt>
                <c:pt idx="444">
                  <c:v>2.500000</c:v>
                </c:pt>
                <c:pt idx="445">
                  <c:v>2.500000</c:v>
                </c:pt>
                <c:pt idx="446">
                  <c:v>2.500000</c:v>
                </c:pt>
                <c:pt idx="447">
                  <c:v>2.500000</c:v>
                </c:pt>
                <c:pt idx="448">
                  <c:v>2.500000</c:v>
                </c:pt>
                <c:pt idx="449">
                  <c:v>2.500000</c:v>
                </c:pt>
                <c:pt idx="450">
                  <c:v>2.500000</c:v>
                </c:pt>
                <c:pt idx="451">
                  <c:v>2.500000</c:v>
                </c:pt>
                <c:pt idx="452">
                  <c:v>2.500000</c:v>
                </c:pt>
                <c:pt idx="453">
                  <c:v>2.500000</c:v>
                </c:pt>
                <c:pt idx="454">
                  <c:v>2.500000</c:v>
                </c:pt>
                <c:pt idx="455">
                  <c:v>2.500000</c:v>
                </c:pt>
                <c:pt idx="456">
                  <c:v>2.500000</c:v>
                </c:pt>
                <c:pt idx="457">
                  <c:v>2.500000</c:v>
                </c:pt>
                <c:pt idx="458">
                  <c:v>2.500000</c:v>
                </c:pt>
                <c:pt idx="459">
                  <c:v>2.500000</c:v>
                </c:pt>
                <c:pt idx="460">
                  <c:v>2.500000</c:v>
                </c:pt>
                <c:pt idx="461">
                  <c:v>2.500000</c:v>
                </c:pt>
                <c:pt idx="462">
                  <c:v>2.500000</c:v>
                </c:pt>
                <c:pt idx="463">
                  <c:v>2.500000</c:v>
                </c:pt>
                <c:pt idx="464">
                  <c:v>2.500000</c:v>
                </c:pt>
                <c:pt idx="465">
                  <c:v>2.500000</c:v>
                </c:pt>
                <c:pt idx="466">
                  <c:v>2.500000</c:v>
                </c:pt>
                <c:pt idx="467">
                  <c:v>2.500000</c:v>
                </c:pt>
                <c:pt idx="468">
                  <c:v>2.500000</c:v>
                </c:pt>
                <c:pt idx="469">
                  <c:v>2.500000</c:v>
                </c:pt>
                <c:pt idx="470">
                  <c:v>2.500000</c:v>
                </c:pt>
                <c:pt idx="471">
                  <c:v>2.500000</c:v>
                </c:pt>
                <c:pt idx="472">
                  <c:v>2.500000</c:v>
                </c:pt>
                <c:pt idx="473">
                  <c:v>2.500000</c:v>
                </c:pt>
                <c:pt idx="474">
                  <c:v>2.500000</c:v>
                </c:pt>
                <c:pt idx="475">
                  <c:v>2.500000</c:v>
                </c:pt>
                <c:pt idx="476">
                  <c:v>2.500000</c:v>
                </c:pt>
                <c:pt idx="477">
                  <c:v>2.500000</c:v>
                </c:pt>
                <c:pt idx="478">
                  <c:v>2.500000</c:v>
                </c:pt>
                <c:pt idx="479">
                  <c:v>2.500000</c:v>
                </c:pt>
                <c:pt idx="480">
                  <c:v>2.500000</c:v>
                </c:pt>
                <c:pt idx="481">
                  <c:v>2.500000</c:v>
                </c:pt>
                <c:pt idx="482">
                  <c:v>2.500000</c:v>
                </c:pt>
                <c:pt idx="483">
                  <c:v>2.500000</c:v>
                </c:pt>
                <c:pt idx="484">
                  <c:v>2.500000</c:v>
                </c:pt>
                <c:pt idx="485">
                  <c:v>2.500000</c:v>
                </c:pt>
                <c:pt idx="486">
                  <c:v>2.500000</c:v>
                </c:pt>
                <c:pt idx="487">
                  <c:v>2.500000</c:v>
                </c:pt>
                <c:pt idx="488">
                  <c:v>2.500000</c:v>
                </c:pt>
                <c:pt idx="489">
                  <c:v>2.500000</c:v>
                </c:pt>
                <c:pt idx="490">
                  <c:v>2.500000</c:v>
                </c:pt>
                <c:pt idx="491">
                  <c:v>2.500000</c:v>
                </c:pt>
                <c:pt idx="492">
                  <c:v>2.500000</c:v>
                </c:pt>
                <c:pt idx="493">
                  <c:v>2.500000</c:v>
                </c:pt>
                <c:pt idx="494">
                  <c:v>2.500000</c:v>
                </c:pt>
                <c:pt idx="495">
                  <c:v>2.500000</c:v>
                </c:pt>
                <c:pt idx="496">
                  <c:v>2.500000</c:v>
                </c:pt>
                <c:pt idx="497">
                  <c:v>2.500000</c:v>
                </c:pt>
                <c:pt idx="498">
                  <c:v>2.500000</c:v>
                </c:pt>
                <c:pt idx="499">
                  <c:v>2.500000</c:v>
                </c:pt>
                <c:pt idx="500">
                  <c:v>2.500000</c:v>
                </c:pt>
                <c:pt idx="501">
                  <c:v>2.500000</c:v>
                </c:pt>
                <c:pt idx="502">
                  <c:v>2.500000</c:v>
                </c:pt>
                <c:pt idx="503">
                  <c:v>2.500000</c:v>
                </c:pt>
                <c:pt idx="504">
                  <c:v>2.500000</c:v>
                </c:pt>
                <c:pt idx="505">
                  <c:v>2.500000</c:v>
                </c:pt>
                <c:pt idx="506">
                  <c:v>2.500000</c:v>
                </c:pt>
                <c:pt idx="507">
                  <c:v>2.500000</c:v>
                </c:pt>
                <c:pt idx="508">
                  <c:v>2.500000</c:v>
                </c:pt>
                <c:pt idx="509">
                  <c:v>2.500000</c:v>
                </c:pt>
                <c:pt idx="510">
                  <c:v>2.500000</c:v>
                </c:pt>
                <c:pt idx="511">
                  <c:v>2.500000</c:v>
                </c:pt>
                <c:pt idx="512">
                  <c:v>2.500000</c:v>
                </c:pt>
                <c:pt idx="513">
                  <c:v>2.500000</c:v>
                </c:pt>
                <c:pt idx="514">
                  <c:v>2.500000</c:v>
                </c:pt>
                <c:pt idx="515">
                  <c:v>2.500000</c:v>
                </c:pt>
                <c:pt idx="516">
                  <c:v>2.500000</c:v>
                </c:pt>
                <c:pt idx="517">
                  <c:v>2.500000</c:v>
                </c:pt>
                <c:pt idx="518">
                  <c:v>2.500000</c:v>
                </c:pt>
                <c:pt idx="519">
                  <c:v>2.500000</c:v>
                </c:pt>
                <c:pt idx="520">
                  <c:v>2.500000</c:v>
                </c:pt>
                <c:pt idx="521">
                  <c:v>2.500000</c:v>
                </c:pt>
                <c:pt idx="522">
                  <c:v>2.500000</c:v>
                </c:pt>
                <c:pt idx="523">
                  <c:v>2.500000</c:v>
                </c:pt>
                <c:pt idx="524">
                  <c:v>2.500000</c:v>
                </c:pt>
                <c:pt idx="525">
                  <c:v>2.500000</c:v>
                </c:pt>
                <c:pt idx="526">
                  <c:v>2.500000</c:v>
                </c:pt>
                <c:pt idx="527">
                  <c:v>2.500000</c:v>
                </c:pt>
                <c:pt idx="528">
                  <c:v>2.500000</c:v>
                </c:pt>
                <c:pt idx="529">
                  <c:v>2.500000</c:v>
                </c:pt>
                <c:pt idx="530">
                  <c:v>2.500000</c:v>
                </c:pt>
                <c:pt idx="531">
                  <c:v>2.500000</c:v>
                </c:pt>
                <c:pt idx="532">
                  <c:v>2.500000</c:v>
                </c:pt>
                <c:pt idx="533">
                  <c:v>2.500000</c:v>
                </c:pt>
                <c:pt idx="534">
                  <c:v>2.500000</c:v>
                </c:pt>
                <c:pt idx="535">
                  <c:v>2.500000</c:v>
                </c:pt>
                <c:pt idx="536">
                  <c:v>2.500000</c:v>
                </c:pt>
                <c:pt idx="537">
                  <c:v>2.500000</c:v>
                </c:pt>
                <c:pt idx="538">
                  <c:v>2.500000</c:v>
                </c:pt>
                <c:pt idx="539">
                  <c:v>2.500000</c:v>
                </c:pt>
                <c:pt idx="540">
                  <c:v>2.500000</c:v>
                </c:pt>
                <c:pt idx="541">
                  <c:v>2.500000</c:v>
                </c:pt>
                <c:pt idx="542">
                  <c:v>2.500000</c:v>
                </c:pt>
                <c:pt idx="543">
                  <c:v>2.500000</c:v>
                </c:pt>
                <c:pt idx="544">
                  <c:v>2.500000</c:v>
                </c:pt>
                <c:pt idx="545">
                  <c:v>2.500000</c:v>
                </c:pt>
                <c:pt idx="546">
                  <c:v>2.500000</c:v>
                </c:pt>
                <c:pt idx="547">
                  <c:v>2.500000</c:v>
                </c:pt>
                <c:pt idx="548">
                  <c:v>2.500000</c:v>
                </c:pt>
                <c:pt idx="549">
                  <c:v>2.500000</c:v>
                </c:pt>
                <c:pt idx="550">
                  <c:v>2.500000</c:v>
                </c:pt>
                <c:pt idx="551">
                  <c:v>2.500000</c:v>
                </c:pt>
                <c:pt idx="552">
                  <c:v>2.500000</c:v>
                </c:pt>
                <c:pt idx="553">
                  <c:v>2.500000</c:v>
                </c:pt>
                <c:pt idx="554">
                  <c:v>2.500000</c:v>
                </c:pt>
                <c:pt idx="555">
                  <c:v>2.500000</c:v>
                </c:pt>
                <c:pt idx="556">
                  <c:v>2.500000</c:v>
                </c:pt>
                <c:pt idx="557">
                  <c:v>2.500000</c:v>
                </c:pt>
                <c:pt idx="558">
                  <c:v>2.500000</c:v>
                </c:pt>
                <c:pt idx="559">
                  <c:v>2.500000</c:v>
                </c:pt>
                <c:pt idx="560">
                  <c:v>2.500000</c:v>
                </c:pt>
                <c:pt idx="561">
                  <c:v>2.500000</c:v>
                </c:pt>
                <c:pt idx="562">
                  <c:v>2.500000</c:v>
                </c:pt>
                <c:pt idx="563">
                  <c:v>2.500000</c:v>
                </c:pt>
                <c:pt idx="564">
                  <c:v>2.500000</c:v>
                </c:pt>
                <c:pt idx="565">
                  <c:v>2.500000</c:v>
                </c:pt>
                <c:pt idx="566">
                  <c:v>2.500000</c:v>
                </c:pt>
                <c:pt idx="567">
                  <c:v>2.500000</c:v>
                </c:pt>
                <c:pt idx="568">
                  <c:v>2.500000</c:v>
                </c:pt>
                <c:pt idx="569">
                  <c:v>2.500000</c:v>
                </c:pt>
                <c:pt idx="570">
                  <c:v>2.500000</c:v>
                </c:pt>
                <c:pt idx="571">
                  <c:v>2.500000</c:v>
                </c:pt>
                <c:pt idx="572">
                  <c:v>2.500000</c:v>
                </c:pt>
                <c:pt idx="573">
                  <c:v>2.500000</c:v>
                </c:pt>
                <c:pt idx="574">
                  <c:v>2.500000</c:v>
                </c:pt>
                <c:pt idx="575">
                  <c:v>2.500000</c:v>
                </c:pt>
                <c:pt idx="576">
                  <c:v>2.500000</c:v>
                </c:pt>
                <c:pt idx="577">
                  <c:v>2.500000</c:v>
                </c:pt>
                <c:pt idx="578">
                  <c:v>2.500000</c:v>
                </c:pt>
                <c:pt idx="579">
                  <c:v>2.500000</c:v>
                </c:pt>
                <c:pt idx="580">
                  <c:v>2.500000</c:v>
                </c:pt>
                <c:pt idx="581">
                  <c:v>2.500000</c:v>
                </c:pt>
                <c:pt idx="582">
                  <c:v>2.500000</c:v>
                </c:pt>
                <c:pt idx="583">
                  <c:v>2.500000</c:v>
                </c:pt>
                <c:pt idx="584">
                  <c:v>2.500000</c:v>
                </c:pt>
                <c:pt idx="585">
                  <c:v>2.500000</c:v>
                </c:pt>
                <c:pt idx="586">
                  <c:v>2.500000</c:v>
                </c:pt>
                <c:pt idx="587">
                  <c:v>2.500000</c:v>
                </c:pt>
                <c:pt idx="588">
                  <c:v>2.500000</c:v>
                </c:pt>
                <c:pt idx="589">
                  <c:v>2.500000</c:v>
                </c:pt>
                <c:pt idx="590">
                  <c:v>2.500000</c:v>
                </c:pt>
                <c:pt idx="591">
                  <c:v>2.500000</c:v>
                </c:pt>
                <c:pt idx="592">
                  <c:v>2.500000</c:v>
                </c:pt>
                <c:pt idx="593">
                  <c:v>2.500000</c:v>
                </c:pt>
                <c:pt idx="594">
                  <c:v>2.500000</c:v>
                </c:pt>
                <c:pt idx="595">
                  <c:v>2.500000</c:v>
                </c:pt>
                <c:pt idx="596">
                  <c:v>2.500000</c:v>
                </c:pt>
                <c:pt idx="597">
                  <c:v>2.500000</c:v>
                </c:pt>
                <c:pt idx="598">
                  <c:v>2.500000</c:v>
                </c:pt>
                <c:pt idx="599">
                  <c:v>2.500000</c:v>
                </c:pt>
                <c:pt idx="600">
                  <c:v>2.500000</c:v>
                </c:pt>
                <c:pt idx="601">
                  <c:v>2.500000</c:v>
                </c:pt>
                <c:pt idx="602">
                  <c:v>2.500000</c:v>
                </c:pt>
                <c:pt idx="603">
                  <c:v>2.500000</c:v>
                </c:pt>
                <c:pt idx="604">
                  <c:v>2.500000</c:v>
                </c:pt>
                <c:pt idx="605">
                  <c:v>2.500000</c:v>
                </c:pt>
                <c:pt idx="606">
                  <c:v>2.500000</c:v>
                </c:pt>
                <c:pt idx="607">
                  <c:v>2.500000</c:v>
                </c:pt>
                <c:pt idx="608">
                  <c:v>2.500000</c:v>
                </c:pt>
                <c:pt idx="609">
                  <c:v>2.500000</c:v>
                </c:pt>
                <c:pt idx="610">
                  <c:v>2.500000</c:v>
                </c:pt>
                <c:pt idx="611">
                  <c:v>2.500000</c:v>
                </c:pt>
                <c:pt idx="612">
                  <c:v>2.500000</c:v>
                </c:pt>
                <c:pt idx="613">
                  <c:v>2.500000</c:v>
                </c:pt>
                <c:pt idx="614">
                  <c:v>2.500000</c:v>
                </c:pt>
                <c:pt idx="615">
                  <c:v>2.500000</c:v>
                </c:pt>
                <c:pt idx="616">
                  <c:v>2.500000</c:v>
                </c:pt>
                <c:pt idx="617">
                  <c:v>2.500000</c:v>
                </c:pt>
                <c:pt idx="618">
                  <c:v>2.500000</c:v>
                </c:pt>
                <c:pt idx="619">
                  <c:v>2.500000</c:v>
                </c:pt>
                <c:pt idx="620">
                  <c:v>2.500000</c:v>
                </c:pt>
                <c:pt idx="621">
                  <c:v>2.500000</c:v>
                </c:pt>
                <c:pt idx="622">
                  <c:v>2.500000</c:v>
                </c:pt>
                <c:pt idx="623">
                  <c:v>2.500000</c:v>
                </c:pt>
                <c:pt idx="624">
                  <c:v>2.500000</c:v>
                </c:pt>
                <c:pt idx="625">
                  <c:v>2.500000</c:v>
                </c:pt>
                <c:pt idx="626">
                  <c:v>2.500000</c:v>
                </c:pt>
                <c:pt idx="627">
                  <c:v>2.500000</c:v>
                </c:pt>
                <c:pt idx="628">
                  <c:v>2.500000</c:v>
                </c:pt>
                <c:pt idx="629">
                  <c:v>2.500000</c:v>
                </c:pt>
                <c:pt idx="630">
                  <c:v>2.500000</c:v>
                </c:pt>
                <c:pt idx="631">
                  <c:v>2.500000</c:v>
                </c:pt>
                <c:pt idx="632">
                  <c:v>2.500000</c:v>
                </c:pt>
                <c:pt idx="633">
                  <c:v>2.500000</c:v>
                </c:pt>
                <c:pt idx="634">
                  <c:v>2.500000</c:v>
                </c:pt>
                <c:pt idx="635">
                  <c:v>2.500000</c:v>
                </c:pt>
                <c:pt idx="636">
                  <c:v>2.500000</c:v>
                </c:pt>
                <c:pt idx="637">
                  <c:v>2.500000</c:v>
                </c:pt>
                <c:pt idx="638">
                  <c:v>2.500000</c:v>
                </c:pt>
                <c:pt idx="639">
                  <c:v>2.500000</c:v>
                </c:pt>
                <c:pt idx="640">
                  <c:v>2.500000</c:v>
                </c:pt>
                <c:pt idx="641">
                  <c:v>2.500000</c:v>
                </c:pt>
                <c:pt idx="642">
                  <c:v>2.500000</c:v>
                </c:pt>
                <c:pt idx="643">
                  <c:v>2.500000</c:v>
                </c:pt>
                <c:pt idx="644">
                  <c:v>2.500000</c:v>
                </c:pt>
                <c:pt idx="645">
                  <c:v>2.500000</c:v>
                </c:pt>
                <c:pt idx="646">
                  <c:v>2.500000</c:v>
                </c:pt>
                <c:pt idx="647">
                  <c:v>2.500000</c:v>
                </c:pt>
                <c:pt idx="648">
                  <c:v>2.500000</c:v>
                </c:pt>
                <c:pt idx="649">
                  <c:v>2.500000</c:v>
                </c:pt>
                <c:pt idx="650">
                  <c:v>2.500000</c:v>
                </c:pt>
                <c:pt idx="651">
                  <c:v>2.500000</c:v>
                </c:pt>
                <c:pt idx="652">
                  <c:v>2.500000</c:v>
                </c:pt>
                <c:pt idx="653">
                  <c:v>2.500000</c:v>
                </c:pt>
                <c:pt idx="654">
                  <c:v>2.500000</c:v>
                </c:pt>
                <c:pt idx="655">
                  <c:v>2.500000</c:v>
                </c:pt>
                <c:pt idx="656">
                  <c:v>2.500000</c:v>
                </c:pt>
                <c:pt idx="657">
                  <c:v>2.500000</c:v>
                </c:pt>
                <c:pt idx="658">
                  <c:v>2.500000</c:v>
                </c:pt>
                <c:pt idx="659">
                  <c:v>2.500000</c:v>
                </c:pt>
                <c:pt idx="660">
                  <c:v>2.500000</c:v>
                </c:pt>
                <c:pt idx="661">
                  <c:v>2.500000</c:v>
                </c:pt>
                <c:pt idx="662">
                  <c:v>2.500000</c:v>
                </c:pt>
                <c:pt idx="663">
                  <c:v>2.500000</c:v>
                </c:pt>
                <c:pt idx="664">
                  <c:v>2.500000</c:v>
                </c:pt>
                <c:pt idx="665">
                  <c:v>2.500000</c:v>
                </c:pt>
                <c:pt idx="666">
                  <c:v>2.500000</c:v>
                </c:pt>
                <c:pt idx="667">
                  <c:v>2.500000</c:v>
                </c:pt>
                <c:pt idx="668">
                  <c:v>2.500000</c:v>
                </c:pt>
                <c:pt idx="669">
                  <c:v>2.500000</c:v>
                </c:pt>
                <c:pt idx="670">
                  <c:v>2.500000</c:v>
                </c:pt>
                <c:pt idx="671">
                  <c:v>2.500000</c:v>
                </c:pt>
                <c:pt idx="672">
                  <c:v>2.500000</c:v>
                </c:pt>
                <c:pt idx="673">
                  <c:v>2.500000</c:v>
                </c:pt>
                <c:pt idx="674">
                  <c:v>2.500000</c:v>
                </c:pt>
                <c:pt idx="675">
                  <c:v>2.500000</c:v>
                </c:pt>
                <c:pt idx="676">
                  <c:v>2.500000</c:v>
                </c:pt>
                <c:pt idx="677">
                  <c:v>2.500000</c:v>
                </c:pt>
                <c:pt idx="678">
                  <c:v>2.500000</c:v>
                </c:pt>
                <c:pt idx="679">
                  <c:v>2.500000</c:v>
                </c:pt>
                <c:pt idx="680">
                  <c:v>2.500000</c:v>
                </c:pt>
                <c:pt idx="681">
                  <c:v>2.500000</c:v>
                </c:pt>
                <c:pt idx="682">
                  <c:v>2.500000</c:v>
                </c:pt>
                <c:pt idx="683">
                  <c:v>2.500000</c:v>
                </c:pt>
                <c:pt idx="684">
                  <c:v>2.500000</c:v>
                </c:pt>
                <c:pt idx="685">
                  <c:v>2.500000</c:v>
                </c:pt>
                <c:pt idx="686">
                  <c:v>2.500000</c:v>
                </c:pt>
                <c:pt idx="687">
                  <c:v>2.500000</c:v>
                </c:pt>
                <c:pt idx="688">
                  <c:v>2.500000</c:v>
                </c:pt>
                <c:pt idx="689">
                  <c:v>2.500000</c:v>
                </c:pt>
                <c:pt idx="690">
                  <c:v>2.500000</c:v>
                </c:pt>
                <c:pt idx="691">
                  <c:v>2.500000</c:v>
                </c:pt>
                <c:pt idx="692">
                  <c:v>2.500000</c:v>
                </c:pt>
                <c:pt idx="693">
                  <c:v>2.500000</c:v>
                </c:pt>
                <c:pt idx="694">
                  <c:v>2.500000</c:v>
                </c:pt>
                <c:pt idx="695">
                  <c:v>2.500000</c:v>
                </c:pt>
                <c:pt idx="696">
                  <c:v>2.500000</c:v>
                </c:pt>
                <c:pt idx="697">
                  <c:v>2.500000</c:v>
                </c:pt>
                <c:pt idx="698">
                  <c:v>2.500000</c:v>
                </c:pt>
                <c:pt idx="699">
                  <c:v>2.500000</c:v>
                </c:pt>
                <c:pt idx="700">
                  <c:v>2.500000</c:v>
                </c:pt>
                <c:pt idx="701">
                  <c:v>2.500000</c:v>
                </c:pt>
                <c:pt idx="702">
                  <c:v>2.500000</c:v>
                </c:pt>
                <c:pt idx="703">
                  <c:v>2.500000</c:v>
                </c:pt>
                <c:pt idx="704">
                  <c:v>2.500000</c:v>
                </c:pt>
                <c:pt idx="705">
                  <c:v>2.500000</c:v>
                </c:pt>
                <c:pt idx="706">
                  <c:v>2.500000</c:v>
                </c:pt>
                <c:pt idx="707">
                  <c:v>2.500000</c:v>
                </c:pt>
                <c:pt idx="708">
                  <c:v>2.500000</c:v>
                </c:pt>
                <c:pt idx="709">
                  <c:v>2.500000</c:v>
                </c:pt>
                <c:pt idx="710">
                  <c:v>2.500000</c:v>
                </c:pt>
                <c:pt idx="711">
                  <c:v>2.500000</c:v>
                </c:pt>
                <c:pt idx="712">
                  <c:v>2.500000</c:v>
                </c:pt>
                <c:pt idx="713">
                  <c:v>2.500000</c:v>
                </c:pt>
                <c:pt idx="714">
                  <c:v>2.500000</c:v>
                </c:pt>
                <c:pt idx="715">
                  <c:v>2.500000</c:v>
                </c:pt>
                <c:pt idx="716">
                  <c:v>2.500000</c:v>
                </c:pt>
                <c:pt idx="717">
                  <c:v>2.500000</c:v>
                </c:pt>
                <c:pt idx="718">
                  <c:v>2.500000</c:v>
                </c:pt>
                <c:pt idx="719">
                  <c:v>2.500000</c:v>
                </c:pt>
                <c:pt idx="720">
                  <c:v>2.500000</c:v>
                </c:pt>
                <c:pt idx="721">
                  <c:v>2.500000</c:v>
                </c:pt>
                <c:pt idx="722">
                  <c:v>2.500000</c:v>
                </c:pt>
                <c:pt idx="723">
                  <c:v>2.500000</c:v>
                </c:pt>
                <c:pt idx="724">
                  <c:v>2.500000</c:v>
                </c:pt>
                <c:pt idx="725">
                  <c:v>2.500000</c:v>
                </c:pt>
                <c:pt idx="726">
                  <c:v>2.500000</c:v>
                </c:pt>
                <c:pt idx="727">
                  <c:v>2.500000</c:v>
                </c:pt>
                <c:pt idx="728">
                  <c:v>2.500000</c:v>
                </c:pt>
                <c:pt idx="729">
                  <c:v>2.500000</c:v>
                </c:pt>
                <c:pt idx="730">
                  <c:v>2.500000</c:v>
                </c:pt>
                <c:pt idx="731">
                  <c:v>2.500000</c:v>
                </c:pt>
                <c:pt idx="732">
                  <c:v>2.500000</c:v>
                </c:pt>
                <c:pt idx="733">
                  <c:v>2.500000</c:v>
                </c:pt>
                <c:pt idx="734">
                  <c:v>2.500000</c:v>
                </c:pt>
                <c:pt idx="735">
                  <c:v>2.500000</c:v>
                </c:pt>
                <c:pt idx="736">
                  <c:v>2.500000</c:v>
                </c:pt>
                <c:pt idx="737">
                  <c:v>2.500000</c:v>
                </c:pt>
                <c:pt idx="738">
                  <c:v>2.500000</c:v>
                </c:pt>
                <c:pt idx="739">
                  <c:v>2.500000</c:v>
                </c:pt>
                <c:pt idx="740">
                  <c:v>2.500000</c:v>
                </c:pt>
                <c:pt idx="741">
                  <c:v>2.500000</c:v>
                </c:pt>
                <c:pt idx="742">
                  <c:v>2.500000</c:v>
                </c:pt>
                <c:pt idx="743">
                  <c:v>2.500000</c:v>
                </c:pt>
                <c:pt idx="744">
                  <c:v>2.500000</c:v>
                </c:pt>
                <c:pt idx="745">
                  <c:v>2.500000</c:v>
                </c:pt>
                <c:pt idx="746">
                  <c:v>2.500000</c:v>
                </c:pt>
                <c:pt idx="747">
                  <c:v>2.500000</c:v>
                </c:pt>
                <c:pt idx="748">
                  <c:v>2.500000</c:v>
                </c:pt>
                <c:pt idx="749">
                  <c:v>2.500000</c:v>
                </c:pt>
                <c:pt idx="750">
                  <c:v>2.500000</c:v>
                </c:pt>
                <c:pt idx="751">
                  <c:v>2.500000</c:v>
                </c:pt>
                <c:pt idx="752">
                  <c:v>2.500000</c:v>
                </c:pt>
                <c:pt idx="753">
                  <c:v>2.500000</c:v>
                </c:pt>
                <c:pt idx="754">
                  <c:v>2.500000</c:v>
                </c:pt>
                <c:pt idx="755">
                  <c:v>2.500000</c:v>
                </c:pt>
                <c:pt idx="756">
                  <c:v>2.500000</c:v>
                </c:pt>
                <c:pt idx="757">
                  <c:v>2.500000</c:v>
                </c:pt>
                <c:pt idx="758">
                  <c:v>2.500000</c:v>
                </c:pt>
                <c:pt idx="759">
                  <c:v>2.500000</c:v>
                </c:pt>
                <c:pt idx="760">
                  <c:v>2.500000</c:v>
                </c:pt>
                <c:pt idx="761">
                  <c:v>2.500000</c:v>
                </c:pt>
                <c:pt idx="762">
                  <c:v>2.500000</c:v>
                </c:pt>
                <c:pt idx="763">
                  <c:v>2.500000</c:v>
                </c:pt>
                <c:pt idx="764">
                  <c:v>2.500000</c:v>
                </c:pt>
                <c:pt idx="765">
                  <c:v>2.500000</c:v>
                </c:pt>
                <c:pt idx="766">
                  <c:v>2.500000</c:v>
                </c:pt>
                <c:pt idx="767">
                  <c:v>2.500000</c:v>
                </c:pt>
                <c:pt idx="768">
                  <c:v>2.500000</c:v>
                </c:pt>
                <c:pt idx="769">
                  <c:v>2.500000</c:v>
                </c:pt>
                <c:pt idx="770">
                  <c:v>2.500000</c:v>
                </c:pt>
                <c:pt idx="771">
                  <c:v>2.500000</c:v>
                </c:pt>
                <c:pt idx="772">
                  <c:v>2.500000</c:v>
                </c:pt>
                <c:pt idx="773">
                  <c:v>2.500000</c:v>
                </c:pt>
                <c:pt idx="774">
                  <c:v>2.500000</c:v>
                </c:pt>
                <c:pt idx="775">
                  <c:v>2.500000</c:v>
                </c:pt>
                <c:pt idx="776">
                  <c:v>2.500000</c:v>
                </c:pt>
                <c:pt idx="777">
                  <c:v>2.500000</c:v>
                </c:pt>
                <c:pt idx="778">
                  <c:v>2.500000</c:v>
                </c:pt>
                <c:pt idx="779">
                  <c:v>2.500000</c:v>
                </c:pt>
                <c:pt idx="780">
                  <c:v>2.500000</c:v>
                </c:pt>
                <c:pt idx="781">
                  <c:v>2.500000</c:v>
                </c:pt>
                <c:pt idx="782">
                  <c:v>2.500000</c:v>
                </c:pt>
                <c:pt idx="783">
                  <c:v>2.500000</c:v>
                </c:pt>
                <c:pt idx="784">
                  <c:v>2.500000</c:v>
                </c:pt>
                <c:pt idx="785">
                  <c:v>2.500000</c:v>
                </c:pt>
                <c:pt idx="786">
                  <c:v>2.500000</c:v>
                </c:pt>
                <c:pt idx="787">
                  <c:v>2.500000</c:v>
                </c:pt>
                <c:pt idx="788">
                  <c:v>2.500000</c:v>
                </c:pt>
                <c:pt idx="789">
                  <c:v>2.500000</c:v>
                </c:pt>
                <c:pt idx="790">
                  <c:v>2.500000</c:v>
                </c:pt>
                <c:pt idx="791">
                  <c:v>2.500000</c:v>
                </c:pt>
                <c:pt idx="792">
                  <c:v>2.500000</c:v>
                </c:pt>
                <c:pt idx="793">
                  <c:v>2.500000</c:v>
                </c:pt>
                <c:pt idx="794">
                  <c:v>2.500000</c:v>
                </c:pt>
                <c:pt idx="795">
                  <c:v>2.500000</c:v>
                </c:pt>
                <c:pt idx="796">
                  <c:v>2.500000</c:v>
                </c:pt>
                <c:pt idx="797">
                  <c:v>2.500000</c:v>
                </c:pt>
                <c:pt idx="798">
                  <c:v>2.500000</c:v>
                </c:pt>
                <c:pt idx="799">
                  <c:v>2.500000</c:v>
                </c:pt>
                <c:pt idx="800">
                  <c:v>2.500000</c:v>
                </c:pt>
                <c:pt idx="801">
                  <c:v>2.500000</c:v>
                </c:pt>
                <c:pt idx="802">
                  <c:v>2.500000</c:v>
                </c:pt>
                <c:pt idx="803">
                  <c:v>2.500000</c:v>
                </c:pt>
                <c:pt idx="804">
                  <c:v>2.500000</c:v>
                </c:pt>
                <c:pt idx="805">
                  <c:v>2.500000</c:v>
                </c:pt>
                <c:pt idx="806">
                  <c:v>2.500000</c:v>
                </c:pt>
                <c:pt idx="807">
                  <c:v>2.500000</c:v>
                </c:pt>
                <c:pt idx="808">
                  <c:v>2.500000</c:v>
                </c:pt>
                <c:pt idx="809">
                  <c:v>2.500000</c:v>
                </c:pt>
                <c:pt idx="810">
                  <c:v>2.500000</c:v>
                </c:pt>
                <c:pt idx="811">
                  <c:v>2.500000</c:v>
                </c:pt>
                <c:pt idx="812">
                  <c:v>2.500000</c:v>
                </c:pt>
                <c:pt idx="813">
                  <c:v>2.500000</c:v>
                </c:pt>
                <c:pt idx="814">
                  <c:v>2.500000</c:v>
                </c:pt>
                <c:pt idx="815">
                  <c:v>2.500000</c:v>
                </c:pt>
                <c:pt idx="816">
                  <c:v>2.500000</c:v>
                </c:pt>
                <c:pt idx="817">
                  <c:v>2.500000</c:v>
                </c:pt>
                <c:pt idx="818">
                  <c:v>2.500000</c:v>
                </c:pt>
                <c:pt idx="819">
                  <c:v>2.500000</c:v>
                </c:pt>
                <c:pt idx="820">
                  <c:v>2.500000</c:v>
                </c:pt>
                <c:pt idx="821">
                  <c:v>2.500000</c:v>
                </c:pt>
                <c:pt idx="822">
                  <c:v>2.500000</c:v>
                </c:pt>
                <c:pt idx="823">
                  <c:v>2.500000</c:v>
                </c:pt>
                <c:pt idx="824">
                  <c:v>2.500000</c:v>
                </c:pt>
                <c:pt idx="825">
                  <c:v>2.500000</c:v>
                </c:pt>
                <c:pt idx="826">
                  <c:v>2.500000</c:v>
                </c:pt>
                <c:pt idx="827">
                  <c:v>2.500000</c:v>
                </c:pt>
                <c:pt idx="828">
                  <c:v>2.500000</c:v>
                </c:pt>
                <c:pt idx="829">
                  <c:v>2.500000</c:v>
                </c:pt>
                <c:pt idx="830">
                  <c:v>2.500000</c:v>
                </c:pt>
                <c:pt idx="831">
                  <c:v>2.500000</c:v>
                </c:pt>
                <c:pt idx="832">
                  <c:v>2.500000</c:v>
                </c:pt>
                <c:pt idx="833">
                  <c:v>2.500000</c:v>
                </c:pt>
                <c:pt idx="834">
                  <c:v>2.500000</c:v>
                </c:pt>
                <c:pt idx="835">
                  <c:v>2.500000</c:v>
                </c:pt>
                <c:pt idx="836">
                  <c:v>2.500000</c:v>
                </c:pt>
                <c:pt idx="837">
                  <c:v>2.500000</c:v>
                </c:pt>
                <c:pt idx="838">
                  <c:v>2.500000</c:v>
                </c:pt>
                <c:pt idx="839">
                  <c:v>2.500000</c:v>
                </c:pt>
                <c:pt idx="840">
                  <c:v>2.500000</c:v>
                </c:pt>
                <c:pt idx="841">
                  <c:v>2.500000</c:v>
                </c:pt>
                <c:pt idx="842">
                  <c:v>2.500000</c:v>
                </c:pt>
                <c:pt idx="843">
                  <c:v>2.500000</c:v>
                </c:pt>
                <c:pt idx="844">
                  <c:v>2.500000</c:v>
                </c:pt>
                <c:pt idx="845">
                  <c:v>2.500000</c:v>
                </c:pt>
                <c:pt idx="846">
                  <c:v>2.500000</c:v>
                </c:pt>
                <c:pt idx="847">
                  <c:v>2.500000</c:v>
                </c:pt>
                <c:pt idx="848">
                  <c:v>2.500000</c:v>
                </c:pt>
                <c:pt idx="849">
                  <c:v>2.500000</c:v>
                </c:pt>
                <c:pt idx="850">
                  <c:v>2.500000</c:v>
                </c:pt>
                <c:pt idx="851">
                  <c:v>2.500000</c:v>
                </c:pt>
                <c:pt idx="852">
                  <c:v>2.500000</c:v>
                </c:pt>
                <c:pt idx="853">
                  <c:v>2.500000</c:v>
                </c:pt>
                <c:pt idx="854">
                  <c:v>2.500000</c:v>
                </c:pt>
                <c:pt idx="855">
                  <c:v>2.500000</c:v>
                </c:pt>
                <c:pt idx="856">
                  <c:v>2.500000</c:v>
                </c:pt>
                <c:pt idx="857">
                  <c:v>2.500000</c:v>
                </c:pt>
                <c:pt idx="858">
                  <c:v>2.500000</c:v>
                </c:pt>
                <c:pt idx="859">
                  <c:v>2.500000</c:v>
                </c:pt>
                <c:pt idx="860">
                  <c:v>2.500000</c:v>
                </c:pt>
                <c:pt idx="861">
                  <c:v>2.500000</c:v>
                </c:pt>
                <c:pt idx="862">
                  <c:v>2.500000</c:v>
                </c:pt>
                <c:pt idx="863">
                  <c:v>2.500000</c:v>
                </c:pt>
                <c:pt idx="864">
                  <c:v>2.500000</c:v>
                </c:pt>
                <c:pt idx="865">
                  <c:v>2.500000</c:v>
                </c:pt>
                <c:pt idx="866">
                  <c:v>2.500000</c:v>
                </c:pt>
                <c:pt idx="867">
                  <c:v>2.500000</c:v>
                </c:pt>
                <c:pt idx="868">
                  <c:v>2.500000</c:v>
                </c:pt>
                <c:pt idx="869">
                  <c:v>2.500000</c:v>
                </c:pt>
                <c:pt idx="870">
                  <c:v>2.500000</c:v>
                </c:pt>
                <c:pt idx="871">
                  <c:v>2.500000</c:v>
                </c:pt>
                <c:pt idx="872">
                  <c:v>2.500000</c:v>
                </c:pt>
                <c:pt idx="873">
                  <c:v>2.500000</c:v>
                </c:pt>
                <c:pt idx="874">
                  <c:v>2.500000</c:v>
                </c:pt>
                <c:pt idx="875">
                  <c:v>2.500000</c:v>
                </c:pt>
                <c:pt idx="876">
                  <c:v>2.500000</c:v>
                </c:pt>
                <c:pt idx="877">
                  <c:v>2.500000</c:v>
                </c:pt>
                <c:pt idx="878">
                  <c:v>2.500000</c:v>
                </c:pt>
                <c:pt idx="879">
                  <c:v>2.500000</c:v>
                </c:pt>
                <c:pt idx="880">
                  <c:v>2.500000</c:v>
                </c:pt>
                <c:pt idx="881">
                  <c:v>2.500000</c:v>
                </c:pt>
                <c:pt idx="882">
                  <c:v>2.500000</c:v>
                </c:pt>
                <c:pt idx="883">
                  <c:v>2.500000</c:v>
                </c:pt>
                <c:pt idx="884">
                  <c:v>2.500000</c:v>
                </c:pt>
                <c:pt idx="885">
                  <c:v>2.500000</c:v>
                </c:pt>
                <c:pt idx="886">
                  <c:v>2.500000</c:v>
                </c:pt>
                <c:pt idx="887">
                  <c:v>2.500000</c:v>
                </c:pt>
                <c:pt idx="888">
                  <c:v>2.500000</c:v>
                </c:pt>
                <c:pt idx="889">
                  <c:v>2.500000</c:v>
                </c:pt>
                <c:pt idx="890">
                  <c:v>2.500000</c:v>
                </c:pt>
                <c:pt idx="891">
                  <c:v>2.500000</c:v>
                </c:pt>
                <c:pt idx="892">
                  <c:v>2.500000</c:v>
                </c:pt>
                <c:pt idx="893">
                  <c:v>2.500000</c:v>
                </c:pt>
                <c:pt idx="894">
                  <c:v>2.500000</c:v>
                </c:pt>
                <c:pt idx="895">
                  <c:v>2.500000</c:v>
                </c:pt>
                <c:pt idx="896">
                  <c:v>2.500000</c:v>
                </c:pt>
                <c:pt idx="897">
                  <c:v>2.500000</c:v>
                </c:pt>
                <c:pt idx="898">
                  <c:v>2.500000</c:v>
                </c:pt>
                <c:pt idx="899">
                  <c:v>2.500000</c:v>
                </c:pt>
                <c:pt idx="900">
                  <c:v>2.500000</c:v>
                </c:pt>
                <c:pt idx="901">
                  <c:v>2.500000</c:v>
                </c:pt>
                <c:pt idx="902">
                  <c:v>2.500000</c:v>
                </c:pt>
                <c:pt idx="903">
                  <c:v>2.500000</c:v>
                </c:pt>
                <c:pt idx="904">
                  <c:v>2.500000</c:v>
                </c:pt>
                <c:pt idx="905">
                  <c:v>2.500000</c:v>
                </c:pt>
                <c:pt idx="906">
                  <c:v>2.500000</c:v>
                </c:pt>
                <c:pt idx="907">
                  <c:v>2.500000</c:v>
                </c:pt>
                <c:pt idx="908">
                  <c:v>2.500000</c:v>
                </c:pt>
                <c:pt idx="909">
                  <c:v>2.500000</c:v>
                </c:pt>
                <c:pt idx="910">
                  <c:v>2.500000</c:v>
                </c:pt>
                <c:pt idx="911">
                  <c:v>2.500000</c:v>
                </c:pt>
                <c:pt idx="912">
                  <c:v>2.500000</c:v>
                </c:pt>
                <c:pt idx="913">
                  <c:v>2.500000</c:v>
                </c:pt>
                <c:pt idx="914">
                  <c:v>2.500000</c:v>
                </c:pt>
                <c:pt idx="915">
                  <c:v>2.500000</c:v>
                </c:pt>
                <c:pt idx="916">
                  <c:v>2.500000</c:v>
                </c:pt>
                <c:pt idx="917">
                  <c:v>2.500000</c:v>
                </c:pt>
                <c:pt idx="918">
                  <c:v>2.500000</c:v>
                </c:pt>
                <c:pt idx="919">
                  <c:v>2.500000</c:v>
                </c:pt>
                <c:pt idx="920">
                  <c:v>2.500000</c:v>
                </c:pt>
                <c:pt idx="921">
                  <c:v>2.500000</c:v>
                </c:pt>
                <c:pt idx="922">
                  <c:v>2.500000</c:v>
                </c:pt>
                <c:pt idx="923">
                  <c:v>2.500000</c:v>
                </c:pt>
                <c:pt idx="924">
                  <c:v>2.500000</c:v>
                </c:pt>
                <c:pt idx="925">
                  <c:v>2.500000</c:v>
                </c:pt>
                <c:pt idx="926">
                  <c:v>2.500000</c:v>
                </c:pt>
                <c:pt idx="927">
                  <c:v>2.500000</c:v>
                </c:pt>
                <c:pt idx="928">
                  <c:v>2.500000</c:v>
                </c:pt>
                <c:pt idx="929">
                  <c:v>2.500000</c:v>
                </c:pt>
                <c:pt idx="930">
                  <c:v>2.500000</c:v>
                </c:pt>
                <c:pt idx="931">
                  <c:v>2.500000</c:v>
                </c:pt>
                <c:pt idx="932">
                  <c:v>2.500000</c:v>
                </c:pt>
                <c:pt idx="933">
                  <c:v>2.500000</c:v>
                </c:pt>
                <c:pt idx="934">
                  <c:v>2.500000</c:v>
                </c:pt>
                <c:pt idx="935">
                  <c:v>2.500000</c:v>
                </c:pt>
                <c:pt idx="936">
                  <c:v>2.500000</c:v>
                </c:pt>
                <c:pt idx="937">
                  <c:v>2.500000</c:v>
                </c:pt>
                <c:pt idx="938">
                  <c:v>2.500000</c:v>
                </c:pt>
                <c:pt idx="939">
                  <c:v>2.500000</c:v>
                </c:pt>
                <c:pt idx="940">
                  <c:v>2.500000</c:v>
                </c:pt>
                <c:pt idx="941">
                  <c:v>2.500000</c:v>
                </c:pt>
                <c:pt idx="942">
                  <c:v>2.500000</c:v>
                </c:pt>
                <c:pt idx="943">
                  <c:v>2.500000</c:v>
                </c:pt>
                <c:pt idx="944">
                  <c:v>2.500000</c:v>
                </c:pt>
                <c:pt idx="945">
                  <c:v>2.500000</c:v>
                </c:pt>
                <c:pt idx="946">
                  <c:v>2.500000</c:v>
                </c:pt>
                <c:pt idx="947">
                  <c:v>2.500000</c:v>
                </c:pt>
                <c:pt idx="948">
                  <c:v>2.500000</c:v>
                </c:pt>
                <c:pt idx="949">
                  <c:v>2.500000</c:v>
                </c:pt>
                <c:pt idx="950">
                  <c:v>2.500000</c:v>
                </c:pt>
                <c:pt idx="951">
                  <c:v>2.500000</c:v>
                </c:pt>
                <c:pt idx="952">
                  <c:v>2.500000</c:v>
                </c:pt>
                <c:pt idx="953">
                  <c:v>2.500000</c:v>
                </c:pt>
                <c:pt idx="954">
                  <c:v>2.500000</c:v>
                </c:pt>
                <c:pt idx="955">
                  <c:v>2.500000</c:v>
                </c:pt>
                <c:pt idx="956">
                  <c:v>2.500000</c:v>
                </c:pt>
                <c:pt idx="957">
                  <c:v>2.500000</c:v>
                </c:pt>
                <c:pt idx="958">
                  <c:v>2.500000</c:v>
                </c:pt>
                <c:pt idx="959">
                  <c:v>2.500000</c:v>
                </c:pt>
                <c:pt idx="960">
                  <c:v>2.500000</c:v>
                </c:pt>
                <c:pt idx="961">
                  <c:v>2.500000</c:v>
                </c:pt>
                <c:pt idx="962">
                  <c:v>2.500000</c:v>
                </c:pt>
                <c:pt idx="963">
                  <c:v>2.500000</c:v>
                </c:pt>
                <c:pt idx="964">
                  <c:v>2.500000</c:v>
                </c:pt>
                <c:pt idx="965">
                  <c:v>2.500000</c:v>
                </c:pt>
                <c:pt idx="966">
                  <c:v>2.500000</c:v>
                </c:pt>
                <c:pt idx="967">
                  <c:v>2.500000</c:v>
                </c:pt>
                <c:pt idx="968">
                  <c:v>2.500000</c:v>
                </c:pt>
                <c:pt idx="969">
                  <c:v>2.500000</c:v>
                </c:pt>
                <c:pt idx="970">
                  <c:v>2.500000</c:v>
                </c:pt>
                <c:pt idx="971">
                  <c:v>2.500000</c:v>
                </c:pt>
                <c:pt idx="972">
                  <c:v>2.500000</c:v>
                </c:pt>
                <c:pt idx="973">
                  <c:v>2.500000</c:v>
                </c:pt>
                <c:pt idx="974">
                  <c:v>2.500000</c:v>
                </c:pt>
                <c:pt idx="975">
                  <c:v>2.500000</c:v>
                </c:pt>
                <c:pt idx="976">
                  <c:v>2.500000</c:v>
                </c:pt>
                <c:pt idx="977">
                  <c:v>2.500000</c:v>
                </c:pt>
                <c:pt idx="978">
                  <c:v>2.500000</c:v>
                </c:pt>
                <c:pt idx="979">
                  <c:v>2.500000</c:v>
                </c:pt>
                <c:pt idx="980">
                  <c:v>2.500000</c:v>
                </c:pt>
                <c:pt idx="981">
                  <c:v>2.500000</c:v>
                </c:pt>
                <c:pt idx="982">
                  <c:v>2.500000</c:v>
                </c:pt>
                <c:pt idx="983">
                  <c:v>2.500000</c:v>
                </c:pt>
                <c:pt idx="984">
                  <c:v>2.500000</c:v>
                </c:pt>
                <c:pt idx="985">
                  <c:v>2.500000</c:v>
                </c:pt>
                <c:pt idx="986">
                  <c:v>2.500000</c:v>
                </c:pt>
                <c:pt idx="987">
                  <c:v>2.500000</c:v>
                </c:pt>
                <c:pt idx="988">
                  <c:v>2.500000</c:v>
                </c:pt>
                <c:pt idx="989">
                  <c:v>2.500000</c:v>
                </c:pt>
                <c:pt idx="990">
                  <c:v>2.500000</c:v>
                </c:pt>
                <c:pt idx="991">
                  <c:v>2.500000</c:v>
                </c:pt>
                <c:pt idx="992">
                  <c:v>2.500000</c:v>
                </c:pt>
                <c:pt idx="993">
                  <c:v>2.500000</c:v>
                </c:pt>
                <c:pt idx="994">
                  <c:v>2.500000</c:v>
                </c:pt>
                <c:pt idx="995">
                  <c:v>2.500000</c:v>
                </c:pt>
                <c:pt idx="996">
                  <c:v>2.500000</c:v>
                </c:pt>
                <c:pt idx="997">
                  <c:v>2.500000</c:v>
                </c:pt>
                <c:pt idx="998">
                  <c:v>2.500000</c:v>
                </c:pt>
                <c:pt idx="999">
                  <c:v>2.500000</c:v>
                </c:pt>
                <c:pt idx="1000">
                  <c:v>2.500000</c:v>
                </c:pt>
                <c:pt idx="1001">
                  <c:v>2.500000</c:v>
                </c:pt>
                <c:pt idx="1002">
                  <c:v>2.500000</c:v>
                </c:pt>
                <c:pt idx="1003">
                  <c:v>2.500000</c:v>
                </c:pt>
                <c:pt idx="1004">
                  <c:v>2.500000</c:v>
                </c:pt>
                <c:pt idx="1005">
                  <c:v>2.500000</c:v>
                </c:pt>
                <c:pt idx="1006">
                  <c:v>2.500000</c:v>
                </c:pt>
                <c:pt idx="1007">
                  <c:v>2.500000</c:v>
                </c:pt>
                <c:pt idx="1008">
                  <c:v>2.500000</c:v>
                </c:pt>
                <c:pt idx="1009">
                  <c:v>2.500000</c:v>
                </c:pt>
                <c:pt idx="1010">
                  <c:v>2.500000</c:v>
                </c:pt>
                <c:pt idx="1011">
                  <c:v>2.500000</c:v>
                </c:pt>
                <c:pt idx="1012">
                  <c:v>2.500000</c:v>
                </c:pt>
                <c:pt idx="1013">
                  <c:v>2.500000</c:v>
                </c:pt>
                <c:pt idx="1014">
                  <c:v>2.500000</c:v>
                </c:pt>
                <c:pt idx="1015">
                  <c:v>2.500000</c:v>
                </c:pt>
                <c:pt idx="1016">
                  <c:v>2.500000</c:v>
                </c:pt>
                <c:pt idx="1017">
                  <c:v>2.500000</c:v>
                </c:pt>
                <c:pt idx="1018">
                  <c:v>2.500000</c:v>
                </c:pt>
                <c:pt idx="1019">
                  <c:v>2.500000</c:v>
                </c:pt>
                <c:pt idx="1020">
                  <c:v>2.500000</c:v>
                </c:pt>
                <c:pt idx="1021">
                  <c:v>2.500000</c:v>
                </c:pt>
                <c:pt idx="1022">
                  <c:v>2.500000</c:v>
                </c:pt>
                <c:pt idx="1023">
                  <c:v>2.500000</c:v>
                </c:pt>
                <c:pt idx="1024">
                  <c:v>2.500000</c:v>
                </c:pt>
                <c:pt idx="1025">
                  <c:v>2.500000</c:v>
                </c:pt>
                <c:pt idx="1026">
                  <c:v>2.500000</c:v>
                </c:pt>
                <c:pt idx="1027">
                  <c:v>2.500000</c:v>
                </c:pt>
                <c:pt idx="1028">
                  <c:v>2.500000</c:v>
                </c:pt>
                <c:pt idx="1029">
                  <c:v>2.500000</c:v>
                </c:pt>
                <c:pt idx="1030">
                  <c:v>2.500000</c:v>
                </c:pt>
                <c:pt idx="1031">
                  <c:v>2.500000</c:v>
                </c:pt>
                <c:pt idx="1032">
                  <c:v>2.500000</c:v>
                </c:pt>
                <c:pt idx="1033">
                  <c:v>2.500000</c:v>
                </c:pt>
                <c:pt idx="1034">
                  <c:v>2.500000</c:v>
                </c:pt>
                <c:pt idx="1035">
                  <c:v>2.500000</c:v>
                </c:pt>
                <c:pt idx="1036">
                  <c:v>2.500000</c:v>
                </c:pt>
                <c:pt idx="1037">
                  <c:v>2.500000</c:v>
                </c:pt>
                <c:pt idx="1038">
                  <c:v>2.500000</c:v>
                </c:pt>
                <c:pt idx="1039">
                  <c:v>2.500000</c:v>
                </c:pt>
                <c:pt idx="1040">
                  <c:v>2.500000</c:v>
                </c:pt>
                <c:pt idx="1041">
                  <c:v>2.500000</c:v>
                </c:pt>
                <c:pt idx="1042">
                  <c:v>2.500000</c:v>
                </c:pt>
                <c:pt idx="1043">
                  <c:v>2.500000</c:v>
                </c:pt>
                <c:pt idx="1044">
                  <c:v>2.500000</c:v>
                </c:pt>
                <c:pt idx="1045">
                  <c:v>2.500000</c:v>
                </c:pt>
                <c:pt idx="1046">
                  <c:v>2.500000</c:v>
                </c:pt>
                <c:pt idx="1047">
                  <c:v>2.500000</c:v>
                </c:pt>
                <c:pt idx="1048">
                  <c:v>2.500000</c:v>
                </c:pt>
                <c:pt idx="1049">
                  <c:v>2.500000</c:v>
                </c:pt>
                <c:pt idx="1050">
                  <c:v>2.500000</c:v>
                </c:pt>
                <c:pt idx="1051">
                  <c:v>2.500000</c:v>
                </c:pt>
                <c:pt idx="1052">
                  <c:v>2.500000</c:v>
                </c:pt>
                <c:pt idx="1053">
                  <c:v>2.500000</c:v>
                </c:pt>
                <c:pt idx="1054">
                  <c:v>2.500000</c:v>
                </c:pt>
                <c:pt idx="1055">
                  <c:v>2.500000</c:v>
                </c:pt>
                <c:pt idx="1056">
                  <c:v>2.500000</c:v>
                </c:pt>
                <c:pt idx="1057">
                  <c:v>2.500000</c:v>
                </c:pt>
                <c:pt idx="1058">
                  <c:v>2.500000</c:v>
                </c:pt>
                <c:pt idx="1059">
                  <c:v>2.500000</c:v>
                </c:pt>
                <c:pt idx="1060">
                  <c:v>2.500000</c:v>
                </c:pt>
                <c:pt idx="1061">
                  <c:v>2.500000</c:v>
                </c:pt>
                <c:pt idx="1062">
                  <c:v>2.500000</c:v>
                </c:pt>
                <c:pt idx="1063">
                  <c:v>2.500000</c:v>
                </c:pt>
                <c:pt idx="1064">
                  <c:v>2.500000</c:v>
                </c:pt>
                <c:pt idx="1065">
                  <c:v>2.500000</c:v>
                </c:pt>
                <c:pt idx="1066">
                  <c:v>2.500000</c:v>
                </c:pt>
                <c:pt idx="1067">
                  <c:v>2.500000</c:v>
                </c:pt>
                <c:pt idx="1068">
                  <c:v>2.500000</c:v>
                </c:pt>
                <c:pt idx="1069">
                  <c:v>2.500000</c:v>
                </c:pt>
                <c:pt idx="1070">
                  <c:v>2.500000</c:v>
                </c:pt>
                <c:pt idx="1071">
                  <c:v>2.500000</c:v>
                </c:pt>
                <c:pt idx="1072">
                  <c:v>2.500000</c:v>
                </c:pt>
                <c:pt idx="1073">
                  <c:v>2.500000</c:v>
                </c:pt>
                <c:pt idx="1074">
                  <c:v>2.500000</c:v>
                </c:pt>
                <c:pt idx="1075">
                  <c:v>2.500000</c:v>
                </c:pt>
                <c:pt idx="1076">
                  <c:v>2.500000</c:v>
                </c:pt>
                <c:pt idx="1077">
                  <c:v>2.500000</c:v>
                </c:pt>
                <c:pt idx="1078">
                  <c:v>2.500000</c:v>
                </c:pt>
                <c:pt idx="1079">
                  <c:v>2.500000</c:v>
                </c:pt>
                <c:pt idx="1080">
                  <c:v>2.500000</c:v>
                </c:pt>
                <c:pt idx="1081">
                  <c:v>2.500000</c:v>
                </c:pt>
                <c:pt idx="1082">
                  <c:v>2.500000</c:v>
                </c:pt>
                <c:pt idx="1083">
                  <c:v>2.500000</c:v>
                </c:pt>
                <c:pt idx="1084">
                  <c:v>2.500000</c:v>
                </c:pt>
                <c:pt idx="1085">
                  <c:v>2.500000</c:v>
                </c:pt>
                <c:pt idx="1086">
                  <c:v>2.500000</c:v>
                </c:pt>
                <c:pt idx="1087">
                  <c:v>2.500000</c:v>
                </c:pt>
                <c:pt idx="1088">
                  <c:v>2.500000</c:v>
                </c:pt>
                <c:pt idx="1089">
                  <c:v>2.500000</c:v>
                </c:pt>
                <c:pt idx="1090">
                  <c:v>2.500000</c:v>
                </c:pt>
                <c:pt idx="1091">
                  <c:v>2.500000</c:v>
                </c:pt>
                <c:pt idx="1092">
                  <c:v>2.500000</c:v>
                </c:pt>
                <c:pt idx="1093">
                  <c:v>2.500000</c:v>
                </c:pt>
                <c:pt idx="1094">
                  <c:v>2.500000</c:v>
                </c:pt>
                <c:pt idx="1095">
                  <c:v>2.500000</c:v>
                </c:pt>
                <c:pt idx="1096">
                  <c:v>2.500000</c:v>
                </c:pt>
                <c:pt idx="1097">
                  <c:v>2.500000</c:v>
                </c:pt>
                <c:pt idx="1098">
                  <c:v>2.500000</c:v>
                </c:pt>
                <c:pt idx="1099">
                  <c:v>2.500000</c:v>
                </c:pt>
                <c:pt idx="1100">
                  <c:v>2.500000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'TCI'!$N$3</c:f>
              <c:strCache>
                <c:ptCount val="1"/>
                <c:pt idx="0">
                  <c:v>Concentration Effect</c:v>
                </c:pt>
              </c:strCache>
            </c:strRef>
          </c:tx>
          <c:spPr>
            <a:noFill/>
            <a:ln w="38100" cap="flat">
              <a:solidFill>
                <a:schemeClr val="accent3">
                  <a:hueOff val="362282"/>
                  <a:satOff val="31803"/>
                  <a:lumOff val="-18242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3">
                  <a:hueOff val="362282"/>
                  <a:satOff val="31803"/>
                  <a:lumOff val="-18242"/>
                </a:schemeClr>
              </a:solidFill>
              <a:ln w="38100" cap="flat">
                <a:solidFill>
                  <a:srgbClr val="79808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'TCI'!$L$4:$L$1104</c:f>
              <c:numCache>
                <c:ptCount val="110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0.916667</c:v>
                </c:pt>
                <c:pt idx="12">
                  <c:v>1.000000</c:v>
                </c:pt>
                <c:pt idx="13">
                  <c:v>1.083333</c:v>
                </c:pt>
                <c:pt idx="14">
                  <c:v>1.166667</c:v>
                </c:pt>
                <c:pt idx="15">
                  <c:v>1.250000</c:v>
                </c:pt>
                <c:pt idx="16">
                  <c:v>1.333333</c:v>
                </c:pt>
                <c:pt idx="17">
                  <c:v>1.416667</c:v>
                </c:pt>
                <c:pt idx="18">
                  <c:v>1.500000</c:v>
                </c:pt>
                <c:pt idx="19">
                  <c:v>1.583333</c:v>
                </c:pt>
                <c:pt idx="20">
                  <c:v>1.666667</c:v>
                </c:pt>
                <c:pt idx="21">
                  <c:v>1.750000</c:v>
                </c:pt>
                <c:pt idx="22">
                  <c:v>1.833333</c:v>
                </c:pt>
                <c:pt idx="23">
                  <c:v>1.916667</c:v>
                </c:pt>
                <c:pt idx="24">
                  <c:v>2.000000</c:v>
                </c:pt>
                <c:pt idx="25">
                  <c:v>2.083333</c:v>
                </c:pt>
                <c:pt idx="26">
                  <c:v>2.166667</c:v>
                </c:pt>
                <c:pt idx="27">
                  <c:v>2.250000</c:v>
                </c:pt>
                <c:pt idx="28">
                  <c:v>2.333333</c:v>
                </c:pt>
                <c:pt idx="29">
                  <c:v>2.416667</c:v>
                </c:pt>
                <c:pt idx="30">
                  <c:v>2.500000</c:v>
                </c:pt>
                <c:pt idx="31">
                  <c:v>2.583333</c:v>
                </c:pt>
                <c:pt idx="32">
                  <c:v>2.666667</c:v>
                </c:pt>
                <c:pt idx="33">
                  <c:v>2.750000</c:v>
                </c:pt>
                <c:pt idx="34">
                  <c:v>2.833333</c:v>
                </c:pt>
                <c:pt idx="35">
                  <c:v>2.916667</c:v>
                </c:pt>
                <c:pt idx="36">
                  <c:v>3.000000</c:v>
                </c:pt>
                <c:pt idx="37">
                  <c:v>3.083333</c:v>
                </c:pt>
                <c:pt idx="38">
                  <c:v>3.166667</c:v>
                </c:pt>
                <c:pt idx="39">
                  <c:v>3.250000</c:v>
                </c:pt>
                <c:pt idx="40">
                  <c:v>3.333333</c:v>
                </c:pt>
                <c:pt idx="41">
                  <c:v>3.416667</c:v>
                </c:pt>
                <c:pt idx="42">
                  <c:v>3.500000</c:v>
                </c:pt>
                <c:pt idx="43">
                  <c:v>3.583333</c:v>
                </c:pt>
                <c:pt idx="44">
                  <c:v>3.666667</c:v>
                </c:pt>
                <c:pt idx="45">
                  <c:v>3.750000</c:v>
                </c:pt>
                <c:pt idx="46">
                  <c:v>3.833333</c:v>
                </c:pt>
                <c:pt idx="47">
                  <c:v>3.916667</c:v>
                </c:pt>
                <c:pt idx="48">
                  <c:v>4.000000</c:v>
                </c:pt>
                <c:pt idx="49">
                  <c:v>4.083333</c:v>
                </c:pt>
                <c:pt idx="50">
                  <c:v>4.166667</c:v>
                </c:pt>
                <c:pt idx="51">
                  <c:v>4.250000</c:v>
                </c:pt>
                <c:pt idx="52">
                  <c:v>4.333333</c:v>
                </c:pt>
                <c:pt idx="53">
                  <c:v>4.416667</c:v>
                </c:pt>
                <c:pt idx="54">
                  <c:v>4.500000</c:v>
                </c:pt>
                <c:pt idx="55">
                  <c:v>4.583333</c:v>
                </c:pt>
                <c:pt idx="56">
                  <c:v>4.666667</c:v>
                </c:pt>
                <c:pt idx="57">
                  <c:v>4.750000</c:v>
                </c:pt>
                <c:pt idx="58">
                  <c:v>4.833333</c:v>
                </c:pt>
                <c:pt idx="59">
                  <c:v>4.916667</c:v>
                </c:pt>
                <c:pt idx="60">
                  <c:v>5.000000</c:v>
                </c:pt>
                <c:pt idx="61">
                  <c:v>5.083333</c:v>
                </c:pt>
                <c:pt idx="62">
                  <c:v>5.166667</c:v>
                </c:pt>
                <c:pt idx="63">
                  <c:v>5.250000</c:v>
                </c:pt>
                <c:pt idx="64">
                  <c:v>5.333333</c:v>
                </c:pt>
                <c:pt idx="65">
                  <c:v>5.416667</c:v>
                </c:pt>
                <c:pt idx="66">
                  <c:v>5.500000</c:v>
                </c:pt>
                <c:pt idx="67">
                  <c:v>5.583333</c:v>
                </c:pt>
                <c:pt idx="68">
                  <c:v>5.666667</c:v>
                </c:pt>
                <c:pt idx="69">
                  <c:v>5.750000</c:v>
                </c:pt>
                <c:pt idx="70">
                  <c:v>5.833333</c:v>
                </c:pt>
                <c:pt idx="71">
                  <c:v>5.916667</c:v>
                </c:pt>
                <c:pt idx="72">
                  <c:v>6.000000</c:v>
                </c:pt>
                <c:pt idx="73">
                  <c:v>6.083333</c:v>
                </c:pt>
                <c:pt idx="74">
                  <c:v>6.166667</c:v>
                </c:pt>
                <c:pt idx="75">
                  <c:v>6.250000</c:v>
                </c:pt>
                <c:pt idx="76">
                  <c:v>6.333333</c:v>
                </c:pt>
                <c:pt idx="77">
                  <c:v>6.416667</c:v>
                </c:pt>
                <c:pt idx="78">
                  <c:v>6.500000</c:v>
                </c:pt>
                <c:pt idx="79">
                  <c:v>6.583333</c:v>
                </c:pt>
                <c:pt idx="80">
                  <c:v>6.666667</c:v>
                </c:pt>
                <c:pt idx="81">
                  <c:v>6.750000</c:v>
                </c:pt>
                <c:pt idx="82">
                  <c:v>6.833333</c:v>
                </c:pt>
                <c:pt idx="83">
                  <c:v>6.916667</c:v>
                </c:pt>
                <c:pt idx="84">
                  <c:v>7.000000</c:v>
                </c:pt>
                <c:pt idx="85">
                  <c:v>7.083333</c:v>
                </c:pt>
                <c:pt idx="86">
                  <c:v>7.166667</c:v>
                </c:pt>
                <c:pt idx="87">
                  <c:v>7.250000</c:v>
                </c:pt>
                <c:pt idx="88">
                  <c:v>7.333333</c:v>
                </c:pt>
                <c:pt idx="89">
                  <c:v>7.416667</c:v>
                </c:pt>
                <c:pt idx="90">
                  <c:v>7.500000</c:v>
                </c:pt>
                <c:pt idx="91">
                  <c:v>7.583333</c:v>
                </c:pt>
                <c:pt idx="92">
                  <c:v>7.666667</c:v>
                </c:pt>
                <c:pt idx="93">
                  <c:v>7.750000</c:v>
                </c:pt>
                <c:pt idx="94">
                  <c:v>7.833333</c:v>
                </c:pt>
                <c:pt idx="95">
                  <c:v>7.916667</c:v>
                </c:pt>
                <c:pt idx="96">
                  <c:v>8.000000</c:v>
                </c:pt>
                <c:pt idx="97">
                  <c:v>8.083333</c:v>
                </c:pt>
                <c:pt idx="98">
                  <c:v>8.166667</c:v>
                </c:pt>
                <c:pt idx="99">
                  <c:v>8.250000</c:v>
                </c:pt>
                <c:pt idx="100">
                  <c:v>8.333333</c:v>
                </c:pt>
                <c:pt idx="101">
                  <c:v>8.416667</c:v>
                </c:pt>
                <c:pt idx="102">
                  <c:v>8.500000</c:v>
                </c:pt>
                <c:pt idx="103">
                  <c:v>8.583333</c:v>
                </c:pt>
                <c:pt idx="104">
                  <c:v>8.666667</c:v>
                </c:pt>
                <c:pt idx="105">
                  <c:v>8.750000</c:v>
                </c:pt>
                <c:pt idx="106">
                  <c:v>8.833333</c:v>
                </c:pt>
                <c:pt idx="107">
                  <c:v>8.916667</c:v>
                </c:pt>
                <c:pt idx="108">
                  <c:v>9.000000</c:v>
                </c:pt>
                <c:pt idx="109">
                  <c:v>9.083333</c:v>
                </c:pt>
                <c:pt idx="110">
                  <c:v>9.166667</c:v>
                </c:pt>
                <c:pt idx="111">
                  <c:v>9.250000</c:v>
                </c:pt>
                <c:pt idx="112">
                  <c:v>9.333333</c:v>
                </c:pt>
                <c:pt idx="113">
                  <c:v>9.416667</c:v>
                </c:pt>
                <c:pt idx="114">
                  <c:v>9.500000</c:v>
                </c:pt>
                <c:pt idx="115">
                  <c:v>9.583333</c:v>
                </c:pt>
                <c:pt idx="116">
                  <c:v>9.666667</c:v>
                </c:pt>
                <c:pt idx="117">
                  <c:v>9.750000</c:v>
                </c:pt>
                <c:pt idx="118">
                  <c:v>9.833333</c:v>
                </c:pt>
                <c:pt idx="119">
                  <c:v>9.916667</c:v>
                </c:pt>
                <c:pt idx="120">
                  <c:v>10.000000</c:v>
                </c:pt>
                <c:pt idx="121">
                  <c:v>10.083333</c:v>
                </c:pt>
                <c:pt idx="122">
                  <c:v>10.166667</c:v>
                </c:pt>
                <c:pt idx="123">
                  <c:v>10.250000</c:v>
                </c:pt>
                <c:pt idx="124">
                  <c:v>10.333333</c:v>
                </c:pt>
                <c:pt idx="125">
                  <c:v>10.416667</c:v>
                </c:pt>
                <c:pt idx="126">
                  <c:v>10.500000</c:v>
                </c:pt>
                <c:pt idx="127">
                  <c:v>10.583333</c:v>
                </c:pt>
                <c:pt idx="128">
                  <c:v>10.666667</c:v>
                </c:pt>
                <c:pt idx="129">
                  <c:v>10.750000</c:v>
                </c:pt>
                <c:pt idx="130">
                  <c:v>10.833333</c:v>
                </c:pt>
                <c:pt idx="131">
                  <c:v>10.916667</c:v>
                </c:pt>
                <c:pt idx="132">
                  <c:v>11.000000</c:v>
                </c:pt>
                <c:pt idx="133">
                  <c:v>11.083333</c:v>
                </c:pt>
                <c:pt idx="134">
                  <c:v>11.166667</c:v>
                </c:pt>
                <c:pt idx="135">
                  <c:v>11.250000</c:v>
                </c:pt>
                <c:pt idx="136">
                  <c:v>11.333333</c:v>
                </c:pt>
                <c:pt idx="137">
                  <c:v>11.416667</c:v>
                </c:pt>
                <c:pt idx="138">
                  <c:v>11.500000</c:v>
                </c:pt>
                <c:pt idx="139">
                  <c:v>11.583333</c:v>
                </c:pt>
                <c:pt idx="140">
                  <c:v>11.666667</c:v>
                </c:pt>
                <c:pt idx="141">
                  <c:v>11.750000</c:v>
                </c:pt>
                <c:pt idx="142">
                  <c:v>11.833333</c:v>
                </c:pt>
                <c:pt idx="143">
                  <c:v>11.916667</c:v>
                </c:pt>
                <c:pt idx="144">
                  <c:v>12.000000</c:v>
                </c:pt>
                <c:pt idx="145">
                  <c:v>12.083333</c:v>
                </c:pt>
                <c:pt idx="146">
                  <c:v>12.166667</c:v>
                </c:pt>
                <c:pt idx="147">
                  <c:v>12.250000</c:v>
                </c:pt>
                <c:pt idx="148">
                  <c:v>12.333333</c:v>
                </c:pt>
                <c:pt idx="149">
                  <c:v>12.416667</c:v>
                </c:pt>
                <c:pt idx="150">
                  <c:v>12.500000</c:v>
                </c:pt>
                <c:pt idx="151">
                  <c:v>12.583333</c:v>
                </c:pt>
                <c:pt idx="152">
                  <c:v>12.666667</c:v>
                </c:pt>
                <c:pt idx="153">
                  <c:v>12.750000</c:v>
                </c:pt>
                <c:pt idx="154">
                  <c:v>12.833333</c:v>
                </c:pt>
                <c:pt idx="155">
                  <c:v>12.916667</c:v>
                </c:pt>
                <c:pt idx="156">
                  <c:v>13.000000</c:v>
                </c:pt>
                <c:pt idx="157">
                  <c:v>13.083333</c:v>
                </c:pt>
                <c:pt idx="158">
                  <c:v>13.166667</c:v>
                </c:pt>
                <c:pt idx="159">
                  <c:v>13.250000</c:v>
                </c:pt>
                <c:pt idx="160">
                  <c:v>13.333333</c:v>
                </c:pt>
                <c:pt idx="161">
                  <c:v>13.416667</c:v>
                </c:pt>
                <c:pt idx="162">
                  <c:v>13.500000</c:v>
                </c:pt>
                <c:pt idx="163">
                  <c:v>13.583333</c:v>
                </c:pt>
                <c:pt idx="164">
                  <c:v>13.666667</c:v>
                </c:pt>
                <c:pt idx="165">
                  <c:v>13.750000</c:v>
                </c:pt>
                <c:pt idx="166">
                  <c:v>13.833333</c:v>
                </c:pt>
                <c:pt idx="167">
                  <c:v>13.916667</c:v>
                </c:pt>
                <c:pt idx="168">
                  <c:v>14.000000</c:v>
                </c:pt>
                <c:pt idx="169">
                  <c:v>14.083333</c:v>
                </c:pt>
                <c:pt idx="170">
                  <c:v>14.166667</c:v>
                </c:pt>
                <c:pt idx="171">
                  <c:v>14.250000</c:v>
                </c:pt>
                <c:pt idx="172">
                  <c:v>14.333333</c:v>
                </c:pt>
                <c:pt idx="173">
                  <c:v>14.416667</c:v>
                </c:pt>
                <c:pt idx="174">
                  <c:v>14.500000</c:v>
                </c:pt>
                <c:pt idx="175">
                  <c:v>14.583333</c:v>
                </c:pt>
                <c:pt idx="176">
                  <c:v>14.666667</c:v>
                </c:pt>
                <c:pt idx="177">
                  <c:v>14.750000</c:v>
                </c:pt>
                <c:pt idx="178">
                  <c:v>14.833333</c:v>
                </c:pt>
                <c:pt idx="179">
                  <c:v>14.916667</c:v>
                </c:pt>
                <c:pt idx="180">
                  <c:v>15.000000</c:v>
                </c:pt>
                <c:pt idx="181">
                  <c:v>15.083333</c:v>
                </c:pt>
                <c:pt idx="182">
                  <c:v>15.166667</c:v>
                </c:pt>
                <c:pt idx="183">
                  <c:v>15.250000</c:v>
                </c:pt>
                <c:pt idx="184">
                  <c:v>15.333333</c:v>
                </c:pt>
                <c:pt idx="185">
                  <c:v>15.416667</c:v>
                </c:pt>
                <c:pt idx="186">
                  <c:v>15.500000</c:v>
                </c:pt>
                <c:pt idx="187">
                  <c:v>15.583333</c:v>
                </c:pt>
                <c:pt idx="188">
                  <c:v>15.666667</c:v>
                </c:pt>
                <c:pt idx="189">
                  <c:v>15.750000</c:v>
                </c:pt>
                <c:pt idx="190">
                  <c:v>15.833333</c:v>
                </c:pt>
                <c:pt idx="191">
                  <c:v>15.916667</c:v>
                </c:pt>
                <c:pt idx="192">
                  <c:v>16.000000</c:v>
                </c:pt>
                <c:pt idx="193">
                  <c:v>16.083333</c:v>
                </c:pt>
                <c:pt idx="194">
                  <c:v>16.166667</c:v>
                </c:pt>
                <c:pt idx="195">
                  <c:v>16.250000</c:v>
                </c:pt>
                <c:pt idx="196">
                  <c:v>16.333333</c:v>
                </c:pt>
                <c:pt idx="197">
                  <c:v>16.416667</c:v>
                </c:pt>
                <c:pt idx="198">
                  <c:v>16.500000</c:v>
                </c:pt>
                <c:pt idx="199">
                  <c:v>16.583333</c:v>
                </c:pt>
                <c:pt idx="200">
                  <c:v>16.666667</c:v>
                </c:pt>
                <c:pt idx="201">
                  <c:v>16.750000</c:v>
                </c:pt>
                <c:pt idx="202">
                  <c:v>16.833333</c:v>
                </c:pt>
                <c:pt idx="203">
                  <c:v>16.916667</c:v>
                </c:pt>
                <c:pt idx="204">
                  <c:v>17.000000</c:v>
                </c:pt>
                <c:pt idx="205">
                  <c:v>17.083333</c:v>
                </c:pt>
                <c:pt idx="206">
                  <c:v>17.166667</c:v>
                </c:pt>
                <c:pt idx="207">
                  <c:v>17.250000</c:v>
                </c:pt>
                <c:pt idx="208">
                  <c:v>17.333333</c:v>
                </c:pt>
                <c:pt idx="209">
                  <c:v>17.416667</c:v>
                </c:pt>
                <c:pt idx="210">
                  <c:v>17.500000</c:v>
                </c:pt>
                <c:pt idx="211">
                  <c:v>17.583333</c:v>
                </c:pt>
                <c:pt idx="212">
                  <c:v>17.666667</c:v>
                </c:pt>
                <c:pt idx="213">
                  <c:v>17.750000</c:v>
                </c:pt>
                <c:pt idx="214">
                  <c:v>17.833333</c:v>
                </c:pt>
                <c:pt idx="215">
                  <c:v>17.916667</c:v>
                </c:pt>
                <c:pt idx="216">
                  <c:v>18.000000</c:v>
                </c:pt>
                <c:pt idx="217">
                  <c:v>18.083333</c:v>
                </c:pt>
                <c:pt idx="218">
                  <c:v>18.166667</c:v>
                </c:pt>
                <c:pt idx="219">
                  <c:v>18.250000</c:v>
                </c:pt>
                <c:pt idx="220">
                  <c:v>18.333333</c:v>
                </c:pt>
                <c:pt idx="221">
                  <c:v>18.416667</c:v>
                </c:pt>
                <c:pt idx="222">
                  <c:v>18.500000</c:v>
                </c:pt>
                <c:pt idx="223">
                  <c:v>18.583333</c:v>
                </c:pt>
                <c:pt idx="224">
                  <c:v>18.666667</c:v>
                </c:pt>
                <c:pt idx="225">
                  <c:v>18.750000</c:v>
                </c:pt>
                <c:pt idx="226">
                  <c:v>18.833333</c:v>
                </c:pt>
                <c:pt idx="227">
                  <c:v>18.916667</c:v>
                </c:pt>
                <c:pt idx="228">
                  <c:v>19.000000</c:v>
                </c:pt>
                <c:pt idx="229">
                  <c:v>19.083333</c:v>
                </c:pt>
                <c:pt idx="230">
                  <c:v>19.166667</c:v>
                </c:pt>
                <c:pt idx="231">
                  <c:v>19.250000</c:v>
                </c:pt>
                <c:pt idx="232">
                  <c:v>19.333333</c:v>
                </c:pt>
                <c:pt idx="233">
                  <c:v>19.416667</c:v>
                </c:pt>
                <c:pt idx="234">
                  <c:v>19.500000</c:v>
                </c:pt>
                <c:pt idx="235">
                  <c:v>19.583333</c:v>
                </c:pt>
                <c:pt idx="236">
                  <c:v>19.666667</c:v>
                </c:pt>
                <c:pt idx="237">
                  <c:v>19.750000</c:v>
                </c:pt>
                <c:pt idx="238">
                  <c:v>19.833333</c:v>
                </c:pt>
                <c:pt idx="239">
                  <c:v>19.916667</c:v>
                </c:pt>
                <c:pt idx="240">
                  <c:v>20.000000</c:v>
                </c:pt>
                <c:pt idx="241">
                  <c:v>20.083333</c:v>
                </c:pt>
                <c:pt idx="242">
                  <c:v>20.166667</c:v>
                </c:pt>
                <c:pt idx="243">
                  <c:v>20.250000</c:v>
                </c:pt>
                <c:pt idx="244">
                  <c:v>20.333333</c:v>
                </c:pt>
                <c:pt idx="245">
                  <c:v>20.416667</c:v>
                </c:pt>
                <c:pt idx="246">
                  <c:v>20.500000</c:v>
                </c:pt>
                <c:pt idx="247">
                  <c:v>20.583333</c:v>
                </c:pt>
                <c:pt idx="248">
                  <c:v>20.666667</c:v>
                </c:pt>
                <c:pt idx="249">
                  <c:v>20.750000</c:v>
                </c:pt>
                <c:pt idx="250">
                  <c:v>20.833333</c:v>
                </c:pt>
                <c:pt idx="251">
                  <c:v>20.916667</c:v>
                </c:pt>
                <c:pt idx="252">
                  <c:v>21.000000</c:v>
                </c:pt>
                <c:pt idx="253">
                  <c:v>21.083333</c:v>
                </c:pt>
                <c:pt idx="254">
                  <c:v>21.166667</c:v>
                </c:pt>
                <c:pt idx="255">
                  <c:v>21.250000</c:v>
                </c:pt>
                <c:pt idx="256">
                  <c:v>21.333333</c:v>
                </c:pt>
                <c:pt idx="257">
                  <c:v>21.416667</c:v>
                </c:pt>
                <c:pt idx="258">
                  <c:v>21.500000</c:v>
                </c:pt>
                <c:pt idx="259">
                  <c:v>21.583333</c:v>
                </c:pt>
                <c:pt idx="260">
                  <c:v>21.666667</c:v>
                </c:pt>
                <c:pt idx="261">
                  <c:v>21.750000</c:v>
                </c:pt>
                <c:pt idx="262">
                  <c:v>21.833333</c:v>
                </c:pt>
                <c:pt idx="263">
                  <c:v>21.916667</c:v>
                </c:pt>
                <c:pt idx="264">
                  <c:v>22.000000</c:v>
                </c:pt>
                <c:pt idx="265">
                  <c:v>22.083333</c:v>
                </c:pt>
                <c:pt idx="266">
                  <c:v>22.166667</c:v>
                </c:pt>
                <c:pt idx="267">
                  <c:v>22.250000</c:v>
                </c:pt>
                <c:pt idx="268">
                  <c:v>22.333333</c:v>
                </c:pt>
                <c:pt idx="269">
                  <c:v>22.416667</c:v>
                </c:pt>
                <c:pt idx="270">
                  <c:v>22.500000</c:v>
                </c:pt>
                <c:pt idx="271">
                  <c:v>22.583333</c:v>
                </c:pt>
                <c:pt idx="272">
                  <c:v>22.666667</c:v>
                </c:pt>
                <c:pt idx="273">
                  <c:v>22.750000</c:v>
                </c:pt>
                <c:pt idx="274">
                  <c:v>22.833333</c:v>
                </c:pt>
                <c:pt idx="275">
                  <c:v>22.916667</c:v>
                </c:pt>
                <c:pt idx="276">
                  <c:v>23.000000</c:v>
                </c:pt>
                <c:pt idx="277">
                  <c:v>23.083333</c:v>
                </c:pt>
                <c:pt idx="278">
                  <c:v>23.166667</c:v>
                </c:pt>
                <c:pt idx="279">
                  <c:v>23.250000</c:v>
                </c:pt>
                <c:pt idx="280">
                  <c:v>23.333333</c:v>
                </c:pt>
                <c:pt idx="281">
                  <c:v>23.416667</c:v>
                </c:pt>
                <c:pt idx="282">
                  <c:v>23.500000</c:v>
                </c:pt>
                <c:pt idx="283">
                  <c:v>23.583333</c:v>
                </c:pt>
                <c:pt idx="284">
                  <c:v>23.666667</c:v>
                </c:pt>
                <c:pt idx="285">
                  <c:v>23.750000</c:v>
                </c:pt>
                <c:pt idx="286">
                  <c:v>23.833333</c:v>
                </c:pt>
                <c:pt idx="287">
                  <c:v>23.916667</c:v>
                </c:pt>
                <c:pt idx="288">
                  <c:v>24.000000</c:v>
                </c:pt>
                <c:pt idx="289">
                  <c:v>24.083333</c:v>
                </c:pt>
                <c:pt idx="290">
                  <c:v>24.166667</c:v>
                </c:pt>
                <c:pt idx="291">
                  <c:v>24.250000</c:v>
                </c:pt>
                <c:pt idx="292">
                  <c:v>24.333333</c:v>
                </c:pt>
                <c:pt idx="293">
                  <c:v>24.416667</c:v>
                </c:pt>
                <c:pt idx="294">
                  <c:v>24.500000</c:v>
                </c:pt>
                <c:pt idx="295">
                  <c:v>24.583333</c:v>
                </c:pt>
                <c:pt idx="296">
                  <c:v>24.666667</c:v>
                </c:pt>
                <c:pt idx="297">
                  <c:v>24.750000</c:v>
                </c:pt>
                <c:pt idx="298">
                  <c:v>24.833333</c:v>
                </c:pt>
                <c:pt idx="299">
                  <c:v>24.916667</c:v>
                </c:pt>
                <c:pt idx="300">
                  <c:v>25.000000</c:v>
                </c:pt>
                <c:pt idx="301">
                  <c:v>25.083333</c:v>
                </c:pt>
                <c:pt idx="302">
                  <c:v>25.166667</c:v>
                </c:pt>
                <c:pt idx="303">
                  <c:v>25.250000</c:v>
                </c:pt>
                <c:pt idx="304">
                  <c:v>25.333333</c:v>
                </c:pt>
                <c:pt idx="305">
                  <c:v>25.416667</c:v>
                </c:pt>
                <c:pt idx="306">
                  <c:v>25.500000</c:v>
                </c:pt>
                <c:pt idx="307">
                  <c:v>25.583333</c:v>
                </c:pt>
                <c:pt idx="308">
                  <c:v>25.666667</c:v>
                </c:pt>
                <c:pt idx="309">
                  <c:v>25.750000</c:v>
                </c:pt>
                <c:pt idx="310">
                  <c:v>25.833333</c:v>
                </c:pt>
                <c:pt idx="311">
                  <c:v>25.916667</c:v>
                </c:pt>
                <c:pt idx="312">
                  <c:v>26.000000</c:v>
                </c:pt>
                <c:pt idx="313">
                  <c:v>26.083333</c:v>
                </c:pt>
                <c:pt idx="314">
                  <c:v>26.166667</c:v>
                </c:pt>
                <c:pt idx="315">
                  <c:v>26.250000</c:v>
                </c:pt>
                <c:pt idx="316">
                  <c:v>26.333333</c:v>
                </c:pt>
                <c:pt idx="317">
                  <c:v>26.416667</c:v>
                </c:pt>
                <c:pt idx="318">
                  <c:v>26.500000</c:v>
                </c:pt>
                <c:pt idx="319">
                  <c:v>26.583333</c:v>
                </c:pt>
                <c:pt idx="320">
                  <c:v>26.666667</c:v>
                </c:pt>
                <c:pt idx="321">
                  <c:v>26.750000</c:v>
                </c:pt>
                <c:pt idx="322">
                  <c:v>26.833333</c:v>
                </c:pt>
                <c:pt idx="323">
                  <c:v>26.916667</c:v>
                </c:pt>
                <c:pt idx="324">
                  <c:v>27.000000</c:v>
                </c:pt>
                <c:pt idx="325">
                  <c:v>27.083333</c:v>
                </c:pt>
                <c:pt idx="326">
                  <c:v>27.166667</c:v>
                </c:pt>
                <c:pt idx="327">
                  <c:v>27.250000</c:v>
                </c:pt>
                <c:pt idx="328">
                  <c:v>27.333333</c:v>
                </c:pt>
                <c:pt idx="329">
                  <c:v>27.416667</c:v>
                </c:pt>
                <c:pt idx="330">
                  <c:v>27.500000</c:v>
                </c:pt>
                <c:pt idx="331">
                  <c:v>27.583333</c:v>
                </c:pt>
                <c:pt idx="332">
                  <c:v>27.666667</c:v>
                </c:pt>
                <c:pt idx="333">
                  <c:v>27.750000</c:v>
                </c:pt>
                <c:pt idx="334">
                  <c:v>27.833333</c:v>
                </c:pt>
                <c:pt idx="335">
                  <c:v>27.916667</c:v>
                </c:pt>
                <c:pt idx="336">
                  <c:v>28.000000</c:v>
                </c:pt>
                <c:pt idx="337">
                  <c:v>28.083333</c:v>
                </c:pt>
                <c:pt idx="338">
                  <c:v>28.166667</c:v>
                </c:pt>
                <c:pt idx="339">
                  <c:v>28.250000</c:v>
                </c:pt>
                <c:pt idx="340">
                  <c:v>28.333333</c:v>
                </c:pt>
                <c:pt idx="341">
                  <c:v>28.416667</c:v>
                </c:pt>
                <c:pt idx="342">
                  <c:v>28.500000</c:v>
                </c:pt>
                <c:pt idx="343">
                  <c:v>28.583333</c:v>
                </c:pt>
                <c:pt idx="344">
                  <c:v>28.666667</c:v>
                </c:pt>
                <c:pt idx="345">
                  <c:v>28.750000</c:v>
                </c:pt>
                <c:pt idx="346">
                  <c:v>28.833333</c:v>
                </c:pt>
                <c:pt idx="347">
                  <c:v>28.916667</c:v>
                </c:pt>
                <c:pt idx="348">
                  <c:v>29.000000</c:v>
                </c:pt>
                <c:pt idx="349">
                  <c:v>29.083333</c:v>
                </c:pt>
                <c:pt idx="350">
                  <c:v>29.166667</c:v>
                </c:pt>
                <c:pt idx="351">
                  <c:v>29.250000</c:v>
                </c:pt>
                <c:pt idx="352">
                  <c:v>29.333333</c:v>
                </c:pt>
                <c:pt idx="353">
                  <c:v>29.416667</c:v>
                </c:pt>
                <c:pt idx="354">
                  <c:v>29.500000</c:v>
                </c:pt>
                <c:pt idx="355">
                  <c:v>29.583333</c:v>
                </c:pt>
                <c:pt idx="356">
                  <c:v>29.666667</c:v>
                </c:pt>
                <c:pt idx="357">
                  <c:v>29.750000</c:v>
                </c:pt>
                <c:pt idx="358">
                  <c:v>29.833333</c:v>
                </c:pt>
                <c:pt idx="359">
                  <c:v>29.916667</c:v>
                </c:pt>
                <c:pt idx="360">
                  <c:v>30.000000</c:v>
                </c:pt>
                <c:pt idx="361">
                  <c:v>30.083333</c:v>
                </c:pt>
                <c:pt idx="362">
                  <c:v>30.166667</c:v>
                </c:pt>
                <c:pt idx="363">
                  <c:v>30.250000</c:v>
                </c:pt>
                <c:pt idx="364">
                  <c:v>30.333333</c:v>
                </c:pt>
                <c:pt idx="365">
                  <c:v>30.416667</c:v>
                </c:pt>
                <c:pt idx="366">
                  <c:v>30.500000</c:v>
                </c:pt>
                <c:pt idx="367">
                  <c:v>30.583333</c:v>
                </c:pt>
                <c:pt idx="368">
                  <c:v>30.666667</c:v>
                </c:pt>
                <c:pt idx="369">
                  <c:v>30.750000</c:v>
                </c:pt>
                <c:pt idx="370">
                  <c:v>30.833333</c:v>
                </c:pt>
                <c:pt idx="371">
                  <c:v>30.916667</c:v>
                </c:pt>
                <c:pt idx="372">
                  <c:v>31.000000</c:v>
                </c:pt>
                <c:pt idx="373">
                  <c:v>31.083333</c:v>
                </c:pt>
                <c:pt idx="374">
                  <c:v>31.166667</c:v>
                </c:pt>
                <c:pt idx="375">
                  <c:v>31.250000</c:v>
                </c:pt>
                <c:pt idx="376">
                  <c:v>31.333333</c:v>
                </c:pt>
                <c:pt idx="377">
                  <c:v>31.416667</c:v>
                </c:pt>
                <c:pt idx="378">
                  <c:v>31.500000</c:v>
                </c:pt>
                <c:pt idx="379">
                  <c:v>31.583333</c:v>
                </c:pt>
                <c:pt idx="380">
                  <c:v>31.666667</c:v>
                </c:pt>
                <c:pt idx="381">
                  <c:v>31.750000</c:v>
                </c:pt>
                <c:pt idx="382">
                  <c:v>31.833333</c:v>
                </c:pt>
                <c:pt idx="383">
                  <c:v>31.916667</c:v>
                </c:pt>
                <c:pt idx="384">
                  <c:v>32.000000</c:v>
                </c:pt>
                <c:pt idx="385">
                  <c:v>32.083333</c:v>
                </c:pt>
                <c:pt idx="386">
                  <c:v>32.166667</c:v>
                </c:pt>
                <c:pt idx="387">
                  <c:v>32.250000</c:v>
                </c:pt>
                <c:pt idx="388">
                  <c:v>32.333333</c:v>
                </c:pt>
                <c:pt idx="389">
                  <c:v>32.416667</c:v>
                </c:pt>
                <c:pt idx="390">
                  <c:v>32.500000</c:v>
                </c:pt>
                <c:pt idx="391">
                  <c:v>32.583333</c:v>
                </c:pt>
                <c:pt idx="392">
                  <c:v>32.666667</c:v>
                </c:pt>
                <c:pt idx="393">
                  <c:v>32.750000</c:v>
                </c:pt>
                <c:pt idx="394">
                  <c:v>32.833333</c:v>
                </c:pt>
                <c:pt idx="395">
                  <c:v>32.916667</c:v>
                </c:pt>
                <c:pt idx="396">
                  <c:v>33.000000</c:v>
                </c:pt>
                <c:pt idx="397">
                  <c:v>33.083333</c:v>
                </c:pt>
                <c:pt idx="398">
                  <c:v>33.166667</c:v>
                </c:pt>
                <c:pt idx="399">
                  <c:v>33.250000</c:v>
                </c:pt>
                <c:pt idx="400">
                  <c:v>33.333333</c:v>
                </c:pt>
                <c:pt idx="401">
                  <c:v>33.416667</c:v>
                </c:pt>
                <c:pt idx="402">
                  <c:v>33.500000</c:v>
                </c:pt>
                <c:pt idx="403">
                  <c:v>33.583333</c:v>
                </c:pt>
                <c:pt idx="404">
                  <c:v>33.666667</c:v>
                </c:pt>
                <c:pt idx="405">
                  <c:v>33.750000</c:v>
                </c:pt>
                <c:pt idx="406">
                  <c:v>33.833333</c:v>
                </c:pt>
                <c:pt idx="407">
                  <c:v>33.916667</c:v>
                </c:pt>
                <c:pt idx="408">
                  <c:v>34.000000</c:v>
                </c:pt>
                <c:pt idx="409">
                  <c:v>34.083333</c:v>
                </c:pt>
                <c:pt idx="410">
                  <c:v>34.166667</c:v>
                </c:pt>
                <c:pt idx="411">
                  <c:v>34.250000</c:v>
                </c:pt>
                <c:pt idx="412">
                  <c:v>34.333333</c:v>
                </c:pt>
                <c:pt idx="413">
                  <c:v>34.416667</c:v>
                </c:pt>
                <c:pt idx="414">
                  <c:v>34.500000</c:v>
                </c:pt>
                <c:pt idx="415">
                  <c:v>34.583333</c:v>
                </c:pt>
                <c:pt idx="416">
                  <c:v>34.666667</c:v>
                </c:pt>
                <c:pt idx="417">
                  <c:v>34.750000</c:v>
                </c:pt>
                <c:pt idx="418">
                  <c:v>34.833333</c:v>
                </c:pt>
                <c:pt idx="419">
                  <c:v>34.916667</c:v>
                </c:pt>
                <c:pt idx="420">
                  <c:v>35.000000</c:v>
                </c:pt>
                <c:pt idx="421">
                  <c:v>35.083333</c:v>
                </c:pt>
                <c:pt idx="422">
                  <c:v>35.166667</c:v>
                </c:pt>
                <c:pt idx="423">
                  <c:v>35.250000</c:v>
                </c:pt>
                <c:pt idx="424">
                  <c:v>35.333333</c:v>
                </c:pt>
                <c:pt idx="425">
                  <c:v>35.416667</c:v>
                </c:pt>
                <c:pt idx="426">
                  <c:v>35.500000</c:v>
                </c:pt>
                <c:pt idx="427">
                  <c:v>35.583333</c:v>
                </c:pt>
                <c:pt idx="428">
                  <c:v>35.666667</c:v>
                </c:pt>
                <c:pt idx="429">
                  <c:v>35.750000</c:v>
                </c:pt>
                <c:pt idx="430">
                  <c:v>35.833333</c:v>
                </c:pt>
                <c:pt idx="431">
                  <c:v>35.916667</c:v>
                </c:pt>
                <c:pt idx="432">
                  <c:v>36.000000</c:v>
                </c:pt>
                <c:pt idx="433">
                  <c:v>36.083333</c:v>
                </c:pt>
                <c:pt idx="434">
                  <c:v>36.166667</c:v>
                </c:pt>
                <c:pt idx="435">
                  <c:v>36.250000</c:v>
                </c:pt>
                <c:pt idx="436">
                  <c:v>36.333333</c:v>
                </c:pt>
                <c:pt idx="437">
                  <c:v>36.416667</c:v>
                </c:pt>
                <c:pt idx="438">
                  <c:v>36.500000</c:v>
                </c:pt>
                <c:pt idx="439">
                  <c:v>36.583333</c:v>
                </c:pt>
                <c:pt idx="440">
                  <c:v>36.666667</c:v>
                </c:pt>
                <c:pt idx="441">
                  <c:v>36.750000</c:v>
                </c:pt>
                <c:pt idx="442">
                  <c:v>36.833333</c:v>
                </c:pt>
                <c:pt idx="443">
                  <c:v>36.916667</c:v>
                </c:pt>
                <c:pt idx="444">
                  <c:v>37.000000</c:v>
                </c:pt>
                <c:pt idx="445">
                  <c:v>37.083333</c:v>
                </c:pt>
                <c:pt idx="446">
                  <c:v>37.166667</c:v>
                </c:pt>
                <c:pt idx="447">
                  <c:v>37.250000</c:v>
                </c:pt>
                <c:pt idx="448">
                  <c:v>37.333333</c:v>
                </c:pt>
                <c:pt idx="449">
                  <c:v>37.416667</c:v>
                </c:pt>
                <c:pt idx="450">
                  <c:v>37.500000</c:v>
                </c:pt>
                <c:pt idx="451">
                  <c:v>37.583333</c:v>
                </c:pt>
                <c:pt idx="452">
                  <c:v>37.666667</c:v>
                </c:pt>
                <c:pt idx="453">
                  <c:v>37.750000</c:v>
                </c:pt>
                <c:pt idx="454">
                  <c:v>37.833333</c:v>
                </c:pt>
                <c:pt idx="455">
                  <c:v>37.916667</c:v>
                </c:pt>
                <c:pt idx="456">
                  <c:v>38.000000</c:v>
                </c:pt>
                <c:pt idx="457">
                  <c:v>38.083333</c:v>
                </c:pt>
                <c:pt idx="458">
                  <c:v>38.166667</c:v>
                </c:pt>
                <c:pt idx="459">
                  <c:v>38.250000</c:v>
                </c:pt>
                <c:pt idx="460">
                  <c:v>38.333333</c:v>
                </c:pt>
                <c:pt idx="461">
                  <c:v>38.416667</c:v>
                </c:pt>
                <c:pt idx="462">
                  <c:v>38.500000</c:v>
                </c:pt>
                <c:pt idx="463">
                  <c:v>38.583333</c:v>
                </c:pt>
                <c:pt idx="464">
                  <c:v>38.666667</c:v>
                </c:pt>
                <c:pt idx="465">
                  <c:v>38.750000</c:v>
                </c:pt>
                <c:pt idx="466">
                  <c:v>38.833333</c:v>
                </c:pt>
                <c:pt idx="467">
                  <c:v>38.916667</c:v>
                </c:pt>
                <c:pt idx="468">
                  <c:v>39.000000</c:v>
                </c:pt>
                <c:pt idx="469">
                  <c:v>39.083333</c:v>
                </c:pt>
                <c:pt idx="470">
                  <c:v>39.166667</c:v>
                </c:pt>
                <c:pt idx="471">
                  <c:v>39.250000</c:v>
                </c:pt>
                <c:pt idx="472">
                  <c:v>39.333333</c:v>
                </c:pt>
                <c:pt idx="473">
                  <c:v>39.416667</c:v>
                </c:pt>
                <c:pt idx="474">
                  <c:v>39.500000</c:v>
                </c:pt>
                <c:pt idx="475">
                  <c:v>39.583333</c:v>
                </c:pt>
                <c:pt idx="476">
                  <c:v>39.666667</c:v>
                </c:pt>
                <c:pt idx="477">
                  <c:v>39.750000</c:v>
                </c:pt>
                <c:pt idx="478">
                  <c:v>39.833333</c:v>
                </c:pt>
                <c:pt idx="479">
                  <c:v>39.916667</c:v>
                </c:pt>
                <c:pt idx="480">
                  <c:v>40.000000</c:v>
                </c:pt>
                <c:pt idx="481">
                  <c:v>40.083333</c:v>
                </c:pt>
                <c:pt idx="482">
                  <c:v>40.166667</c:v>
                </c:pt>
                <c:pt idx="483">
                  <c:v>40.250000</c:v>
                </c:pt>
                <c:pt idx="484">
                  <c:v>40.333333</c:v>
                </c:pt>
                <c:pt idx="485">
                  <c:v>40.416667</c:v>
                </c:pt>
                <c:pt idx="486">
                  <c:v>40.500000</c:v>
                </c:pt>
                <c:pt idx="487">
                  <c:v>40.583333</c:v>
                </c:pt>
                <c:pt idx="488">
                  <c:v>40.666667</c:v>
                </c:pt>
                <c:pt idx="489">
                  <c:v>40.750000</c:v>
                </c:pt>
                <c:pt idx="490">
                  <c:v>40.833333</c:v>
                </c:pt>
                <c:pt idx="491">
                  <c:v>40.916667</c:v>
                </c:pt>
                <c:pt idx="492">
                  <c:v>41.000000</c:v>
                </c:pt>
                <c:pt idx="493">
                  <c:v>41.083333</c:v>
                </c:pt>
                <c:pt idx="494">
                  <c:v>41.166667</c:v>
                </c:pt>
                <c:pt idx="495">
                  <c:v>41.250000</c:v>
                </c:pt>
                <c:pt idx="496">
                  <c:v>41.333333</c:v>
                </c:pt>
                <c:pt idx="497">
                  <c:v>41.416667</c:v>
                </c:pt>
                <c:pt idx="498">
                  <c:v>41.500000</c:v>
                </c:pt>
                <c:pt idx="499">
                  <c:v>41.583333</c:v>
                </c:pt>
                <c:pt idx="500">
                  <c:v>41.666667</c:v>
                </c:pt>
                <c:pt idx="501">
                  <c:v>41.750000</c:v>
                </c:pt>
                <c:pt idx="502">
                  <c:v>41.833333</c:v>
                </c:pt>
                <c:pt idx="503">
                  <c:v>41.916667</c:v>
                </c:pt>
                <c:pt idx="504">
                  <c:v>42.000000</c:v>
                </c:pt>
                <c:pt idx="505">
                  <c:v>42.083333</c:v>
                </c:pt>
                <c:pt idx="506">
                  <c:v>42.166667</c:v>
                </c:pt>
                <c:pt idx="507">
                  <c:v>42.250000</c:v>
                </c:pt>
                <c:pt idx="508">
                  <c:v>42.333333</c:v>
                </c:pt>
                <c:pt idx="509">
                  <c:v>42.416667</c:v>
                </c:pt>
                <c:pt idx="510">
                  <c:v>42.500000</c:v>
                </c:pt>
                <c:pt idx="511">
                  <c:v>42.583333</c:v>
                </c:pt>
                <c:pt idx="512">
                  <c:v>42.666667</c:v>
                </c:pt>
                <c:pt idx="513">
                  <c:v>42.750000</c:v>
                </c:pt>
                <c:pt idx="514">
                  <c:v>42.833333</c:v>
                </c:pt>
                <c:pt idx="515">
                  <c:v>42.916667</c:v>
                </c:pt>
                <c:pt idx="516">
                  <c:v>43.000000</c:v>
                </c:pt>
                <c:pt idx="517">
                  <c:v>43.083333</c:v>
                </c:pt>
                <c:pt idx="518">
                  <c:v>43.166667</c:v>
                </c:pt>
                <c:pt idx="519">
                  <c:v>43.250000</c:v>
                </c:pt>
                <c:pt idx="520">
                  <c:v>43.333333</c:v>
                </c:pt>
                <c:pt idx="521">
                  <c:v>43.416667</c:v>
                </c:pt>
                <c:pt idx="522">
                  <c:v>43.500000</c:v>
                </c:pt>
                <c:pt idx="523">
                  <c:v>43.583333</c:v>
                </c:pt>
                <c:pt idx="524">
                  <c:v>43.666667</c:v>
                </c:pt>
                <c:pt idx="525">
                  <c:v>43.750000</c:v>
                </c:pt>
                <c:pt idx="526">
                  <c:v>43.833333</c:v>
                </c:pt>
                <c:pt idx="527">
                  <c:v>43.916667</c:v>
                </c:pt>
                <c:pt idx="528">
                  <c:v>44.000000</c:v>
                </c:pt>
                <c:pt idx="529">
                  <c:v>44.083333</c:v>
                </c:pt>
                <c:pt idx="530">
                  <c:v>44.166667</c:v>
                </c:pt>
                <c:pt idx="531">
                  <c:v>44.250000</c:v>
                </c:pt>
                <c:pt idx="532">
                  <c:v>44.333333</c:v>
                </c:pt>
                <c:pt idx="533">
                  <c:v>44.416667</c:v>
                </c:pt>
                <c:pt idx="534">
                  <c:v>44.500000</c:v>
                </c:pt>
                <c:pt idx="535">
                  <c:v>44.583333</c:v>
                </c:pt>
                <c:pt idx="536">
                  <c:v>44.666667</c:v>
                </c:pt>
                <c:pt idx="537">
                  <c:v>44.750000</c:v>
                </c:pt>
                <c:pt idx="538">
                  <c:v>44.833333</c:v>
                </c:pt>
                <c:pt idx="539">
                  <c:v>44.916667</c:v>
                </c:pt>
                <c:pt idx="540">
                  <c:v>45.000000</c:v>
                </c:pt>
                <c:pt idx="541">
                  <c:v>45.083333</c:v>
                </c:pt>
                <c:pt idx="542">
                  <c:v>45.166667</c:v>
                </c:pt>
                <c:pt idx="543">
                  <c:v>45.250000</c:v>
                </c:pt>
                <c:pt idx="544">
                  <c:v>45.333333</c:v>
                </c:pt>
                <c:pt idx="545">
                  <c:v>45.416667</c:v>
                </c:pt>
                <c:pt idx="546">
                  <c:v>45.500000</c:v>
                </c:pt>
                <c:pt idx="547">
                  <c:v>45.583333</c:v>
                </c:pt>
                <c:pt idx="548">
                  <c:v>45.666667</c:v>
                </c:pt>
                <c:pt idx="549">
                  <c:v>45.750000</c:v>
                </c:pt>
                <c:pt idx="550">
                  <c:v>45.833333</c:v>
                </c:pt>
                <c:pt idx="551">
                  <c:v>45.916667</c:v>
                </c:pt>
                <c:pt idx="552">
                  <c:v>46.000000</c:v>
                </c:pt>
                <c:pt idx="553">
                  <c:v>46.083333</c:v>
                </c:pt>
                <c:pt idx="554">
                  <c:v>46.166667</c:v>
                </c:pt>
                <c:pt idx="555">
                  <c:v>46.250000</c:v>
                </c:pt>
                <c:pt idx="556">
                  <c:v>46.333333</c:v>
                </c:pt>
                <c:pt idx="557">
                  <c:v>46.416667</c:v>
                </c:pt>
                <c:pt idx="558">
                  <c:v>46.500000</c:v>
                </c:pt>
                <c:pt idx="559">
                  <c:v>46.583333</c:v>
                </c:pt>
                <c:pt idx="560">
                  <c:v>46.666667</c:v>
                </c:pt>
                <c:pt idx="561">
                  <c:v>46.750000</c:v>
                </c:pt>
                <c:pt idx="562">
                  <c:v>46.833333</c:v>
                </c:pt>
                <c:pt idx="563">
                  <c:v>46.916667</c:v>
                </c:pt>
                <c:pt idx="564">
                  <c:v>47.000000</c:v>
                </c:pt>
                <c:pt idx="565">
                  <c:v>47.083333</c:v>
                </c:pt>
                <c:pt idx="566">
                  <c:v>47.166667</c:v>
                </c:pt>
                <c:pt idx="567">
                  <c:v>47.250000</c:v>
                </c:pt>
                <c:pt idx="568">
                  <c:v>47.333333</c:v>
                </c:pt>
                <c:pt idx="569">
                  <c:v>47.416667</c:v>
                </c:pt>
                <c:pt idx="570">
                  <c:v>47.500000</c:v>
                </c:pt>
                <c:pt idx="571">
                  <c:v>47.583333</c:v>
                </c:pt>
                <c:pt idx="572">
                  <c:v>47.666667</c:v>
                </c:pt>
                <c:pt idx="573">
                  <c:v>47.750000</c:v>
                </c:pt>
                <c:pt idx="574">
                  <c:v>47.833333</c:v>
                </c:pt>
                <c:pt idx="575">
                  <c:v>47.916667</c:v>
                </c:pt>
                <c:pt idx="576">
                  <c:v>48.000000</c:v>
                </c:pt>
                <c:pt idx="577">
                  <c:v>48.083333</c:v>
                </c:pt>
                <c:pt idx="578">
                  <c:v>48.166667</c:v>
                </c:pt>
                <c:pt idx="579">
                  <c:v>48.250000</c:v>
                </c:pt>
                <c:pt idx="580">
                  <c:v>48.333333</c:v>
                </c:pt>
                <c:pt idx="581">
                  <c:v>48.416667</c:v>
                </c:pt>
                <c:pt idx="582">
                  <c:v>48.500000</c:v>
                </c:pt>
                <c:pt idx="583">
                  <c:v>48.583333</c:v>
                </c:pt>
                <c:pt idx="584">
                  <c:v>48.666667</c:v>
                </c:pt>
                <c:pt idx="585">
                  <c:v>48.750000</c:v>
                </c:pt>
                <c:pt idx="586">
                  <c:v>48.833333</c:v>
                </c:pt>
                <c:pt idx="587">
                  <c:v>48.916667</c:v>
                </c:pt>
                <c:pt idx="588">
                  <c:v>49.000000</c:v>
                </c:pt>
                <c:pt idx="589">
                  <c:v>49.083333</c:v>
                </c:pt>
                <c:pt idx="590">
                  <c:v>49.166667</c:v>
                </c:pt>
                <c:pt idx="591">
                  <c:v>49.250000</c:v>
                </c:pt>
                <c:pt idx="592">
                  <c:v>49.333333</c:v>
                </c:pt>
                <c:pt idx="593">
                  <c:v>49.416667</c:v>
                </c:pt>
                <c:pt idx="594">
                  <c:v>49.500000</c:v>
                </c:pt>
                <c:pt idx="595">
                  <c:v>49.583333</c:v>
                </c:pt>
                <c:pt idx="596">
                  <c:v>49.666667</c:v>
                </c:pt>
                <c:pt idx="597">
                  <c:v>49.750000</c:v>
                </c:pt>
                <c:pt idx="598">
                  <c:v>49.833333</c:v>
                </c:pt>
                <c:pt idx="599">
                  <c:v>49.916667</c:v>
                </c:pt>
                <c:pt idx="600">
                  <c:v>50.000000</c:v>
                </c:pt>
                <c:pt idx="601">
                  <c:v>50.083333</c:v>
                </c:pt>
                <c:pt idx="602">
                  <c:v>50.166667</c:v>
                </c:pt>
                <c:pt idx="603">
                  <c:v>50.250000</c:v>
                </c:pt>
                <c:pt idx="604">
                  <c:v>50.333333</c:v>
                </c:pt>
                <c:pt idx="605">
                  <c:v>50.416667</c:v>
                </c:pt>
                <c:pt idx="606">
                  <c:v>50.500000</c:v>
                </c:pt>
                <c:pt idx="607">
                  <c:v>50.583333</c:v>
                </c:pt>
                <c:pt idx="608">
                  <c:v>50.666667</c:v>
                </c:pt>
                <c:pt idx="609">
                  <c:v>50.750000</c:v>
                </c:pt>
                <c:pt idx="610">
                  <c:v>50.833333</c:v>
                </c:pt>
                <c:pt idx="611">
                  <c:v>50.916667</c:v>
                </c:pt>
                <c:pt idx="612">
                  <c:v>51.000000</c:v>
                </c:pt>
                <c:pt idx="613">
                  <c:v>51.083333</c:v>
                </c:pt>
                <c:pt idx="614">
                  <c:v>51.166667</c:v>
                </c:pt>
                <c:pt idx="615">
                  <c:v>51.250000</c:v>
                </c:pt>
                <c:pt idx="616">
                  <c:v>51.333333</c:v>
                </c:pt>
                <c:pt idx="617">
                  <c:v>51.416667</c:v>
                </c:pt>
                <c:pt idx="618">
                  <c:v>51.500000</c:v>
                </c:pt>
                <c:pt idx="619">
                  <c:v>51.583333</c:v>
                </c:pt>
                <c:pt idx="620">
                  <c:v>51.666667</c:v>
                </c:pt>
                <c:pt idx="621">
                  <c:v>51.750000</c:v>
                </c:pt>
                <c:pt idx="622">
                  <c:v>51.833333</c:v>
                </c:pt>
                <c:pt idx="623">
                  <c:v>51.916667</c:v>
                </c:pt>
                <c:pt idx="624">
                  <c:v>52.000000</c:v>
                </c:pt>
                <c:pt idx="625">
                  <c:v>52.083333</c:v>
                </c:pt>
                <c:pt idx="626">
                  <c:v>52.166667</c:v>
                </c:pt>
                <c:pt idx="627">
                  <c:v>52.250000</c:v>
                </c:pt>
                <c:pt idx="628">
                  <c:v>52.333333</c:v>
                </c:pt>
                <c:pt idx="629">
                  <c:v>52.416667</c:v>
                </c:pt>
                <c:pt idx="630">
                  <c:v>52.500000</c:v>
                </c:pt>
                <c:pt idx="631">
                  <c:v>52.583333</c:v>
                </c:pt>
                <c:pt idx="632">
                  <c:v>52.666667</c:v>
                </c:pt>
                <c:pt idx="633">
                  <c:v>52.750000</c:v>
                </c:pt>
                <c:pt idx="634">
                  <c:v>52.833333</c:v>
                </c:pt>
                <c:pt idx="635">
                  <c:v>52.916667</c:v>
                </c:pt>
                <c:pt idx="636">
                  <c:v>53.000000</c:v>
                </c:pt>
                <c:pt idx="637">
                  <c:v>53.083333</c:v>
                </c:pt>
                <c:pt idx="638">
                  <c:v>53.166667</c:v>
                </c:pt>
                <c:pt idx="639">
                  <c:v>53.250000</c:v>
                </c:pt>
                <c:pt idx="640">
                  <c:v>53.333333</c:v>
                </c:pt>
                <c:pt idx="641">
                  <c:v>53.416667</c:v>
                </c:pt>
                <c:pt idx="642">
                  <c:v>53.500000</c:v>
                </c:pt>
                <c:pt idx="643">
                  <c:v>53.583333</c:v>
                </c:pt>
                <c:pt idx="644">
                  <c:v>53.666667</c:v>
                </c:pt>
                <c:pt idx="645">
                  <c:v>53.750000</c:v>
                </c:pt>
                <c:pt idx="646">
                  <c:v>53.833333</c:v>
                </c:pt>
                <c:pt idx="647">
                  <c:v>53.916667</c:v>
                </c:pt>
                <c:pt idx="648">
                  <c:v>54.000000</c:v>
                </c:pt>
                <c:pt idx="649">
                  <c:v>54.083333</c:v>
                </c:pt>
                <c:pt idx="650">
                  <c:v>54.166667</c:v>
                </c:pt>
                <c:pt idx="651">
                  <c:v>54.250000</c:v>
                </c:pt>
                <c:pt idx="652">
                  <c:v>54.333333</c:v>
                </c:pt>
                <c:pt idx="653">
                  <c:v>54.416667</c:v>
                </c:pt>
                <c:pt idx="654">
                  <c:v>54.500000</c:v>
                </c:pt>
                <c:pt idx="655">
                  <c:v>54.583333</c:v>
                </c:pt>
                <c:pt idx="656">
                  <c:v>54.666667</c:v>
                </c:pt>
                <c:pt idx="657">
                  <c:v>54.750000</c:v>
                </c:pt>
                <c:pt idx="658">
                  <c:v>54.833333</c:v>
                </c:pt>
                <c:pt idx="659">
                  <c:v>54.916667</c:v>
                </c:pt>
                <c:pt idx="660">
                  <c:v>55.000000</c:v>
                </c:pt>
                <c:pt idx="661">
                  <c:v>55.083333</c:v>
                </c:pt>
                <c:pt idx="662">
                  <c:v>55.166667</c:v>
                </c:pt>
                <c:pt idx="663">
                  <c:v>55.250000</c:v>
                </c:pt>
                <c:pt idx="664">
                  <c:v>55.333333</c:v>
                </c:pt>
                <c:pt idx="665">
                  <c:v>55.416667</c:v>
                </c:pt>
                <c:pt idx="666">
                  <c:v>55.500000</c:v>
                </c:pt>
                <c:pt idx="667">
                  <c:v>55.583333</c:v>
                </c:pt>
                <c:pt idx="668">
                  <c:v>55.666667</c:v>
                </c:pt>
                <c:pt idx="669">
                  <c:v>55.750000</c:v>
                </c:pt>
                <c:pt idx="670">
                  <c:v>55.833333</c:v>
                </c:pt>
                <c:pt idx="671">
                  <c:v>55.916667</c:v>
                </c:pt>
                <c:pt idx="672">
                  <c:v>56.000000</c:v>
                </c:pt>
                <c:pt idx="673">
                  <c:v>56.083333</c:v>
                </c:pt>
                <c:pt idx="674">
                  <c:v>56.166667</c:v>
                </c:pt>
                <c:pt idx="675">
                  <c:v>56.250000</c:v>
                </c:pt>
                <c:pt idx="676">
                  <c:v>56.333333</c:v>
                </c:pt>
                <c:pt idx="677">
                  <c:v>56.416667</c:v>
                </c:pt>
                <c:pt idx="678">
                  <c:v>56.500000</c:v>
                </c:pt>
                <c:pt idx="679">
                  <c:v>56.583333</c:v>
                </c:pt>
                <c:pt idx="680">
                  <c:v>56.666667</c:v>
                </c:pt>
                <c:pt idx="681">
                  <c:v>56.750000</c:v>
                </c:pt>
                <c:pt idx="682">
                  <c:v>56.833333</c:v>
                </c:pt>
                <c:pt idx="683">
                  <c:v>56.916667</c:v>
                </c:pt>
                <c:pt idx="684">
                  <c:v>57.000000</c:v>
                </c:pt>
                <c:pt idx="685">
                  <c:v>57.083333</c:v>
                </c:pt>
                <c:pt idx="686">
                  <c:v>57.166667</c:v>
                </c:pt>
                <c:pt idx="687">
                  <c:v>57.250000</c:v>
                </c:pt>
                <c:pt idx="688">
                  <c:v>57.333333</c:v>
                </c:pt>
                <c:pt idx="689">
                  <c:v>57.416667</c:v>
                </c:pt>
                <c:pt idx="690">
                  <c:v>57.500000</c:v>
                </c:pt>
                <c:pt idx="691">
                  <c:v>57.583333</c:v>
                </c:pt>
                <c:pt idx="692">
                  <c:v>57.666667</c:v>
                </c:pt>
                <c:pt idx="693">
                  <c:v>57.750000</c:v>
                </c:pt>
                <c:pt idx="694">
                  <c:v>57.833333</c:v>
                </c:pt>
                <c:pt idx="695">
                  <c:v>57.916667</c:v>
                </c:pt>
                <c:pt idx="696">
                  <c:v>58.000000</c:v>
                </c:pt>
                <c:pt idx="697">
                  <c:v>58.083333</c:v>
                </c:pt>
                <c:pt idx="698">
                  <c:v>58.166667</c:v>
                </c:pt>
                <c:pt idx="699">
                  <c:v>58.250000</c:v>
                </c:pt>
                <c:pt idx="700">
                  <c:v>58.333333</c:v>
                </c:pt>
                <c:pt idx="701">
                  <c:v>58.416667</c:v>
                </c:pt>
                <c:pt idx="702">
                  <c:v>58.500000</c:v>
                </c:pt>
                <c:pt idx="703">
                  <c:v>58.583333</c:v>
                </c:pt>
                <c:pt idx="704">
                  <c:v>58.666667</c:v>
                </c:pt>
                <c:pt idx="705">
                  <c:v>58.750000</c:v>
                </c:pt>
                <c:pt idx="706">
                  <c:v>58.833333</c:v>
                </c:pt>
                <c:pt idx="707">
                  <c:v>58.916667</c:v>
                </c:pt>
                <c:pt idx="708">
                  <c:v>59.000000</c:v>
                </c:pt>
                <c:pt idx="709">
                  <c:v>59.083333</c:v>
                </c:pt>
                <c:pt idx="710">
                  <c:v>59.166667</c:v>
                </c:pt>
                <c:pt idx="711">
                  <c:v>59.250000</c:v>
                </c:pt>
                <c:pt idx="712">
                  <c:v>59.333333</c:v>
                </c:pt>
                <c:pt idx="713">
                  <c:v>59.416667</c:v>
                </c:pt>
                <c:pt idx="714">
                  <c:v>59.500000</c:v>
                </c:pt>
                <c:pt idx="715">
                  <c:v>59.583333</c:v>
                </c:pt>
                <c:pt idx="716">
                  <c:v>59.666667</c:v>
                </c:pt>
                <c:pt idx="717">
                  <c:v>59.750000</c:v>
                </c:pt>
                <c:pt idx="718">
                  <c:v>59.833333</c:v>
                </c:pt>
                <c:pt idx="719">
                  <c:v>59.916667</c:v>
                </c:pt>
                <c:pt idx="720">
                  <c:v>60.000000</c:v>
                </c:pt>
                <c:pt idx="721">
                  <c:v>60.083333</c:v>
                </c:pt>
                <c:pt idx="722">
                  <c:v>60.166667</c:v>
                </c:pt>
                <c:pt idx="723">
                  <c:v>60.250000</c:v>
                </c:pt>
                <c:pt idx="724">
                  <c:v>60.333333</c:v>
                </c:pt>
                <c:pt idx="725">
                  <c:v>60.416667</c:v>
                </c:pt>
                <c:pt idx="726">
                  <c:v>60.500000</c:v>
                </c:pt>
                <c:pt idx="727">
                  <c:v>60.583333</c:v>
                </c:pt>
                <c:pt idx="728">
                  <c:v>60.666667</c:v>
                </c:pt>
                <c:pt idx="729">
                  <c:v>60.750000</c:v>
                </c:pt>
                <c:pt idx="730">
                  <c:v>60.833333</c:v>
                </c:pt>
                <c:pt idx="731">
                  <c:v>60.916667</c:v>
                </c:pt>
                <c:pt idx="732">
                  <c:v>61.000000</c:v>
                </c:pt>
                <c:pt idx="733">
                  <c:v>61.083333</c:v>
                </c:pt>
                <c:pt idx="734">
                  <c:v>61.166667</c:v>
                </c:pt>
                <c:pt idx="735">
                  <c:v>61.250000</c:v>
                </c:pt>
                <c:pt idx="736">
                  <c:v>61.333333</c:v>
                </c:pt>
                <c:pt idx="737">
                  <c:v>61.416667</c:v>
                </c:pt>
                <c:pt idx="738">
                  <c:v>61.500000</c:v>
                </c:pt>
                <c:pt idx="739">
                  <c:v>61.583333</c:v>
                </c:pt>
                <c:pt idx="740">
                  <c:v>61.666667</c:v>
                </c:pt>
                <c:pt idx="741">
                  <c:v>61.750000</c:v>
                </c:pt>
                <c:pt idx="742">
                  <c:v>61.833333</c:v>
                </c:pt>
                <c:pt idx="743">
                  <c:v>61.916667</c:v>
                </c:pt>
                <c:pt idx="744">
                  <c:v>62.000000</c:v>
                </c:pt>
                <c:pt idx="745">
                  <c:v>62.083333</c:v>
                </c:pt>
                <c:pt idx="746">
                  <c:v>62.166667</c:v>
                </c:pt>
                <c:pt idx="747">
                  <c:v>62.250000</c:v>
                </c:pt>
                <c:pt idx="748">
                  <c:v>62.333333</c:v>
                </c:pt>
                <c:pt idx="749">
                  <c:v>62.416667</c:v>
                </c:pt>
                <c:pt idx="750">
                  <c:v>62.500000</c:v>
                </c:pt>
                <c:pt idx="751">
                  <c:v>62.583333</c:v>
                </c:pt>
                <c:pt idx="752">
                  <c:v>62.666667</c:v>
                </c:pt>
                <c:pt idx="753">
                  <c:v>62.750000</c:v>
                </c:pt>
                <c:pt idx="754">
                  <c:v>62.833333</c:v>
                </c:pt>
                <c:pt idx="755">
                  <c:v>62.916667</c:v>
                </c:pt>
                <c:pt idx="756">
                  <c:v>63.000000</c:v>
                </c:pt>
                <c:pt idx="757">
                  <c:v>63.083333</c:v>
                </c:pt>
                <c:pt idx="758">
                  <c:v>63.166667</c:v>
                </c:pt>
                <c:pt idx="759">
                  <c:v>63.250000</c:v>
                </c:pt>
                <c:pt idx="760">
                  <c:v>63.333333</c:v>
                </c:pt>
                <c:pt idx="761">
                  <c:v>63.416667</c:v>
                </c:pt>
                <c:pt idx="762">
                  <c:v>63.500000</c:v>
                </c:pt>
                <c:pt idx="763">
                  <c:v>63.583333</c:v>
                </c:pt>
                <c:pt idx="764">
                  <c:v>63.666667</c:v>
                </c:pt>
                <c:pt idx="765">
                  <c:v>63.750000</c:v>
                </c:pt>
                <c:pt idx="766">
                  <c:v>63.833333</c:v>
                </c:pt>
                <c:pt idx="767">
                  <c:v>63.916667</c:v>
                </c:pt>
                <c:pt idx="768">
                  <c:v>64.000000</c:v>
                </c:pt>
                <c:pt idx="769">
                  <c:v>64.083333</c:v>
                </c:pt>
                <c:pt idx="770">
                  <c:v>64.166667</c:v>
                </c:pt>
                <c:pt idx="771">
                  <c:v>64.250000</c:v>
                </c:pt>
                <c:pt idx="772">
                  <c:v>64.333333</c:v>
                </c:pt>
                <c:pt idx="773">
                  <c:v>64.416667</c:v>
                </c:pt>
                <c:pt idx="774">
                  <c:v>64.500000</c:v>
                </c:pt>
                <c:pt idx="775">
                  <c:v>64.583333</c:v>
                </c:pt>
                <c:pt idx="776">
                  <c:v>64.666667</c:v>
                </c:pt>
                <c:pt idx="777">
                  <c:v>64.750000</c:v>
                </c:pt>
                <c:pt idx="778">
                  <c:v>64.833333</c:v>
                </c:pt>
                <c:pt idx="779">
                  <c:v>64.916667</c:v>
                </c:pt>
                <c:pt idx="780">
                  <c:v>65.000000</c:v>
                </c:pt>
                <c:pt idx="781">
                  <c:v>65.083333</c:v>
                </c:pt>
                <c:pt idx="782">
                  <c:v>65.166667</c:v>
                </c:pt>
                <c:pt idx="783">
                  <c:v>65.250000</c:v>
                </c:pt>
                <c:pt idx="784">
                  <c:v>65.333333</c:v>
                </c:pt>
                <c:pt idx="785">
                  <c:v>65.416667</c:v>
                </c:pt>
                <c:pt idx="786">
                  <c:v>65.500000</c:v>
                </c:pt>
                <c:pt idx="787">
                  <c:v>65.583333</c:v>
                </c:pt>
                <c:pt idx="788">
                  <c:v>65.666667</c:v>
                </c:pt>
                <c:pt idx="789">
                  <c:v>65.750000</c:v>
                </c:pt>
                <c:pt idx="790">
                  <c:v>65.833333</c:v>
                </c:pt>
                <c:pt idx="791">
                  <c:v>65.916667</c:v>
                </c:pt>
                <c:pt idx="792">
                  <c:v>66.000000</c:v>
                </c:pt>
                <c:pt idx="793">
                  <c:v>66.083333</c:v>
                </c:pt>
                <c:pt idx="794">
                  <c:v>66.166667</c:v>
                </c:pt>
                <c:pt idx="795">
                  <c:v>66.250000</c:v>
                </c:pt>
                <c:pt idx="796">
                  <c:v>66.333333</c:v>
                </c:pt>
                <c:pt idx="797">
                  <c:v>66.416667</c:v>
                </c:pt>
                <c:pt idx="798">
                  <c:v>66.500000</c:v>
                </c:pt>
                <c:pt idx="799">
                  <c:v>66.583333</c:v>
                </c:pt>
                <c:pt idx="800">
                  <c:v>66.666667</c:v>
                </c:pt>
                <c:pt idx="801">
                  <c:v>66.750000</c:v>
                </c:pt>
                <c:pt idx="802">
                  <c:v>66.833333</c:v>
                </c:pt>
                <c:pt idx="803">
                  <c:v>66.916667</c:v>
                </c:pt>
                <c:pt idx="804">
                  <c:v>67.000000</c:v>
                </c:pt>
                <c:pt idx="805">
                  <c:v>67.083333</c:v>
                </c:pt>
                <c:pt idx="806">
                  <c:v>67.166667</c:v>
                </c:pt>
                <c:pt idx="807">
                  <c:v>67.250000</c:v>
                </c:pt>
                <c:pt idx="808">
                  <c:v>67.333333</c:v>
                </c:pt>
                <c:pt idx="809">
                  <c:v>67.416667</c:v>
                </c:pt>
                <c:pt idx="810">
                  <c:v>67.500000</c:v>
                </c:pt>
                <c:pt idx="811">
                  <c:v>67.583333</c:v>
                </c:pt>
                <c:pt idx="812">
                  <c:v>67.666667</c:v>
                </c:pt>
                <c:pt idx="813">
                  <c:v>67.750000</c:v>
                </c:pt>
                <c:pt idx="814">
                  <c:v>67.833333</c:v>
                </c:pt>
                <c:pt idx="815">
                  <c:v>67.916667</c:v>
                </c:pt>
                <c:pt idx="816">
                  <c:v>68.000000</c:v>
                </c:pt>
                <c:pt idx="817">
                  <c:v>68.083333</c:v>
                </c:pt>
                <c:pt idx="818">
                  <c:v>68.166667</c:v>
                </c:pt>
                <c:pt idx="819">
                  <c:v>68.250000</c:v>
                </c:pt>
                <c:pt idx="820">
                  <c:v>68.333333</c:v>
                </c:pt>
                <c:pt idx="821">
                  <c:v>68.416667</c:v>
                </c:pt>
                <c:pt idx="822">
                  <c:v>68.500000</c:v>
                </c:pt>
                <c:pt idx="823">
                  <c:v>68.583333</c:v>
                </c:pt>
                <c:pt idx="824">
                  <c:v>68.666667</c:v>
                </c:pt>
                <c:pt idx="825">
                  <c:v>68.750000</c:v>
                </c:pt>
                <c:pt idx="826">
                  <c:v>68.833333</c:v>
                </c:pt>
                <c:pt idx="827">
                  <c:v>68.916667</c:v>
                </c:pt>
                <c:pt idx="828">
                  <c:v>69.000000</c:v>
                </c:pt>
                <c:pt idx="829">
                  <c:v>69.083333</c:v>
                </c:pt>
                <c:pt idx="830">
                  <c:v>69.166667</c:v>
                </c:pt>
                <c:pt idx="831">
                  <c:v>69.250000</c:v>
                </c:pt>
                <c:pt idx="832">
                  <c:v>69.333333</c:v>
                </c:pt>
                <c:pt idx="833">
                  <c:v>69.416667</c:v>
                </c:pt>
                <c:pt idx="834">
                  <c:v>69.500000</c:v>
                </c:pt>
                <c:pt idx="835">
                  <c:v>69.583333</c:v>
                </c:pt>
                <c:pt idx="836">
                  <c:v>69.666667</c:v>
                </c:pt>
                <c:pt idx="837">
                  <c:v>69.750000</c:v>
                </c:pt>
                <c:pt idx="838">
                  <c:v>69.833333</c:v>
                </c:pt>
                <c:pt idx="839">
                  <c:v>69.916667</c:v>
                </c:pt>
                <c:pt idx="840">
                  <c:v>70.000000</c:v>
                </c:pt>
                <c:pt idx="841">
                  <c:v>70.083333</c:v>
                </c:pt>
                <c:pt idx="842">
                  <c:v>70.166667</c:v>
                </c:pt>
                <c:pt idx="843">
                  <c:v>70.250000</c:v>
                </c:pt>
                <c:pt idx="844">
                  <c:v>70.333333</c:v>
                </c:pt>
                <c:pt idx="845">
                  <c:v>70.416667</c:v>
                </c:pt>
                <c:pt idx="846">
                  <c:v>70.500000</c:v>
                </c:pt>
                <c:pt idx="847">
                  <c:v>70.583333</c:v>
                </c:pt>
                <c:pt idx="848">
                  <c:v>70.666667</c:v>
                </c:pt>
                <c:pt idx="849">
                  <c:v>70.750000</c:v>
                </c:pt>
                <c:pt idx="850">
                  <c:v>70.833333</c:v>
                </c:pt>
                <c:pt idx="851">
                  <c:v>70.916667</c:v>
                </c:pt>
                <c:pt idx="852">
                  <c:v>71.000000</c:v>
                </c:pt>
                <c:pt idx="853">
                  <c:v>71.083333</c:v>
                </c:pt>
                <c:pt idx="854">
                  <c:v>71.166667</c:v>
                </c:pt>
                <c:pt idx="855">
                  <c:v>71.250000</c:v>
                </c:pt>
                <c:pt idx="856">
                  <c:v>71.333333</c:v>
                </c:pt>
                <c:pt idx="857">
                  <c:v>71.416667</c:v>
                </c:pt>
                <c:pt idx="858">
                  <c:v>71.500000</c:v>
                </c:pt>
                <c:pt idx="859">
                  <c:v>71.583333</c:v>
                </c:pt>
                <c:pt idx="860">
                  <c:v>71.666667</c:v>
                </c:pt>
                <c:pt idx="861">
                  <c:v>71.750000</c:v>
                </c:pt>
                <c:pt idx="862">
                  <c:v>71.833333</c:v>
                </c:pt>
                <c:pt idx="863">
                  <c:v>71.916667</c:v>
                </c:pt>
                <c:pt idx="864">
                  <c:v>72.000000</c:v>
                </c:pt>
                <c:pt idx="865">
                  <c:v>72.083333</c:v>
                </c:pt>
                <c:pt idx="866">
                  <c:v>72.166667</c:v>
                </c:pt>
                <c:pt idx="867">
                  <c:v>72.250000</c:v>
                </c:pt>
                <c:pt idx="868">
                  <c:v>72.333333</c:v>
                </c:pt>
                <c:pt idx="869">
                  <c:v>72.416667</c:v>
                </c:pt>
                <c:pt idx="870">
                  <c:v>72.500000</c:v>
                </c:pt>
                <c:pt idx="871">
                  <c:v>72.583333</c:v>
                </c:pt>
                <c:pt idx="872">
                  <c:v>72.666667</c:v>
                </c:pt>
                <c:pt idx="873">
                  <c:v>72.750000</c:v>
                </c:pt>
                <c:pt idx="874">
                  <c:v>72.833333</c:v>
                </c:pt>
                <c:pt idx="875">
                  <c:v>72.916667</c:v>
                </c:pt>
                <c:pt idx="876">
                  <c:v>73.000000</c:v>
                </c:pt>
                <c:pt idx="877">
                  <c:v>73.083333</c:v>
                </c:pt>
                <c:pt idx="878">
                  <c:v>73.166667</c:v>
                </c:pt>
                <c:pt idx="879">
                  <c:v>73.250000</c:v>
                </c:pt>
                <c:pt idx="880">
                  <c:v>73.333333</c:v>
                </c:pt>
                <c:pt idx="881">
                  <c:v>73.416667</c:v>
                </c:pt>
                <c:pt idx="882">
                  <c:v>73.500000</c:v>
                </c:pt>
                <c:pt idx="883">
                  <c:v>73.583333</c:v>
                </c:pt>
                <c:pt idx="884">
                  <c:v>73.666667</c:v>
                </c:pt>
                <c:pt idx="885">
                  <c:v>73.750000</c:v>
                </c:pt>
                <c:pt idx="886">
                  <c:v>73.833333</c:v>
                </c:pt>
                <c:pt idx="887">
                  <c:v>73.916667</c:v>
                </c:pt>
                <c:pt idx="888">
                  <c:v>74.000000</c:v>
                </c:pt>
                <c:pt idx="889">
                  <c:v>74.083333</c:v>
                </c:pt>
                <c:pt idx="890">
                  <c:v>74.166667</c:v>
                </c:pt>
                <c:pt idx="891">
                  <c:v>74.250000</c:v>
                </c:pt>
                <c:pt idx="892">
                  <c:v>74.333333</c:v>
                </c:pt>
                <c:pt idx="893">
                  <c:v>74.416667</c:v>
                </c:pt>
                <c:pt idx="894">
                  <c:v>74.500000</c:v>
                </c:pt>
                <c:pt idx="895">
                  <c:v>74.583333</c:v>
                </c:pt>
                <c:pt idx="896">
                  <c:v>74.666667</c:v>
                </c:pt>
                <c:pt idx="897">
                  <c:v>74.750000</c:v>
                </c:pt>
                <c:pt idx="898">
                  <c:v>74.833333</c:v>
                </c:pt>
                <c:pt idx="899">
                  <c:v>74.916667</c:v>
                </c:pt>
                <c:pt idx="900">
                  <c:v>75.000000</c:v>
                </c:pt>
                <c:pt idx="901">
                  <c:v>75.083333</c:v>
                </c:pt>
                <c:pt idx="902">
                  <c:v>75.166667</c:v>
                </c:pt>
                <c:pt idx="903">
                  <c:v>75.250000</c:v>
                </c:pt>
                <c:pt idx="904">
                  <c:v>75.333333</c:v>
                </c:pt>
                <c:pt idx="905">
                  <c:v>75.416667</c:v>
                </c:pt>
                <c:pt idx="906">
                  <c:v>75.500000</c:v>
                </c:pt>
                <c:pt idx="907">
                  <c:v>75.583333</c:v>
                </c:pt>
                <c:pt idx="908">
                  <c:v>75.666667</c:v>
                </c:pt>
                <c:pt idx="909">
                  <c:v>75.750000</c:v>
                </c:pt>
                <c:pt idx="910">
                  <c:v>75.833333</c:v>
                </c:pt>
                <c:pt idx="911">
                  <c:v>75.916667</c:v>
                </c:pt>
                <c:pt idx="912">
                  <c:v>76.000000</c:v>
                </c:pt>
                <c:pt idx="913">
                  <c:v>76.083333</c:v>
                </c:pt>
                <c:pt idx="914">
                  <c:v>76.166667</c:v>
                </c:pt>
                <c:pt idx="915">
                  <c:v>76.250000</c:v>
                </c:pt>
                <c:pt idx="916">
                  <c:v>76.333333</c:v>
                </c:pt>
                <c:pt idx="917">
                  <c:v>76.416667</c:v>
                </c:pt>
                <c:pt idx="918">
                  <c:v>76.500000</c:v>
                </c:pt>
                <c:pt idx="919">
                  <c:v>76.583333</c:v>
                </c:pt>
                <c:pt idx="920">
                  <c:v>76.666667</c:v>
                </c:pt>
                <c:pt idx="921">
                  <c:v>76.750000</c:v>
                </c:pt>
                <c:pt idx="922">
                  <c:v>76.833333</c:v>
                </c:pt>
                <c:pt idx="923">
                  <c:v>76.916667</c:v>
                </c:pt>
                <c:pt idx="924">
                  <c:v>77.000000</c:v>
                </c:pt>
                <c:pt idx="925">
                  <c:v>77.083333</c:v>
                </c:pt>
                <c:pt idx="926">
                  <c:v>77.166667</c:v>
                </c:pt>
                <c:pt idx="927">
                  <c:v>77.250000</c:v>
                </c:pt>
                <c:pt idx="928">
                  <c:v>77.333333</c:v>
                </c:pt>
                <c:pt idx="929">
                  <c:v>77.416667</c:v>
                </c:pt>
                <c:pt idx="930">
                  <c:v>77.500000</c:v>
                </c:pt>
                <c:pt idx="931">
                  <c:v>77.583333</c:v>
                </c:pt>
                <c:pt idx="932">
                  <c:v>77.666667</c:v>
                </c:pt>
                <c:pt idx="933">
                  <c:v>77.750000</c:v>
                </c:pt>
                <c:pt idx="934">
                  <c:v>77.833333</c:v>
                </c:pt>
                <c:pt idx="935">
                  <c:v>77.916667</c:v>
                </c:pt>
                <c:pt idx="936">
                  <c:v>78.000000</c:v>
                </c:pt>
                <c:pt idx="937">
                  <c:v>78.083333</c:v>
                </c:pt>
                <c:pt idx="938">
                  <c:v>78.166667</c:v>
                </c:pt>
                <c:pt idx="939">
                  <c:v>78.250000</c:v>
                </c:pt>
                <c:pt idx="940">
                  <c:v>78.333333</c:v>
                </c:pt>
                <c:pt idx="941">
                  <c:v>78.416667</c:v>
                </c:pt>
                <c:pt idx="942">
                  <c:v>78.500000</c:v>
                </c:pt>
                <c:pt idx="943">
                  <c:v>78.583333</c:v>
                </c:pt>
                <c:pt idx="944">
                  <c:v>78.666667</c:v>
                </c:pt>
                <c:pt idx="945">
                  <c:v>78.750000</c:v>
                </c:pt>
                <c:pt idx="946">
                  <c:v>78.833333</c:v>
                </c:pt>
                <c:pt idx="947">
                  <c:v>78.916667</c:v>
                </c:pt>
                <c:pt idx="948">
                  <c:v>79.000000</c:v>
                </c:pt>
                <c:pt idx="949">
                  <c:v>79.083333</c:v>
                </c:pt>
                <c:pt idx="950">
                  <c:v>79.166667</c:v>
                </c:pt>
                <c:pt idx="951">
                  <c:v>79.250000</c:v>
                </c:pt>
                <c:pt idx="952">
                  <c:v>79.333333</c:v>
                </c:pt>
                <c:pt idx="953">
                  <c:v>79.416667</c:v>
                </c:pt>
                <c:pt idx="954">
                  <c:v>79.500000</c:v>
                </c:pt>
                <c:pt idx="955">
                  <c:v>79.583333</c:v>
                </c:pt>
                <c:pt idx="956">
                  <c:v>79.666667</c:v>
                </c:pt>
                <c:pt idx="957">
                  <c:v>79.750000</c:v>
                </c:pt>
                <c:pt idx="958">
                  <c:v>79.833333</c:v>
                </c:pt>
                <c:pt idx="959">
                  <c:v>79.916667</c:v>
                </c:pt>
                <c:pt idx="960">
                  <c:v>80.000000</c:v>
                </c:pt>
                <c:pt idx="961">
                  <c:v>80.083333</c:v>
                </c:pt>
                <c:pt idx="962">
                  <c:v>80.166667</c:v>
                </c:pt>
                <c:pt idx="963">
                  <c:v>80.250000</c:v>
                </c:pt>
                <c:pt idx="964">
                  <c:v>80.333333</c:v>
                </c:pt>
                <c:pt idx="965">
                  <c:v>80.416667</c:v>
                </c:pt>
                <c:pt idx="966">
                  <c:v>80.500000</c:v>
                </c:pt>
                <c:pt idx="967">
                  <c:v>80.583333</c:v>
                </c:pt>
                <c:pt idx="968">
                  <c:v>80.666667</c:v>
                </c:pt>
                <c:pt idx="969">
                  <c:v>80.750000</c:v>
                </c:pt>
                <c:pt idx="970">
                  <c:v>80.833333</c:v>
                </c:pt>
                <c:pt idx="971">
                  <c:v>80.916667</c:v>
                </c:pt>
                <c:pt idx="972">
                  <c:v>81.000000</c:v>
                </c:pt>
                <c:pt idx="973">
                  <c:v>81.083333</c:v>
                </c:pt>
                <c:pt idx="974">
                  <c:v>81.166667</c:v>
                </c:pt>
                <c:pt idx="975">
                  <c:v>81.250000</c:v>
                </c:pt>
                <c:pt idx="976">
                  <c:v>81.333333</c:v>
                </c:pt>
                <c:pt idx="977">
                  <c:v>81.416667</c:v>
                </c:pt>
                <c:pt idx="978">
                  <c:v>81.500000</c:v>
                </c:pt>
                <c:pt idx="979">
                  <c:v>81.583333</c:v>
                </c:pt>
                <c:pt idx="980">
                  <c:v>81.666667</c:v>
                </c:pt>
                <c:pt idx="981">
                  <c:v>81.750000</c:v>
                </c:pt>
                <c:pt idx="982">
                  <c:v>81.833333</c:v>
                </c:pt>
                <c:pt idx="983">
                  <c:v>81.916667</c:v>
                </c:pt>
                <c:pt idx="984">
                  <c:v>82.000000</c:v>
                </c:pt>
                <c:pt idx="985">
                  <c:v>82.083333</c:v>
                </c:pt>
                <c:pt idx="986">
                  <c:v>82.166667</c:v>
                </c:pt>
                <c:pt idx="987">
                  <c:v>82.250000</c:v>
                </c:pt>
                <c:pt idx="988">
                  <c:v>82.333333</c:v>
                </c:pt>
                <c:pt idx="989">
                  <c:v>82.416667</c:v>
                </c:pt>
                <c:pt idx="990">
                  <c:v>82.500000</c:v>
                </c:pt>
                <c:pt idx="991">
                  <c:v>82.583333</c:v>
                </c:pt>
                <c:pt idx="992">
                  <c:v>82.666667</c:v>
                </c:pt>
                <c:pt idx="993">
                  <c:v>82.750000</c:v>
                </c:pt>
                <c:pt idx="994">
                  <c:v>82.833333</c:v>
                </c:pt>
                <c:pt idx="995">
                  <c:v>82.916667</c:v>
                </c:pt>
                <c:pt idx="996">
                  <c:v>83.000000</c:v>
                </c:pt>
                <c:pt idx="997">
                  <c:v>83.083333</c:v>
                </c:pt>
                <c:pt idx="998">
                  <c:v>83.166667</c:v>
                </c:pt>
                <c:pt idx="999">
                  <c:v>83.250000</c:v>
                </c:pt>
                <c:pt idx="1000">
                  <c:v>83.333333</c:v>
                </c:pt>
                <c:pt idx="1001">
                  <c:v>83.416667</c:v>
                </c:pt>
                <c:pt idx="1002">
                  <c:v>83.500000</c:v>
                </c:pt>
                <c:pt idx="1003">
                  <c:v>83.583333</c:v>
                </c:pt>
                <c:pt idx="1004">
                  <c:v>83.666667</c:v>
                </c:pt>
                <c:pt idx="1005">
                  <c:v>83.750000</c:v>
                </c:pt>
                <c:pt idx="1006">
                  <c:v>83.833333</c:v>
                </c:pt>
                <c:pt idx="1007">
                  <c:v>83.916667</c:v>
                </c:pt>
                <c:pt idx="1008">
                  <c:v>84.000000</c:v>
                </c:pt>
                <c:pt idx="1009">
                  <c:v>84.083333</c:v>
                </c:pt>
                <c:pt idx="1010">
                  <c:v>84.166667</c:v>
                </c:pt>
                <c:pt idx="1011">
                  <c:v>84.250000</c:v>
                </c:pt>
                <c:pt idx="1012">
                  <c:v>84.333333</c:v>
                </c:pt>
                <c:pt idx="1013">
                  <c:v>84.416667</c:v>
                </c:pt>
                <c:pt idx="1014">
                  <c:v>84.500000</c:v>
                </c:pt>
                <c:pt idx="1015">
                  <c:v>84.583333</c:v>
                </c:pt>
                <c:pt idx="1016">
                  <c:v>84.666667</c:v>
                </c:pt>
                <c:pt idx="1017">
                  <c:v>84.750000</c:v>
                </c:pt>
                <c:pt idx="1018">
                  <c:v>84.833333</c:v>
                </c:pt>
                <c:pt idx="1019">
                  <c:v>84.916667</c:v>
                </c:pt>
                <c:pt idx="1020">
                  <c:v>85.000000</c:v>
                </c:pt>
                <c:pt idx="1021">
                  <c:v>85.083333</c:v>
                </c:pt>
                <c:pt idx="1022">
                  <c:v>85.166667</c:v>
                </c:pt>
                <c:pt idx="1023">
                  <c:v>85.250000</c:v>
                </c:pt>
                <c:pt idx="1024">
                  <c:v>85.333333</c:v>
                </c:pt>
                <c:pt idx="1025">
                  <c:v>85.416667</c:v>
                </c:pt>
                <c:pt idx="1026">
                  <c:v>85.500000</c:v>
                </c:pt>
                <c:pt idx="1027">
                  <c:v>85.583333</c:v>
                </c:pt>
                <c:pt idx="1028">
                  <c:v>85.666667</c:v>
                </c:pt>
                <c:pt idx="1029">
                  <c:v>85.750000</c:v>
                </c:pt>
                <c:pt idx="1030">
                  <c:v>85.833333</c:v>
                </c:pt>
                <c:pt idx="1031">
                  <c:v>85.916667</c:v>
                </c:pt>
                <c:pt idx="1032">
                  <c:v>86.000000</c:v>
                </c:pt>
                <c:pt idx="1033">
                  <c:v>86.083333</c:v>
                </c:pt>
                <c:pt idx="1034">
                  <c:v>86.166667</c:v>
                </c:pt>
                <c:pt idx="1035">
                  <c:v>86.250000</c:v>
                </c:pt>
                <c:pt idx="1036">
                  <c:v>86.333333</c:v>
                </c:pt>
                <c:pt idx="1037">
                  <c:v>86.416667</c:v>
                </c:pt>
                <c:pt idx="1038">
                  <c:v>86.500000</c:v>
                </c:pt>
                <c:pt idx="1039">
                  <c:v>86.583333</c:v>
                </c:pt>
                <c:pt idx="1040">
                  <c:v>86.666667</c:v>
                </c:pt>
                <c:pt idx="1041">
                  <c:v>86.750000</c:v>
                </c:pt>
                <c:pt idx="1042">
                  <c:v>86.833333</c:v>
                </c:pt>
                <c:pt idx="1043">
                  <c:v>86.916667</c:v>
                </c:pt>
                <c:pt idx="1044">
                  <c:v>87.000000</c:v>
                </c:pt>
                <c:pt idx="1045">
                  <c:v>87.083333</c:v>
                </c:pt>
                <c:pt idx="1046">
                  <c:v>87.166667</c:v>
                </c:pt>
                <c:pt idx="1047">
                  <c:v>87.250000</c:v>
                </c:pt>
                <c:pt idx="1048">
                  <c:v>87.333333</c:v>
                </c:pt>
                <c:pt idx="1049">
                  <c:v>87.416667</c:v>
                </c:pt>
                <c:pt idx="1050">
                  <c:v>87.500000</c:v>
                </c:pt>
                <c:pt idx="1051">
                  <c:v>87.583333</c:v>
                </c:pt>
                <c:pt idx="1052">
                  <c:v>87.666667</c:v>
                </c:pt>
                <c:pt idx="1053">
                  <c:v>87.750000</c:v>
                </c:pt>
                <c:pt idx="1054">
                  <c:v>87.833333</c:v>
                </c:pt>
                <c:pt idx="1055">
                  <c:v>87.916667</c:v>
                </c:pt>
                <c:pt idx="1056">
                  <c:v>88.000000</c:v>
                </c:pt>
                <c:pt idx="1057">
                  <c:v>88.083333</c:v>
                </c:pt>
                <c:pt idx="1058">
                  <c:v>88.166667</c:v>
                </c:pt>
                <c:pt idx="1059">
                  <c:v>88.250000</c:v>
                </c:pt>
                <c:pt idx="1060">
                  <c:v>88.333333</c:v>
                </c:pt>
                <c:pt idx="1061">
                  <c:v>88.416667</c:v>
                </c:pt>
                <c:pt idx="1062">
                  <c:v>88.500000</c:v>
                </c:pt>
                <c:pt idx="1063">
                  <c:v>88.583333</c:v>
                </c:pt>
                <c:pt idx="1064">
                  <c:v>88.666667</c:v>
                </c:pt>
                <c:pt idx="1065">
                  <c:v>88.750000</c:v>
                </c:pt>
                <c:pt idx="1066">
                  <c:v>88.833333</c:v>
                </c:pt>
                <c:pt idx="1067">
                  <c:v>88.916667</c:v>
                </c:pt>
                <c:pt idx="1068">
                  <c:v>89.000000</c:v>
                </c:pt>
                <c:pt idx="1069">
                  <c:v>89.083333</c:v>
                </c:pt>
                <c:pt idx="1070">
                  <c:v>89.166667</c:v>
                </c:pt>
                <c:pt idx="1071">
                  <c:v>89.250000</c:v>
                </c:pt>
                <c:pt idx="1072">
                  <c:v>89.333333</c:v>
                </c:pt>
                <c:pt idx="1073">
                  <c:v>89.416667</c:v>
                </c:pt>
                <c:pt idx="1074">
                  <c:v>89.500000</c:v>
                </c:pt>
                <c:pt idx="1075">
                  <c:v>89.583333</c:v>
                </c:pt>
                <c:pt idx="1076">
                  <c:v>89.666667</c:v>
                </c:pt>
                <c:pt idx="1077">
                  <c:v>89.750000</c:v>
                </c:pt>
                <c:pt idx="1078">
                  <c:v>89.833333</c:v>
                </c:pt>
                <c:pt idx="1079">
                  <c:v>89.916667</c:v>
                </c:pt>
                <c:pt idx="1080">
                  <c:v>90.000000</c:v>
                </c:pt>
                <c:pt idx="1081">
                  <c:v>90.083333</c:v>
                </c:pt>
                <c:pt idx="1082">
                  <c:v>90.166667</c:v>
                </c:pt>
                <c:pt idx="1083">
                  <c:v>90.250000</c:v>
                </c:pt>
                <c:pt idx="1084">
                  <c:v>90.333333</c:v>
                </c:pt>
                <c:pt idx="1085">
                  <c:v>90.416667</c:v>
                </c:pt>
                <c:pt idx="1086">
                  <c:v>90.500000</c:v>
                </c:pt>
                <c:pt idx="1087">
                  <c:v>90.583333</c:v>
                </c:pt>
                <c:pt idx="1088">
                  <c:v>90.666667</c:v>
                </c:pt>
                <c:pt idx="1089">
                  <c:v>90.750000</c:v>
                </c:pt>
                <c:pt idx="1090">
                  <c:v>90.833333</c:v>
                </c:pt>
                <c:pt idx="1091">
                  <c:v>90.916667</c:v>
                </c:pt>
                <c:pt idx="1092">
                  <c:v>91.000000</c:v>
                </c:pt>
                <c:pt idx="1093">
                  <c:v>91.083333</c:v>
                </c:pt>
                <c:pt idx="1094">
                  <c:v>91.166667</c:v>
                </c:pt>
                <c:pt idx="1095">
                  <c:v>91.250000</c:v>
                </c:pt>
                <c:pt idx="1096">
                  <c:v>91.333333</c:v>
                </c:pt>
                <c:pt idx="1097">
                  <c:v>91.416667</c:v>
                </c:pt>
                <c:pt idx="1098">
                  <c:v>91.500000</c:v>
                </c:pt>
                <c:pt idx="1099">
                  <c:v>91.583333</c:v>
                </c:pt>
                <c:pt idx="1100">
                  <c:v>91.666667</c:v>
                </c:pt>
              </c:numCache>
            </c:numRef>
          </c:xVal>
          <c:yVal>
            <c:numRef>
              <c:f>'TCI'!$N$4:$N$1104</c:f>
              <c:numCache>
                <c:ptCount val="1101"/>
                <c:pt idx="0">
                  <c:v>0.000000</c:v>
                </c:pt>
                <c:pt idx="1">
                  <c:v>0.000000</c:v>
                </c:pt>
                <c:pt idx="2">
                  <c:v>0.029418</c:v>
                </c:pt>
                <c:pt idx="3">
                  <c:v>0.058490</c:v>
                </c:pt>
                <c:pt idx="4">
                  <c:v>0.087220</c:v>
                </c:pt>
                <c:pt idx="5">
                  <c:v>0.115611</c:v>
                </c:pt>
                <c:pt idx="6">
                  <c:v>0.143669</c:v>
                </c:pt>
                <c:pt idx="7">
                  <c:v>0.171396</c:v>
                </c:pt>
                <c:pt idx="8">
                  <c:v>0.198798</c:v>
                </c:pt>
                <c:pt idx="9">
                  <c:v>0.225876</c:v>
                </c:pt>
                <c:pt idx="10">
                  <c:v>0.252636</c:v>
                </c:pt>
                <c:pt idx="11">
                  <c:v>0.279082</c:v>
                </c:pt>
                <c:pt idx="12">
                  <c:v>0.305216</c:v>
                </c:pt>
                <c:pt idx="13">
                  <c:v>0.331042</c:v>
                </c:pt>
                <c:pt idx="14">
                  <c:v>0.356565</c:v>
                </c:pt>
                <c:pt idx="15">
                  <c:v>0.381787</c:v>
                </c:pt>
                <c:pt idx="16">
                  <c:v>0.406712</c:v>
                </c:pt>
                <c:pt idx="17">
                  <c:v>0.431345</c:v>
                </c:pt>
                <c:pt idx="18">
                  <c:v>0.455687</c:v>
                </c:pt>
                <c:pt idx="19">
                  <c:v>0.479743</c:v>
                </c:pt>
                <c:pt idx="20">
                  <c:v>0.503516</c:v>
                </c:pt>
                <c:pt idx="21">
                  <c:v>0.527009</c:v>
                </c:pt>
                <c:pt idx="22">
                  <c:v>0.550225</c:v>
                </c:pt>
                <c:pt idx="23">
                  <c:v>0.573169</c:v>
                </c:pt>
                <c:pt idx="24">
                  <c:v>0.595842</c:v>
                </c:pt>
                <c:pt idx="25">
                  <c:v>0.618249</c:v>
                </c:pt>
                <c:pt idx="26">
                  <c:v>0.640392</c:v>
                </c:pt>
                <c:pt idx="27">
                  <c:v>0.662274</c:v>
                </c:pt>
                <c:pt idx="28">
                  <c:v>0.683899</c:v>
                </c:pt>
                <c:pt idx="29">
                  <c:v>0.705269</c:v>
                </c:pt>
                <c:pt idx="30">
                  <c:v>0.726388</c:v>
                </c:pt>
                <c:pt idx="31">
                  <c:v>0.747259</c:v>
                </c:pt>
                <c:pt idx="32">
                  <c:v>0.767884</c:v>
                </c:pt>
                <c:pt idx="33">
                  <c:v>0.788266</c:v>
                </c:pt>
                <c:pt idx="34">
                  <c:v>0.808408</c:v>
                </c:pt>
                <c:pt idx="35">
                  <c:v>0.828314</c:v>
                </c:pt>
                <c:pt idx="36">
                  <c:v>0.847985</c:v>
                </c:pt>
                <c:pt idx="37">
                  <c:v>0.867424</c:v>
                </c:pt>
                <c:pt idx="38">
                  <c:v>0.886635</c:v>
                </c:pt>
                <c:pt idx="39">
                  <c:v>0.905620</c:v>
                </c:pt>
                <c:pt idx="40">
                  <c:v>0.924381</c:v>
                </c:pt>
                <c:pt idx="41">
                  <c:v>0.942922</c:v>
                </c:pt>
                <c:pt idx="42">
                  <c:v>0.961245</c:v>
                </c:pt>
                <c:pt idx="43">
                  <c:v>0.979351</c:v>
                </c:pt>
                <c:pt idx="44">
                  <c:v>0.997245</c:v>
                </c:pt>
                <c:pt idx="45">
                  <c:v>1.014928</c:v>
                </c:pt>
                <c:pt idx="46">
                  <c:v>1.032404</c:v>
                </c:pt>
                <c:pt idx="47">
                  <c:v>1.049673</c:v>
                </c:pt>
                <c:pt idx="48">
                  <c:v>1.066739</c:v>
                </c:pt>
                <c:pt idx="49">
                  <c:v>1.083605</c:v>
                </c:pt>
                <c:pt idx="50">
                  <c:v>1.100272</c:v>
                </c:pt>
                <c:pt idx="51">
                  <c:v>1.116743</c:v>
                </c:pt>
                <c:pt idx="52">
                  <c:v>1.133020</c:v>
                </c:pt>
                <c:pt idx="53">
                  <c:v>1.149105</c:v>
                </c:pt>
                <c:pt idx="54">
                  <c:v>1.165002</c:v>
                </c:pt>
                <c:pt idx="55">
                  <c:v>1.180711</c:v>
                </c:pt>
                <c:pt idx="56">
                  <c:v>1.196235</c:v>
                </c:pt>
                <c:pt idx="57">
                  <c:v>1.211577</c:v>
                </c:pt>
                <c:pt idx="58">
                  <c:v>1.226738</c:v>
                </c:pt>
                <c:pt idx="59">
                  <c:v>1.241721</c:v>
                </c:pt>
                <c:pt idx="60">
                  <c:v>1.256527</c:v>
                </c:pt>
                <c:pt idx="61">
                  <c:v>1.271160</c:v>
                </c:pt>
                <c:pt idx="62">
                  <c:v>1.285620</c:v>
                </c:pt>
                <c:pt idx="63">
                  <c:v>1.299909</c:v>
                </c:pt>
                <c:pt idx="64">
                  <c:v>1.314031</c:v>
                </c:pt>
                <c:pt idx="65">
                  <c:v>1.327987</c:v>
                </c:pt>
                <c:pt idx="66">
                  <c:v>1.341778</c:v>
                </c:pt>
                <c:pt idx="67">
                  <c:v>1.355407</c:v>
                </c:pt>
                <c:pt idx="68">
                  <c:v>1.368876</c:v>
                </c:pt>
                <c:pt idx="69">
                  <c:v>1.382186</c:v>
                </c:pt>
                <c:pt idx="70">
                  <c:v>1.395339</c:v>
                </c:pt>
                <c:pt idx="71">
                  <c:v>1.408338</c:v>
                </c:pt>
                <c:pt idx="72">
                  <c:v>1.421184</c:v>
                </c:pt>
                <c:pt idx="73">
                  <c:v>1.433879</c:v>
                </c:pt>
                <c:pt idx="74">
                  <c:v>1.446424</c:v>
                </c:pt>
                <c:pt idx="75">
                  <c:v>1.458822</c:v>
                </c:pt>
                <c:pt idx="76">
                  <c:v>1.471073</c:v>
                </c:pt>
                <c:pt idx="77">
                  <c:v>1.483181</c:v>
                </c:pt>
                <c:pt idx="78">
                  <c:v>1.495146</c:v>
                </c:pt>
                <c:pt idx="79">
                  <c:v>1.506970</c:v>
                </c:pt>
                <c:pt idx="80">
                  <c:v>1.518656</c:v>
                </c:pt>
                <c:pt idx="81">
                  <c:v>1.530203</c:v>
                </c:pt>
                <c:pt idx="82">
                  <c:v>1.541615</c:v>
                </c:pt>
                <c:pt idx="83">
                  <c:v>1.552893</c:v>
                </c:pt>
                <c:pt idx="84">
                  <c:v>1.564037</c:v>
                </c:pt>
                <c:pt idx="85">
                  <c:v>1.575051</c:v>
                </c:pt>
                <c:pt idx="86">
                  <c:v>1.585935</c:v>
                </c:pt>
                <c:pt idx="87">
                  <c:v>1.596691</c:v>
                </c:pt>
                <c:pt idx="88">
                  <c:v>1.607321</c:v>
                </c:pt>
                <c:pt idx="89">
                  <c:v>1.617825</c:v>
                </c:pt>
                <c:pt idx="90">
                  <c:v>1.628206</c:v>
                </c:pt>
                <c:pt idx="91">
                  <c:v>1.638464</c:v>
                </c:pt>
                <c:pt idx="92">
                  <c:v>1.648602</c:v>
                </c:pt>
                <c:pt idx="93">
                  <c:v>1.658621</c:v>
                </c:pt>
                <c:pt idx="94">
                  <c:v>1.668521</c:v>
                </c:pt>
                <c:pt idx="95">
                  <c:v>1.678306</c:v>
                </c:pt>
                <c:pt idx="96">
                  <c:v>1.687975</c:v>
                </c:pt>
                <c:pt idx="97">
                  <c:v>1.697530</c:v>
                </c:pt>
                <c:pt idx="98">
                  <c:v>1.706973</c:v>
                </c:pt>
                <c:pt idx="99">
                  <c:v>1.716305</c:v>
                </c:pt>
                <c:pt idx="100">
                  <c:v>1.725526</c:v>
                </c:pt>
                <c:pt idx="101">
                  <c:v>1.734640</c:v>
                </c:pt>
                <c:pt idx="102">
                  <c:v>1.743646</c:v>
                </c:pt>
                <c:pt idx="103">
                  <c:v>1.752546</c:v>
                </c:pt>
                <c:pt idx="104">
                  <c:v>1.761342</c:v>
                </c:pt>
                <c:pt idx="105">
                  <c:v>1.770034</c:v>
                </c:pt>
                <c:pt idx="106">
                  <c:v>1.778623</c:v>
                </c:pt>
                <c:pt idx="107">
                  <c:v>1.787112</c:v>
                </c:pt>
                <c:pt idx="108">
                  <c:v>1.795501</c:v>
                </c:pt>
                <c:pt idx="109">
                  <c:v>1.803791</c:v>
                </c:pt>
                <c:pt idx="110">
                  <c:v>1.811983</c:v>
                </c:pt>
                <c:pt idx="111">
                  <c:v>1.820079</c:v>
                </c:pt>
                <c:pt idx="112">
                  <c:v>1.828080</c:v>
                </c:pt>
                <c:pt idx="113">
                  <c:v>1.835986</c:v>
                </c:pt>
                <c:pt idx="114">
                  <c:v>1.843800</c:v>
                </c:pt>
                <c:pt idx="115">
                  <c:v>1.851522</c:v>
                </c:pt>
                <c:pt idx="116">
                  <c:v>1.859152</c:v>
                </c:pt>
                <c:pt idx="117">
                  <c:v>1.866693</c:v>
                </c:pt>
                <c:pt idx="118">
                  <c:v>1.874146</c:v>
                </c:pt>
                <c:pt idx="119">
                  <c:v>1.881510</c:v>
                </c:pt>
                <c:pt idx="120">
                  <c:v>1.888788</c:v>
                </c:pt>
                <c:pt idx="121">
                  <c:v>1.895980</c:v>
                </c:pt>
                <c:pt idx="122">
                  <c:v>1.903088</c:v>
                </c:pt>
                <c:pt idx="123">
                  <c:v>1.910112</c:v>
                </c:pt>
                <c:pt idx="124">
                  <c:v>1.917053</c:v>
                </c:pt>
                <c:pt idx="125">
                  <c:v>1.923913</c:v>
                </c:pt>
                <c:pt idx="126">
                  <c:v>1.930692</c:v>
                </c:pt>
                <c:pt idx="127">
                  <c:v>1.937391</c:v>
                </c:pt>
                <c:pt idx="128">
                  <c:v>1.944011</c:v>
                </c:pt>
                <c:pt idx="129">
                  <c:v>1.950554</c:v>
                </c:pt>
                <c:pt idx="130">
                  <c:v>1.957019</c:v>
                </c:pt>
                <c:pt idx="131">
                  <c:v>1.963409</c:v>
                </c:pt>
                <c:pt idx="132">
                  <c:v>1.969723</c:v>
                </c:pt>
                <c:pt idx="133">
                  <c:v>1.975963</c:v>
                </c:pt>
                <c:pt idx="134">
                  <c:v>1.982129</c:v>
                </c:pt>
                <c:pt idx="135">
                  <c:v>1.988223</c:v>
                </c:pt>
                <c:pt idx="136">
                  <c:v>1.994245</c:v>
                </c:pt>
                <c:pt idx="137">
                  <c:v>2.000197</c:v>
                </c:pt>
                <c:pt idx="138">
                  <c:v>2.006078</c:v>
                </c:pt>
                <c:pt idx="139">
                  <c:v>2.011890</c:v>
                </c:pt>
                <c:pt idx="140">
                  <c:v>2.017634</c:v>
                </c:pt>
                <c:pt idx="141">
                  <c:v>2.023310</c:v>
                </c:pt>
                <c:pt idx="142">
                  <c:v>2.028919</c:v>
                </c:pt>
                <c:pt idx="143">
                  <c:v>2.034462</c:v>
                </c:pt>
                <c:pt idx="144">
                  <c:v>2.039941</c:v>
                </c:pt>
                <c:pt idx="145">
                  <c:v>2.045354</c:v>
                </c:pt>
                <c:pt idx="146">
                  <c:v>2.050704</c:v>
                </c:pt>
                <c:pt idx="147">
                  <c:v>2.055991</c:v>
                </c:pt>
                <c:pt idx="148">
                  <c:v>2.061216</c:v>
                </c:pt>
                <c:pt idx="149">
                  <c:v>2.066379</c:v>
                </c:pt>
                <c:pt idx="150">
                  <c:v>2.071482</c:v>
                </c:pt>
                <c:pt idx="151">
                  <c:v>2.076524</c:v>
                </c:pt>
                <c:pt idx="152">
                  <c:v>2.081507</c:v>
                </c:pt>
                <c:pt idx="153">
                  <c:v>2.086432</c:v>
                </c:pt>
                <c:pt idx="154">
                  <c:v>2.091298</c:v>
                </c:pt>
                <c:pt idx="155">
                  <c:v>2.096107</c:v>
                </c:pt>
                <c:pt idx="156">
                  <c:v>2.100860</c:v>
                </c:pt>
                <c:pt idx="157">
                  <c:v>2.105557</c:v>
                </c:pt>
                <c:pt idx="158">
                  <c:v>2.110198</c:v>
                </c:pt>
                <c:pt idx="159">
                  <c:v>2.114785</c:v>
                </c:pt>
                <c:pt idx="160">
                  <c:v>2.119318</c:v>
                </c:pt>
                <c:pt idx="161">
                  <c:v>2.123798</c:v>
                </c:pt>
                <c:pt idx="162">
                  <c:v>2.128225</c:v>
                </c:pt>
                <c:pt idx="163">
                  <c:v>2.132599</c:v>
                </c:pt>
                <c:pt idx="164">
                  <c:v>2.136923</c:v>
                </c:pt>
                <c:pt idx="165">
                  <c:v>2.141195</c:v>
                </c:pt>
                <c:pt idx="166">
                  <c:v>2.145417</c:v>
                </c:pt>
                <c:pt idx="167">
                  <c:v>2.149590</c:v>
                </c:pt>
                <c:pt idx="168">
                  <c:v>2.153713</c:v>
                </c:pt>
                <c:pt idx="169">
                  <c:v>2.157788</c:v>
                </c:pt>
                <c:pt idx="170">
                  <c:v>2.161815</c:v>
                </c:pt>
                <c:pt idx="171">
                  <c:v>2.165794</c:v>
                </c:pt>
                <c:pt idx="172">
                  <c:v>2.169727</c:v>
                </c:pt>
                <c:pt idx="173">
                  <c:v>2.173613</c:v>
                </c:pt>
                <c:pt idx="174">
                  <c:v>2.177454</c:v>
                </c:pt>
                <c:pt idx="175">
                  <c:v>2.181249</c:v>
                </c:pt>
                <c:pt idx="176">
                  <c:v>2.185000</c:v>
                </c:pt>
                <c:pt idx="177">
                  <c:v>2.188707</c:v>
                </c:pt>
                <c:pt idx="178">
                  <c:v>2.192370</c:v>
                </c:pt>
                <c:pt idx="179">
                  <c:v>2.195990</c:v>
                </c:pt>
                <c:pt idx="180">
                  <c:v>2.199567</c:v>
                </c:pt>
                <c:pt idx="181">
                  <c:v>2.203103</c:v>
                </c:pt>
                <c:pt idx="182">
                  <c:v>2.206596</c:v>
                </c:pt>
                <c:pt idx="183">
                  <c:v>2.210049</c:v>
                </c:pt>
                <c:pt idx="184">
                  <c:v>2.213461</c:v>
                </c:pt>
                <c:pt idx="185">
                  <c:v>2.216832</c:v>
                </c:pt>
                <c:pt idx="186">
                  <c:v>2.220164</c:v>
                </c:pt>
                <c:pt idx="187">
                  <c:v>2.223457</c:v>
                </c:pt>
                <c:pt idx="188">
                  <c:v>2.226712</c:v>
                </c:pt>
                <c:pt idx="189">
                  <c:v>2.229927</c:v>
                </c:pt>
                <c:pt idx="190">
                  <c:v>2.233105</c:v>
                </c:pt>
                <c:pt idx="191">
                  <c:v>2.236246</c:v>
                </c:pt>
                <c:pt idx="192">
                  <c:v>2.239350</c:v>
                </c:pt>
                <c:pt idx="193">
                  <c:v>2.242417</c:v>
                </c:pt>
                <c:pt idx="194">
                  <c:v>2.245448</c:v>
                </c:pt>
                <c:pt idx="195">
                  <c:v>2.248443</c:v>
                </c:pt>
                <c:pt idx="196">
                  <c:v>2.251403</c:v>
                </c:pt>
                <c:pt idx="197">
                  <c:v>2.254329</c:v>
                </c:pt>
                <c:pt idx="198">
                  <c:v>2.257219</c:v>
                </c:pt>
                <c:pt idx="199">
                  <c:v>2.260076</c:v>
                </c:pt>
                <c:pt idx="200">
                  <c:v>2.262900</c:v>
                </c:pt>
                <c:pt idx="201">
                  <c:v>2.265690</c:v>
                </c:pt>
                <c:pt idx="202">
                  <c:v>2.268447</c:v>
                </c:pt>
                <c:pt idx="203">
                  <c:v>2.271171</c:v>
                </c:pt>
                <c:pt idx="204">
                  <c:v>2.273864</c:v>
                </c:pt>
                <c:pt idx="205">
                  <c:v>2.276525</c:v>
                </c:pt>
                <c:pt idx="206">
                  <c:v>2.279155</c:v>
                </c:pt>
                <c:pt idx="207">
                  <c:v>2.281754</c:v>
                </c:pt>
                <c:pt idx="208">
                  <c:v>2.284322</c:v>
                </c:pt>
                <c:pt idx="209">
                  <c:v>2.286860</c:v>
                </c:pt>
                <c:pt idx="210">
                  <c:v>2.289368</c:v>
                </c:pt>
                <c:pt idx="211">
                  <c:v>2.291846</c:v>
                </c:pt>
                <c:pt idx="212">
                  <c:v>2.294296</c:v>
                </c:pt>
                <c:pt idx="213">
                  <c:v>2.296716</c:v>
                </c:pt>
                <c:pt idx="214">
                  <c:v>2.299108</c:v>
                </c:pt>
                <c:pt idx="215">
                  <c:v>2.301472</c:v>
                </c:pt>
                <c:pt idx="216">
                  <c:v>2.303808</c:v>
                </c:pt>
                <c:pt idx="217">
                  <c:v>2.306117</c:v>
                </c:pt>
                <c:pt idx="218">
                  <c:v>2.308398</c:v>
                </c:pt>
                <c:pt idx="219">
                  <c:v>2.310653</c:v>
                </c:pt>
                <c:pt idx="220">
                  <c:v>2.312881</c:v>
                </c:pt>
                <c:pt idx="221">
                  <c:v>2.315083</c:v>
                </c:pt>
                <c:pt idx="222">
                  <c:v>2.317259</c:v>
                </c:pt>
                <c:pt idx="223">
                  <c:v>2.319409</c:v>
                </c:pt>
                <c:pt idx="224">
                  <c:v>2.321534</c:v>
                </c:pt>
                <c:pt idx="225">
                  <c:v>2.323634</c:v>
                </c:pt>
                <c:pt idx="226">
                  <c:v>2.325710</c:v>
                </c:pt>
                <c:pt idx="227">
                  <c:v>2.327761</c:v>
                </c:pt>
                <c:pt idx="228">
                  <c:v>2.329787</c:v>
                </c:pt>
                <c:pt idx="229">
                  <c:v>2.331790</c:v>
                </c:pt>
                <c:pt idx="230">
                  <c:v>2.333770</c:v>
                </c:pt>
                <c:pt idx="231">
                  <c:v>2.335726</c:v>
                </c:pt>
                <c:pt idx="232">
                  <c:v>2.337659</c:v>
                </c:pt>
                <c:pt idx="233">
                  <c:v>2.339569</c:v>
                </c:pt>
                <c:pt idx="234">
                  <c:v>2.341457</c:v>
                </c:pt>
                <c:pt idx="235">
                  <c:v>2.343323</c:v>
                </c:pt>
                <c:pt idx="236">
                  <c:v>2.345166</c:v>
                </c:pt>
                <c:pt idx="237">
                  <c:v>2.346988</c:v>
                </c:pt>
                <c:pt idx="238">
                  <c:v>2.348789</c:v>
                </c:pt>
                <c:pt idx="239">
                  <c:v>2.350568</c:v>
                </c:pt>
                <c:pt idx="240">
                  <c:v>2.352326</c:v>
                </c:pt>
                <c:pt idx="241">
                  <c:v>2.354064</c:v>
                </c:pt>
                <c:pt idx="242">
                  <c:v>2.355781</c:v>
                </c:pt>
                <c:pt idx="243">
                  <c:v>2.357478</c:v>
                </c:pt>
                <c:pt idx="244">
                  <c:v>2.359156</c:v>
                </c:pt>
                <c:pt idx="245">
                  <c:v>2.360813</c:v>
                </c:pt>
                <c:pt idx="246">
                  <c:v>2.362451</c:v>
                </c:pt>
                <c:pt idx="247">
                  <c:v>2.364069</c:v>
                </c:pt>
                <c:pt idx="248">
                  <c:v>2.365669</c:v>
                </c:pt>
                <c:pt idx="249">
                  <c:v>2.367250</c:v>
                </c:pt>
                <c:pt idx="250">
                  <c:v>2.368812</c:v>
                </c:pt>
                <c:pt idx="251">
                  <c:v>2.370355</c:v>
                </c:pt>
                <c:pt idx="252">
                  <c:v>2.371881</c:v>
                </c:pt>
                <c:pt idx="253">
                  <c:v>2.373389</c:v>
                </c:pt>
                <c:pt idx="254">
                  <c:v>2.374878</c:v>
                </c:pt>
                <c:pt idx="255">
                  <c:v>2.376351</c:v>
                </c:pt>
                <c:pt idx="256">
                  <c:v>2.377806</c:v>
                </c:pt>
                <c:pt idx="257">
                  <c:v>2.379244</c:v>
                </c:pt>
                <c:pt idx="258">
                  <c:v>2.380665</c:v>
                </c:pt>
                <c:pt idx="259">
                  <c:v>2.382069</c:v>
                </c:pt>
                <c:pt idx="260">
                  <c:v>2.383457</c:v>
                </c:pt>
                <c:pt idx="261">
                  <c:v>2.384828</c:v>
                </c:pt>
                <c:pt idx="262">
                  <c:v>2.386183</c:v>
                </c:pt>
                <c:pt idx="263">
                  <c:v>2.387522</c:v>
                </c:pt>
                <c:pt idx="264">
                  <c:v>2.388846</c:v>
                </c:pt>
                <c:pt idx="265">
                  <c:v>2.390154</c:v>
                </c:pt>
                <c:pt idx="266">
                  <c:v>2.391447</c:v>
                </c:pt>
                <c:pt idx="267">
                  <c:v>2.392724</c:v>
                </c:pt>
                <c:pt idx="268">
                  <c:v>2.393986</c:v>
                </c:pt>
                <c:pt idx="269">
                  <c:v>2.395234</c:v>
                </c:pt>
                <c:pt idx="270">
                  <c:v>2.396467</c:v>
                </c:pt>
                <c:pt idx="271">
                  <c:v>2.397685</c:v>
                </c:pt>
                <c:pt idx="272">
                  <c:v>2.398889</c:v>
                </c:pt>
                <c:pt idx="273">
                  <c:v>2.400079</c:v>
                </c:pt>
                <c:pt idx="274">
                  <c:v>2.401254</c:v>
                </c:pt>
                <c:pt idx="275">
                  <c:v>2.402416</c:v>
                </c:pt>
                <c:pt idx="276">
                  <c:v>2.403565</c:v>
                </c:pt>
                <c:pt idx="277">
                  <c:v>2.404699</c:v>
                </c:pt>
                <c:pt idx="278">
                  <c:v>2.405821</c:v>
                </c:pt>
                <c:pt idx="279">
                  <c:v>2.406929</c:v>
                </c:pt>
                <c:pt idx="280">
                  <c:v>2.408024</c:v>
                </c:pt>
                <c:pt idx="281">
                  <c:v>2.409107</c:v>
                </c:pt>
                <c:pt idx="282">
                  <c:v>2.410176</c:v>
                </c:pt>
                <c:pt idx="283">
                  <c:v>2.411233</c:v>
                </c:pt>
                <c:pt idx="284">
                  <c:v>2.412278</c:v>
                </c:pt>
                <c:pt idx="285">
                  <c:v>2.413310</c:v>
                </c:pt>
                <c:pt idx="286">
                  <c:v>2.414330</c:v>
                </c:pt>
                <c:pt idx="287">
                  <c:v>2.415338</c:v>
                </c:pt>
                <c:pt idx="288">
                  <c:v>2.416334</c:v>
                </c:pt>
                <c:pt idx="289">
                  <c:v>2.417319</c:v>
                </c:pt>
                <c:pt idx="290">
                  <c:v>2.418292</c:v>
                </c:pt>
                <c:pt idx="291">
                  <c:v>2.419253</c:v>
                </c:pt>
                <c:pt idx="292">
                  <c:v>2.420203</c:v>
                </c:pt>
                <c:pt idx="293">
                  <c:v>2.421142</c:v>
                </c:pt>
                <c:pt idx="294">
                  <c:v>2.422070</c:v>
                </c:pt>
                <c:pt idx="295">
                  <c:v>2.422987</c:v>
                </c:pt>
                <c:pt idx="296">
                  <c:v>2.423894</c:v>
                </c:pt>
                <c:pt idx="297">
                  <c:v>2.424789</c:v>
                </c:pt>
                <c:pt idx="298">
                  <c:v>2.425674</c:v>
                </c:pt>
                <c:pt idx="299">
                  <c:v>2.426549</c:v>
                </c:pt>
                <c:pt idx="300">
                  <c:v>2.427413</c:v>
                </c:pt>
                <c:pt idx="301">
                  <c:v>2.428267</c:v>
                </c:pt>
                <c:pt idx="302">
                  <c:v>2.429111</c:v>
                </c:pt>
                <c:pt idx="303">
                  <c:v>2.429945</c:v>
                </c:pt>
                <c:pt idx="304">
                  <c:v>2.430770</c:v>
                </c:pt>
                <c:pt idx="305">
                  <c:v>2.431584</c:v>
                </c:pt>
                <c:pt idx="306">
                  <c:v>2.432390</c:v>
                </c:pt>
                <c:pt idx="307">
                  <c:v>2.433185</c:v>
                </c:pt>
                <c:pt idx="308">
                  <c:v>2.433971</c:v>
                </c:pt>
                <c:pt idx="309">
                  <c:v>2.434748</c:v>
                </c:pt>
                <c:pt idx="310">
                  <c:v>2.435516</c:v>
                </c:pt>
                <c:pt idx="311">
                  <c:v>2.436275</c:v>
                </c:pt>
                <c:pt idx="312">
                  <c:v>2.437025</c:v>
                </c:pt>
                <c:pt idx="313">
                  <c:v>2.437766</c:v>
                </c:pt>
                <c:pt idx="314">
                  <c:v>2.438498</c:v>
                </c:pt>
                <c:pt idx="315">
                  <c:v>2.439222</c:v>
                </c:pt>
                <c:pt idx="316">
                  <c:v>2.439937</c:v>
                </c:pt>
                <c:pt idx="317">
                  <c:v>2.440644</c:v>
                </c:pt>
                <c:pt idx="318">
                  <c:v>2.441342</c:v>
                </c:pt>
                <c:pt idx="319">
                  <c:v>2.442033</c:v>
                </c:pt>
                <c:pt idx="320">
                  <c:v>2.442715</c:v>
                </c:pt>
                <c:pt idx="321">
                  <c:v>2.443389</c:v>
                </c:pt>
                <c:pt idx="322">
                  <c:v>2.444055</c:v>
                </c:pt>
                <c:pt idx="323">
                  <c:v>2.444713</c:v>
                </c:pt>
                <c:pt idx="324">
                  <c:v>2.445364</c:v>
                </c:pt>
                <c:pt idx="325">
                  <c:v>2.446007</c:v>
                </c:pt>
                <c:pt idx="326">
                  <c:v>2.446642</c:v>
                </c:pt>
                <c:pt idx="327">
                  <c:v>2.447270</c:v>
                </c:pt>
                <c:pt idx="328">
                  <c:v>2.447890</c:v>
                </c:pt>
                <c:pt idx="329">
                  <c:v>2.448504</c:v>
                </c:pt>
                <c:pt idx="330">
                  <c:v>2.449110</c:v>
                </c:pt>
                <c:pt idx="331">
                  <c:v>2.449708</c:v>
                </c:pt>
                <c:pt idx="332">
                  <c:v>2.450300</c:v>
                </c:pt>
                <c:pt idx="333">
                  <c:v>2.450885</c:v>
                </c:pt>
                <c:pt idx="334">
                  <c:v>2.451463</c:v>
                </c:pt>
                <c:pt idx="335">
                  <c:v>2.452034</c:v>
                </c:pt>
                <c:pt idx="336">
                  <c:v>2.452599</c:v>
                </c:pt>
                <c:pt idx="337">
                  <c:v>2.453156</c:v>
                </c:pt>
                <c:pt idx="338">
                  <c:v>2.453708</c:v>
                </c:pt>
                <c:pt idx="339">
                  <c:v>2.454252</c:v>
                </c:pt>
                <c:pt idx="340">
                  <c:v>2.454791</c:v>
                </c:pt>
                <c:pt idx="341">
                  <c:v>2.455323</c:v>
                </c:pt>
                <c:pt idx="342">
                  <c:v>2.455848</c:v>
                </c:pt>
                <c:pt idx="343">
                  <c:v>2.456368</c:v>
                </c:pt>
                <c:pt idx="344">
                  <c:v>2.456881</c:v>
                </c:pt>
                <c:pt idx="345">
                  <c:v>2.457389</c:v>
                </c:pt>
                <c:pt idx="346">
                  <c:v>2.457890</c:v>
                </c:pt>
                <c:pt idx="347">
                  <c:v>2.458386</c:v>
                </c:pt>
                <c:pt idx="348">
                  <c:v>2.458875</c:v>
                </c:pt>
                <c:pt idx="349">
                  <c:v>2.459359</c:v>
                </c:pt>
                <c:pt idx="350">
                  <c:v>2.459837</c:v>
                </c:pt>
                <c:pt idx="351">
                  <c:v>2.460310</c:v>
                </c:pt>
                <c:pt idx="352">
                  <c:v>2.460777</c:v>
                </c:pt>
                <c:pt idx="353">
                  <c:v>2.461239</c:v>
                </c:pt>
                <c:pt idx="354">
                  <c:v>2.461695</c:v>
                </c:pt>
                <c:pt idx="355">
                  <c:v>2.462146</c:v>
                </c:pt>
                <c:pt idx="356">
                  <c:v>2.462591</c:v>
                </c:pt>
                <c:pt idx="357">
                  <c:v>2.463031</c:v>
                </c:pt>
                <c:pt idx="358">
                  <c:v>2.463466</c:v>
                </c:pt>
                <c:pt idx="359">
                  <c:v>2.463896</c:v>
                </c:pt>
                <c:pt idx="360">
                  <c:v>2.464321</c:v>
                </c:pt>
                <c:pt idx="361">
                  <c:v>2.464741</c:v>
                </c:pt>
                <c:pt idx="362">
                  <c:v>2.465156</c:v>
                </c:pt>
                <c:pt idx="363">
                  <c:v>2.465566</c:v>
                </c:pt>
                <c:pt idx="364">
                  <c:v>2.465971</c:v>
                </c:pt>
                <c:pt idx="365">
                  <c:v>2.466371</c:v>
                </c:pt>
                <c:pt idx="366">
                  <c:v>2.466767</c:v>
                </c:pt>
                <c:pt idx="367">
                  <c:v>2.467158</c:v>
                </c:pt>
                <c:pt idx="368">
                  <c:v>2.467545</c:v>
                </c:pt>
                <c:pt idx="369">
                  <c:v>2.467926</c:v>
                </c:pt>
                <c:pt idx="370">
                  <c:v>2.468304</c:v>
                </c:pt>
                <c:pt idx="371">
                  <c:v>2.468677</c:v>
                </c:pt>
                <c:pt idx="372">
                  <c:v>2.469045</c:v>
                </c:pt>
                <c:pt idx="373">
                  <c:v>2.469410</c:v>
                </c:pt>
                <c:pt idx="374">
                  <c:v>2.469770</c:v>
                </c:pt>
                <c:pt idx="375">
                  <c:v>2.470125</c:v>
                </c:pt>
                <c:pt idx="376">
                  <c:v>2.470477</c:v>
                </c:pt>
                <c:pt idx="377">
                  <c:v>2.470824</c:v>
                </c:pt>
                <c:pt idx="378">
                  <c:v>2.471168</c:v>
                </c:pt>
                <c:pt idx="379">
                  <c:v>2.471507</c:v>
                </c:pt>
                <c:pt idx="380">
                  <c:v>2.471842</c:v>
                </c:pt>
                <c:pt idx="381">
                  <c:v>2.472174</c:v>
                </c:pt>
                <c:pt idx="382">
                  <c:v>2.472501</c:v>
                </c:pt>
                <c:pt idx="383">
                  <c:v>2.472825</c:v>
                </c:pt>
                <c:pt idx="384">
                  <c:v>2.473144</c:v>
                </c:pt>
                <c:pt idx="385">
                  <c:v>2.473460</c:v>
                </c:pt>
                <c:pt idx="386">
                  <c:v>2.473773</c:v>
                </c:pt>
                <c:pt idx="387">
                  <c:v>2.474081</c:v>
                </c:pt>
                <c:pt idx="388">
                  <c:v>2.474386</c:v>
                </c:pt>
                <c:pt idx="389">
                  <c:v>2.474688</c:v>
                </c:pt>
                <c:pt idx="390">
                  <c:v>2.474986</c:v>
                </c:pt>
                <c:pt idx="391">
                  <c:v>2.475280</c:v>
                </c:pt>
                <c:pt idx="392">
                  <c:v>2.475571</c:v>
                </c:pt>
                <c:pt idx="393">
                  <c:v>2.475858</c:v>
                </c:pt>
                <c:pt idx="394">
                  <c:v>2.476142</c:v>
                </c:pt>
                <c:pt idx="395">
                  <c:v>2.476423</c:v>
                </c:pt>
                <c:pt idx="396">
                  <c:v>2.476700</c:v>
                </c:pt>
                <c:pt idx="397">
                  <c:v>2.476975</c:v>
                </c:pt>
                <c:pt idx="398">
                  <c:v>2.477246</c:v>
                </c:pt>
                <c:pt idx="399">
                  <c:v>2.477513</c:v>
                </c:pt>
                <c:pt idx="400">
                  <c:v>2.477778</c:v>
                </c:pt>
                <c:pt idx="401">
                  <c:v>2.478039</c:v>
                </c:pt>
                <c:pt idx="402">
                  <c:v>2.478298</c:v>
                </c:pt>
                <c:pt idx="403">
                  <c:v>2.478553</c:v>
                </c:pt>
                <c:pt idx="404">
                  <c:v>2.478806</c:v>
                </c:pt>
                <c:pt idx="405">
                  <c:v>2.479055</c:v>
                </c:pt>
                <c:pt idx="406">
                  <c:v>2.479301</c:v>
                </c:pt>
                <c:pt idx="407">
                  <c:v>2.479545</c:v>
                </c:pt>
                <c:pt idx="408">
                  <c:v>2.479786</c:v>
                </c:pt>
                <c:pt idx="409">
                  <c:v>2.480024</c:v>
                </c:pt>
                <c:pt idx="410">
                  <c:v>2.480259</c:v>
                </c:pt>
                <c:pt idx="411">
                  <c:v>2.480491</c:v>
                </c:pt>
                <c:pt idx="412">
                  <c:v>2.480721</c:v>
                </c:pt>
                <c:pt idx="413">
                  <c:v>2.480947</c:v>
                </c:pt>
                <c:pt idx="414">
                  <c:v>2.481172</c:v>
                </c:pt>
                <c:pt idx="415">
                  <c:v>2.481393</c:v>
                </c:pt>
                <c:pt idx="416">
                  <c:v>2.481612</c:v>
                </c:pt>
                <c:pt idx="417">
                  <c:v>2.481828</c:v>
                </c:pt>
                <c:pt idx="418">
                  <c:v>2.482042</c:v>
                </c:pt>
                <c:pt idx="419">
                  <c:v>2.482254</c:v>
                </c:pt>
                <c:pt idx="420">
                  <c:v>2.482462</c:v>
                </c:pt>
                <c:pt idx="421">
                  <c:v>2.482669</c:v>
                </c:pt>
                <c:pt idx="422">
                  <c:v>2.482873</c:v>
                </c:pt>
                <c:pt idx="423">
                  <c:v>2.483074</c:v>
                </c:pt>
                <c:pt idx="424">
                  <c:v>2.483273</c:v>
                </c:pt>
                <c:pt idx="425">
                  <c:v>2.483470</c:v>
                </c:pt>
                <c:pt idx="426">
                  <c:v>2.483665</c:v>
                </c:pt>
                <c:pt idx="427">
                  <c:v>2.483857</c:v>
                </c:pt>
                <c:pt idx="428">
                  <c:v>2.484047</c:v>
                </c:pt>
                <c:pt idx="429">
                  <c:v>2.484235</c:v>
                </c:pt>
                <c:pt idx="430">
                  <c:v>2.484420</c:v>
                </c:pt>
                <c:pt idx="431">
                  <c:v>2.484604</c:v>
                </c:pt>
                <c:pt idx="432">
                  <c:v>2.484785</c:v>
                </c:pt>
                <c:pt idx="433">
                  <c:v>2.484964</c:v>
                </c:pt>
                <c:pt idx="434">
                  <c:v>2.485141</c:v>
                </c:pt>
                <c:pt idx="435">
                  <c:v>2.485316</c:v>
                </c:pt>
                <c:pt idx="436">
                  <c:v>2.485488</c:v>
                </c:pt>
                <c:pt idx="437">
                  <c:v>2.485659</c:v>
                </c:pt>
                <c:pt idx="438">
                  <c:v>2.485828</c:v>
                </c:pt>
                <c:pt idx="439">
                  <c:v>2.485995</c:v>
                </c:pt>
                <c:pt idx="440">
                  <c:v>2.486159</c:v>
                </c:pt>
                <c:pt idx="441">
                  <c:v>2.486322</c:v>
                </c:pt>
                <c:pt idx="442">
                  <c:v>2.486483</c:v>
                </c:pt>
                <c:pt idx="443">
                  <c:v>2.486642</c:v>
                </c:pt>
                <c:pt idx="444">
                  <c:v>2.486799</c:v>
                </c:pt>
                <c:pt idx="445">
                  <c:v>2.486955</c:v>
                </c:pt>
                <c:pt idx="446">
                  <c:v>2.487108</c:v>
                </c:pt>
                <c:pt idx="447">
                  <c:v>2.487260</c:v>
                </c:pt>
                <c:pt idx="448">
                  <c:v>2.487410</c:v>
                </c:pt>
                <c:pt idx="449">
                  <c:v>2.487558</c:v>
                </c:pt>
                <c:pt idx="450">
                  <c:v>2.487704</c:v>
                </c:pt>
                <c:pt idx="451">
                  <c:v>2.487849</c:v>
                </c:pt>
                <c:pt idx="452">
                  <c:v>2.487992</c:v>
                </c:pt>
                <c:pt idx="453">
                  <c:v>2.488133</c:v>
                </c:pt>
                <c:pt idx="454">
                  <c:v>2.488273</c:v>
                </c:pt>
                <c:pt idx="455">
                  <c:v>2.488411</c:v>
                </c:pt>
                <c:pt idx="456">
                  <c:v>2.488547</c:v>
                </c:pt>
                <c:pt idx="457">
                  <c:v>2.488682</c:v>
                </c:pt>
                <c:pt idx="458">
                  <c:v>2.488815</c:v>
                </c:pt>
                <c:pt idx="459">
                  <c:v>2.488947</c:v>
                </c:pt>
                <c:pt idx="460">
                  <c:v>2.489077</c:v>
                </c:pt>
                <c:pt idx="461">
                  <c:v>2.489206</c:v>
                </c:pt>
                <c:pt idx="462">
                  <c:v>2.489333</c:v>
                </c:pt>
                <c:pt idx="463">
                  <c:v>2.489458</c:v>
                </c:pt>
                <c:pt idx="464">
                  <c:v>2.489582</c:v>
                </c:pt>
                <c:pt idx="465">
                  <c:v>2.489705</c:v>
                </c:pt>
                <c:pt idx="466">
                  <c:v>2.489826</c:v>
                </c:pt>
                <c:pt idx="467">
                  <c:v>2.489946</c:v>
                </c:pt>
                <c:pt idx="468">
                  <c:v>2.490064</c:v>
                </c:pt>
                <c:pt idx="469">
                  <c:v>2.490181</c:v>
                </c:pt>
                <c:pt idx="470">
                  <c:v>2.490296</c:v>
                </c:pt>
                <c:pt idx="471">
                  <c:v>2.490411</c:v>
                </c:pt>
                <c:pt idx="472">
                  <c:v>2.490523</c:v>
                </c:pt>
                <c:pt idx="473">
                  <c:v>2.490635</c:v>
                </c:pt>
                <c:pt idx="474">
                  <c:v>2.490745</c:v>
                </c:pt>
                <c:pt idx="475">
                  <c:v>2.490854</c:v>
                </c:pt>
                <c:pt idx="476">
                  <c:v>2.490962</c:v>
                </c:pt>
                <c:pt idx="477">
                  <c:v>2.491068</c:v>
                </c:pt>
                <c:pt idx="478">
                  <c:v>2.491173</c:v>
                </c:pt>
                <c:pt idx="479">
                  <c:v>2.491277</c:v>
                </c:pt>
                <c:pt idx="480">
                  <c:v>2.491380</c:v>
                </c:pt>
                <c:pt idx="481">
                  <c:v>2.491481</c:v>
                </c:pt>
                <c:pt idx="482">
                  <c:v>2.491581</c:v>
                </c:pt>
                <c:pt idx="483">
                  <c:v>2.491680</c:v>
                </c:pt>
                <c:pt idx="484">
                  <c:v>2.491778</c:v>
                </c:pt>
                <c:pt idx="485">
                  <c:v>2.491875</c:v>
                </c:pt>
                <c:pt idx="486">
                  <c:v>2.491971</c:v>
                </c:pt>
                <c:pt idx="487">
                  <c:v>2.492065</c:v>
                </c:pt>
                <c:pt idx="488">
                  <c:v>2.492159</c:v>
                </c:pt>
                <c:pt idx="489">
                  <c:v>2.492251</c:v>
                </c:pt>
                <c:pt idx="490">
                  <c:v>2.492342</c:v>
                </c:pt>
                <c:pt idx="491">
                  <c:v>2.492432</c:v>
                </c:pt>
                <c:pt idx="492">
                  <c:v>2.492521</c:v>
                </c:pt>
                <c:pt idx="493">
                  <c:v>2.492609</c:v>
                </c:pt>
                <c:pt idx="494">
                  <c:v>2.492696</c:v>
                </c:pt>
                <c:pt idx="495">
                  <c:v>2.492782</c:v>
                </c:pt>
                <c:pt idx="496">
                  <c:v>2.492867</c:v>
                </c:pt>
                <c:pt idx="497">
                  <c:v>2.492951</c:v>
                </c:pt>
                <c:pt idx="498">
                  <c:v>2.493034</c:v>
                </c:pt>
                <c:pt idx="499">
                  <c:v>2.493116</c:v>
                </c:pt>
                <c:pt idx="500">
                  <c:v>2.493197</c:v>
                </c:pt>
                <c:pt idx="501">
                  <c:v>2.493277</c:v>
                </c:pt>
                <c:pt idx="502">
                  <c:v>2.493356</c:v>
                </c:pt>
                <c:pt idx="503">
                  <c:v>2.493434</c:v>
                </c:pt>
                <c:pt idx="504">
                  <c:v>2.493511</c:v>
                </c:pt>
                <c:pt idx="505">
                  <c:v>2.493588</c:v>
                </c:pt>
                <c:pt idx="506">
                  <c:v>2.493663</c:v>
                </c:pt>
                <c:pt idx="507">
                  <c:v>2.493738</c:v>
                </c:pt>
                <c:pt idx="508">
                  <c:v>2.493812</c:v>
                </c:pt>
                <c:pt idx="509">
                  <c:v>2.493884</c:v>
                </c:pt>
                <c:pt idx="510">
                  <c:v>2.493956</c:v>
                </c:pt>
                <c:pt idx="511">
                  <c:v>2.494027</c:v>
                </c:pt>
                <c:pt idx="512">
                  <c:v>2.494098</c:v>
                </c:pt>
                <c:pt idx="513">
                  <c:v>2.494167</c:v>
                </c:pt>
                <c:pt idx="514">
                  <c:v>2.494236</c:v>
                </c:pt>
                <c:pt idx="515">
                  <c:v>2.494304</c:v>
                </c:pt>
                <c:pt idx="516">
                  <c:v>2.494371</c:v>
                </c:pt>
                <c:pt idx="517">
                  <c:v>2.494437</c:v>
                </c:pt>
                <c:pt idx="518">
                  <c:v>2.494502</c:v>
                </c:pt>
                <c:pt idx="519">
                  <c:v>2.494567</c:v>
                </c:pt>
                <c:pt idx="520">
                  <c:v>2.494631</c:v>
                </c:pt>
                <c:pt idx="521">
                  <c:v>2.494694</c:v>
                </c:pt>
                <c:pt idx="522">
                  <c:v>2.494757</c:v>
                </c:pt>
                <c:pt idx="523">
                  <c:v>2.494818</c:v>
                </c:pt>
                <c:pt idx="524">
                  <c:v>2.494879</c:v>
                </c:pt>
                <c:pt idx="525">
                  <c:v>2.494940</c:v>
                </c:pt>
                <c:pt idx="526">
                  <c:v>2.494999</c:v>
                </c:pt>
                <c:pt idx="527">
                  <c:v>2.495058</c:v>
                </c:pt>
                <c:pt idx="528">
                  <c:v>2.495116</c:v>
                </c:pt>
                <c:pt idx="529">
                  <c:v>2.495174</c:v>
                </c:pt>
                <c:pt idx="530">
                  <c:v>2.495230</c:v>
                </c:pt>
                <c:pt idx="531">
                  <c:v>2.495286</c:v>
                </c:pt>
                <c:pt idx="532">
                  <c:v>2.495342</c:v>
                </c:pt>
                <c:pt idx="533">
                  <c:v>2.495397</c:v>
                </c:pt>
                <c:pt idx="534">
                  <c:v>2.495451</c:v>
                </c:pt>
                <c:pt idx="535">
                  <c:v>2.495504</c:v>
                </c:pt>
                <c:pt idx="536">
                  <c:v>2.495557</c:v>
                </c:pt>
                <c:pt idx="537">
                  <c:v>2.495610</c:v>
                </c:pt>
                <c:pt idx="538">
                  <c:v>2.495661</c:v>
                </c:pt>
                <c:pt idx="539">
                  <c:v>2.495712</c:v>
                </c:pt>
                <c:pt idx="540">
                  <c:v>2.495763</c:v>
                </c:pt>
                <c:pt idx="541">
                  <c:v>2.495813</c:v>
                </c:pt>
                <c:pt idx="542">
                  <c:v>2.495862</c:v>
                </c:pt>
                <c:pt idx="543">
                  <c:v>2.495911</c:v>
                </c:pt>
                <c:pt idx="544">
                  <c:v>2.495959</c:v>
                </c:pt>
                <c:pt idx="545">
                  <c:v>2.496006</c:v>
                </c:pt>
                <c:pt idx="546">
                  <c:v>2.496053</c:v>
                </c:pt>
                <c:pt idx="547">
                  <c:v>2.496100</c:v>
                </c:pt>
                <c:pt idx="548">
                  <c:v>2.496146</c:v>
                </c:pt>
                <c:pt idx="549">
                  <c:v>2.496191</c:v>
                </c:pt>
                <c:pt idx="550">
                  <c:v>2.496236</c:v>
                </c:pt>
                <c:pt idx="551">
                  <c:v>2.496280</c:v>
                </c:pt>
                <c:pt idx="552">
                  <c:v>2.496324</c:v>
                </c:pt>
                <c:pt idx="553">
                  <c:v>2.496367</c:v>
                </c:pt>
                <c:pt idx="554">
                  <c:v>2.496410</c:v>
                </c:pt>
                <c:pt idx="555">
                  <c:v>2.496452</c:v>
                </c:pt>
                <c:pt idx="556">
                  <c:v>2.496494</c:v>
                </c:pt>
                <c:pt idx="557">
                  <c:v>2.496535</c:v>
                </c:pt>
                <c:pt idx="558">
                  <c:v>2.496576</c:v>
                </c:pt>
                <c:pt idx="559">
                  <c:v>2.496616</c:v>
                </c:pt>
                <c:pt idx="560">
                  <c:v>2.496656</c:v>
                </c:pt>
                <c:pt idx="561">
                  <c:v>2.496695</c:v>
                </c:pt>
                <c:pt idx="562">
                  <c:v>2.496734</c:v>
                </c:pt>
                <c:pt idx="563">
                  <c:v>2.496773</c:v>
                </c:pt>
                <c:pt idx="564">
                  <c:v>2.496811</c:v>
                </c:pt>
                <c:pt idx="565">
                  <c:v>2.496848</c:v>
                </c:pt>
                <c:pt idx="566">
                  <c:v>2.496885</c:v>
                </c:pt>
                <c:pt idx="567">
                  <c:v>2.496922</c:v>
                </c:pt>
                <c:pt idx="568">
                  <c:v>2.496958</c:v>
                </c:pt>
                <c:pt idx="569">
                  <c:v>2.496994</c:v>
                </c:pt>
                <c:pt idx="570">
                  <c:v>2.497029</c:v>
                </c:pt>
                <c:pt idx="571">
                  <c:v>2.497064</c:v>
                </c:pt>
                <c:pt idx="572">
                  <c:v>2.497099</c:v>
                </c:pt>
                <c:pt idx="573">
                  <c:v>2.497133</c:v>
                </c:pt>
                <c:pt idx="574">
                  <c:v>2.497167</c:v>
                </c:pt>
                <c:pt idx="575">
                  <c:v>2.497200</c:v>
                </c:pt>
                <c:pt idx="576">
                  <c:v>2.497233</c:v>
                </c:pt>
                <c:pt idx="577">
                  <c:v>2.497266</c:v>
                </c:pt>
                <c:pt idx="578">
                  <c:v>2.497298</c:v>
                </c:pt>
                <c:pt idx="579">
                  <c:v>2.497330</c:v>
                </c:pt>
                <c:pt idx="580">
                  <c:v>2.497361</c:v>
                </c:pt>
                <c:pt idx="581">
                  <c:v>2.497392</c:v>
                </c:pt>
                <c:pt idx="582">
                  <c:v>2.497423</c:v>
                </c:pt>
                <c:pt idx="583">
                  <c:v>2.497453</c:v>
                </c:pt>
                <c:pt idx="584">
                  <c:v>2.497483</c:v>
                </c:pt>
                <c:pt idx="585">
                  <c:v>2.497513</c:v>
                </c:pt>
                <c:pt idx="586">
                  <c:v>2.497542</c:v>
                </c:pt>
                <c:pt idx="587">
                  <c:v>2.497571</c:v>
                </c:pt>
                <c:pt idx="588">
                  <c:v>2.497599</c:v>
                </c:pt>
                <c:pt idx="589">
                  <c:v>2.497628</c:v>
                </c:pt>
                <c:pt idx="590">
                  <c:v>2.497656</c:v>
                </c:pt>
                <c:pt idx="591">
                  <c:v>2.497683</c:v>
                </c:pt>
                <c:pt idx="592">
                  <c:v>2.497710</c:v>
                </c:pt>
                <c:pt idx="593">
                  <c:v>2.497737</c:v>
                </c:pt>
                <c:pt idx="594">
                  <c:v>2.497764</c:v>
                </c:pt>
                <c:pt idx="595">
                  <c:v>2.497790</c:v>
                </c:pt>
                <c:pt idx="596">
                  <c:v>2.497816</c:v>
                </c:pt>
                <c:pt idx="597">
                  <c:v>2.497842</c:v>
                </c:pt>
                <c:pt idx="598">
                  <c:v>2.497867</c:v>
                </c:pt>
                <c:pt idx="599">
                  <c:v>2.497892</c:v>
                </c:pt>
                <c:pt idx="600">
                  <c:v>2.497917</c:v>
                </c:pt>
                <c:pt idx="601">
                  <c:v>2.497942</c:v>
                </c:pt>
                <c:pt idx="602">
                  <c:v>2.497966</c:v>
                </c:pt>
                <c:pt idx="603">
                  <c:v>2.497990</c:v>
                </c:pt>
                <c:pt idx="604">
                  <c:v>2.498014</c:v>
                </c:pt>
                <c:pt idx="605">
                  <c:v>2.498037</c:v>
                </c:pt>
                <c:pt idx="606">
                  <c:v>2.498060</c:v>
                </c:pt>
                <c:pt idx="607">
                  <c:v>2.498083</c:v>
                </c:pt>
                <c:pt idx="608">
                  <c:v>2.498105</c:v>
                </c:pt>
                <c:pt idx="609">
                  <c:v>2.498128</c:v>
                </c:pt>
                <c:pt idx="610">
                  <c:v>2.498150</c:v>
                </c:pt>
                <c:pt idx="611">
                  <c:v>2.498172</c:v>
                </c:pt>
                <c:pt idx="612">
                  <c:v>2.498193</c:v>
                </c:pt>
                <c:pt idx="613">
                  <c:v>2.498214</c:v>
                </c:pt>
                <c:pt idx="614">
                  <c:v>2.498235</c:v>
                </c:pt>
                <c:pt idx="615">
                  <c:v>2.498256</c:v>
                </c:pt>
                <c:pt idx="616">
                  <c:v>2.498277</c:v>
                </c:pt>
                <c:pt idx="617">
                  <c:v>2.498297</c:v>
                </c:pt>
                <c:pt idx="618">
                  <c:v>2.498317</c:v>
                </c:pt>
                <c:pt idx="619">
                  <c:v>2.498337</c:v>
                </c:pt>
                <c:pt idx="620">
                  <c:v>2.498356</c:v>
                </c:pt>
                <c:pt idx="621">
                  <c:v>2.498376</c:v>
                </c:pt>
                <c:pt idx="622">
                  <c:v>2.498395</c:v>
                </c:pt>
                <c:pt idx="623">
                  <c:v>2.498414</c:v>
                </c:pt>
                <c:pt idx="624">
                  <c:v>2.498432</c:v>
                </c:pt>
                <c:pt idx="625">
                  <c:v>2.498451</c:v>
                </c:pt>
                <c:pt idx="626">
                  <c:v>2.498469</c:v>
                </c:pt>
                <c:pt idx="627">
                  <c:v>2.498487</c:v>
                </c:pt>
                <c:pt idx="628">
                  <c:v>2.498505</c:v>
                </c:pt>
                <c:pt idx="629">
                  <c:v>2.498522</c:v>
                </c:pt>
                <c:pt idx="630">
                  <c:v>2.498540</c:v>
                </c:pt>
                <c:pt idx="631">
                  <c:v>2.498557</c:v>
                </c:pt>
                <c:pt idx="632">
                  <c:v>2.498574</c:v>
                </c:pt>
                <c:pt idx="633">
                  <c:v>2.498591</c:v>
                </c:pt>
                <c:pt idx="634">
                  <c:v>2.498607</c:v>
                </c:pt>
                <c:pt idx="635">
                  <c:v>2.498624</c:v>
                </c:pt>
                <c:pt idx="636">
                  <c:v>2.498640</c:v>
                </c:pt>
                <c:pt idx="637">
                  <c:v>2.498656</c:v>
                </c:pt>
                <c:pt idx="638">
                  <c:v>2.498672</c:v>
                </c:pt>
                <c:pt idx="639">
                  <c:v>2.498687</c:v>
                </c:pt>
                <c:pt idx="640">
                  <c:v>2.498703</c:v>
                </c:pt>
                <c:pt idx="641">
                  <c:v>2.498718</c:v>
                </c:pt>
                <c:pt idx="642">
                  <c:v>2.498733</c:v>
                </c:pt>
                <c:pt idx="643">
                  <c:v>2.498748</c:v>
                </c:pt>
                <c:pt idx="644">
                  <c:v>2.498763</c:v>
                </c:pt>
                <c:pt idx="645">
                  <c:v>2.498777</c:v>
                </c:pt>
                <c:pt idx="646">
                  <c:v>2.498792</c:v>
                </c:pt>
                <c:pt idx="647">
                  <c:v>2.498806</c:v>
                </c:pt>
                <c:pt idx="648">
                  <c:v>2.498820</c:v>
                </c:pt>
                <c:pt idx="649">
                  <c:v>2.498834</c:v>
                </c:pt>
                <c:pt idx="650">
                  <c:v>2.498848</c:v>
                </c:pt>
                <c:pt idx="651">
                  <c:v>2.498861</c:v>
                </c:pt>
                <c:pt idx="652">
                  <c:v>2.498875</c:v>
                </c:pt>
                <c:pt idx="653">
                  <c:v>2.498888</c:v>
                </c:pt>
                <c:pt idx="654">
                  <c:v>2.498901</c:v>
                </c:pt>
                <c:pt idx="655">
                  <c:v>2.498914</c:v>
                </c:pt>
                <c:pt idx="656">
                  <c:v>2.498927</c:v>
                </c:pt>
                <c:pt idx="657">
                  <c:v>2.498939</c:v>
                </c:pt>
                <c:pt idx="658">
                  <c:v>2.498952</c:v>
                </c:pt>
                <c:pt idx="659">
                  <c:v>2.498964</c:v>
                </c:pt>
                <c:pt idx="660">
                  <c:v>2.498976</c:v>
                </c:pt>
                <c:pt idx="661">
                  <c:v>2.498988</c:v>
                </c:pt>
                <c:pt idx="662">
                  <c:v>2.499000</c:v>
                </c:pt>
                <c:pt idx="663">
                  <c:v>2.499012</c:v>
                </c:pt>
                <c:pt idx="664">
                  <c:v>2.499024</c:v>
                </c:pt>
                <c:pt idx="665">
                  <c:v>2.499035</c:v>
                </c:pt>
                <c:pt idx="666">
                  <c:v>2.499046</c:v>
                </c:pt>
                <c:pt idx="667">
                  <c:v>2.499058</c:v>
                </c:pt>
                <c:pt idx="668">
                  <c:v>2.499069</c:v>
                </c:pt>
                <c:pt idx="669">
                  <c:v>2.499080</c:v>
                </c:pt>
                <c:pt idx="670">
                  <c:v>2.499091</c:v>
                </c:pt>
                <c:pt idx="671">
                  <c:v>2.499101</c:v>
                </c:pt>
                <c:pt idx="672">
                  <c:v>2.499112</c:v>
                </c:pt>
                <c:pt idx="673">
                  <c:v>2.499122</c:v>
                </c:pt>
                <c:pt idx="674">
                  <c:v>2.499133</c:v>
                </c:pt>
                <c:pt idx="675">
                  <c:v>2.499143</c:v>
                </c:pt>
                <c:pt idx="676">
                  <c:v>2.499153</c:v>
                </c:pt>
                <c:pt idx="677">
                  <c:v>2.499163</c:v>
                </c:pt>
                <c:pt idx="678">
                  <c:v>2.499173</c:v>
                </c:pt>
                <c:pt idx="679">
                  <c:v>2.499182</c:v>
                </c:pt>
                <c:pt idx="680">
                  <c:v>2.499192</c:v>
                </c:pt>
                <c:pt idx="681">
                  <c:v>2.499202</c:v>
                </c:pt>
                <c:pt idx="682">
                  <c:v>2.499211</c:v>
                </c:pt>
                <c:pt idx="683">
                  <c:v>2.499220</c:v>
                </c:pt>
                <c:pt idx="684">
                  <c:v>2.499229</c:v>
                </c:pt>
                <c:pt idx="685">
                  <c:v>2.499238</c:v>
                </c:pt>
                <c:pt idx="686">
                  <c:v>2.499247</c:v>
                </c:pt>
                <c:pt idx="687">
                  <c:v>2.499256</c:v>
                </c:pt>
                <c:pt idx="688">
                  <c:v>2.499265</c:v>
                </c:pt>
                <c:pt idx="689">
                  <c:v>2.499274</c:v>
                </c:pt>
                <c:pt idx="690">
                  <c:v>2.499282</c:v>
                </c:pt>
                <c:pt idx="691">
                  <c:v>2.499291</c:v>
                </c:pt>
                <c:pt idx="692">
                  <c:v>2.499299</c:v>
                </c:pt>
                <c:pt idx="693">
                  <c:v>2.499307</c:v>
                </c:pt>
                <c:pt idx="694">
                  <c:v>2.499315</c:v>
                </c:pt>
                <c:pt idx="695">
                  <c:v>2.499324</c:v>
                </c:pt>
                <c:pt idx="696">
                  <c:v>2.499331</c:v>
                </c:pt>
                <c:pt idx="697">
                  <c:v>2.499339</c:v>
                </c:pt>
                <c:pt idx="698">
                  <c:v>2.499347</c:v>
                </c:pt>
                <c:pt idx="699">
                  <c:v>2.499355</c:v>
                </c:pt>
                <c:pt idx="700">
                  <c:v>2.499362</c:v>
                </c:pt>
                <c:pt idx="701">
                  <c:v>2.499370</c:v>
                </c:pt>
                <c:pt idx="702">
                  <c:v>2.499377</c:v>
                </c:pt>
                <c:pt idx="703">
                  <c:v>2.499385</c:v>
                </c:pt>
                <c:pt idx="704">
                  <c:v>2.499392</c:v>
                </c:pt>
                <c:pt idx="705">
                  <c:v>2.499399</c:v>
                </c:pt>
                <c:pt idx="706">
                  <c:v>2.499406</c:v>
                </c:pt>
                <c:pt idx="707">
                  <c:v>2.499413</c:v>
                </c:pt>
                <c:pt idx="708">
                  <c:v>2.499420</c:v>
                </c:pt>
                <c:pt idx="709">
                  <c:v>2.499427</c:v>
                </c:pt>
                <c:pt idx="710">
                  <c:v>2.499434</c:v>
                </c:pt>
                <c:pt idx="711">
                  <c:v>2.499440</c:v>
                </c:pt>
                <c:pt idx="712">
                  <c:v>2.499447</c:v>
                </c:pt>
                <c:pt idx="713">
                  <c:v>2.499453</c:v>
                </c:pt>
                <c:pt idx="714">
                  <c:v>2.499460</c:v>
                </c:pt>
                <c:pt idx="715">
                  <c:v>2.499466</c:v>
                </c:pt>
                <c:pt idx="716">
                  <c:v>2.499472</c:v>
                </c:pt>
                <c:pt idx="717">
                  <c:v>2.499479</c:v>
                </c:pt>
                <c:pt idx="718">
                  <c:v>2.499485</c:v>
                </c:pt>
                <c:pt idx="719">
                  <c:v>2.499491</c:v>
                </c:pt>
                <c:pt idx="720">
                  <c:v>2.499497</c:v>
                </c:pt>
                <c:pt idx="721">
                  <c:v>2.499503</c:v>
                </c:pt>
                <c:pt idx="722">
                  <c:v>2.499509</c:v>
                </c:pt>
                <c:pt idx="723">
                  <c:v>2.499514</c:v>
                </c:pt>
                <c:pt idx="724">
                  <c:v>2.499520</c:v>
                </c:pt>
                <c:pt idx="725">
                  <c:v>2.499526</c:v>
                </c:pt>
                <c:pt idx="726">
                  <c:v>2.499531</c:v>
                </c:pt>
                <c:pt idx="727">
                  <c:v>2.499537</c:v>
                </c:pt>
                <c:pt idx="728">
                  <c:v>2.499542</c:v>
                </c:pt>
                <c:pt idx="729">
                  <c:v>2.499548</c:v>
                </c:pt>
                <c:pt idx="730">
                  <c:v>2.499553</c:v>
                </c:pt>
                <c:pt idx="731">
                  <c:v>2.499558</c:v>
                </c:pt>
                <c:pt idx="732">
                  <c:v>2.499563</c:v>
                </c:pt>
                <c:pt idx="733">
                  <c:v>2.499569</c:v>
                </c:pt>
                <c:pt idx="734">
                  <c:v>2.499574</c:v>
                </c:pt>
                <c:pt idx="735">
                  <c:v>2.499579</c:v>
                </c:pt>
                <c:pt idx="736">
                  <c:v>2.499584</c:v>
                </c:pt>
                <c:pt idx="737">
                  <c:v>2.499589</c:v>
                </c:pt>
                <c:pt idx="738">
                  <c:v>2.499593</c:v>
                </c:pt>
                <c:pt idx="739">
                  <c:v>2.499598</c:v>
                </c:pt>
                <c:pt idx="740">
                  <c:v>2.499603</c:v>
                </c:pt>
                <c:pt idx="741">
                  <c:v>2.499608</c:v>
                </c:pt>
                <c:pt idx="742">
                  <c:v>2.499612</c:v>
                </c:pt>
                <c:pt idx="743">
                  <c:v>2.499617</c:v>
                </c:pt>
                <c:pt idx="744">
                  <c:v>2.499621</c:v>
                </c:pt>
                <c:pt idx="745">
                  <c:v>2.499626</c:v>
                </c:pt>
                <c:pt idx="746">
                  <c:v>2.499630</c:v>
                </c:pt>
                <c:pt idx="747">
                  <c:v>2.499634</c:v>
                </c:pt>
                <c:pt idx="748">
                  <c:v>2.499639</c:v>
                </c:pt>
                <c:pt idx="749">
                  <c:v>2.499643</c:v>
                </c:pt>
                <c:pt idx="750">
                  <c:v>2.499647</c:v>
                </c:pt>
                <c:pt idx="751">
                  <c:v>2.499651</c:v>
                </c:pt>
                <c:pt idx="752">
                  <c:v>2.499655</c:v>
                </c:pt>
                <c:pt idx="753">
                  <c:v>2.499660</c:v>
                </c:pt>
                <c:pt idx="754">
                  <c:v>2.499664</c:v>
                </c:pt>
                <c:pt idx="755">
                  <c:v>2.499667</c:v>
                </c:pt>
                <c:pt idx="756">
                  <c:v>2.499671</c:v>
                </c:pt>
                <c:pt idx="757">
                  <c:v>2.499675</c:v>
                </c:pt>
                <c:pt idx="758">
                  <c:v>2.499679</c:v>
                </c:pt>
                <c:pt idx="759">
                  <c:v>2.499683</c:v>
                </c:pt>
                <c:pt idx="760">
                  <c:v>2.499687</c:v>
                </c:pt>
                <c:pt idx="761">
                  <c:v>2.499690</c:v>
                </c:pt>
                <c:pt idx="762">
                  <c:v>2.499694</c:v>
                </c:pt>
                <c:pt idx="763">
                  <c:v>2.499698</c:v>
                </c:pt>
                <c:pt idx="764">
                  <c:v>2.499701</c:v>
                </c:pt>
                <c:pt idx="765">
                  <c:v>2.499705</c:v>
                </c:pt>
                <c:pt idx="766">
                  <c:v>2.499708</c:v>
                </c:pt>
                <c:pt idx="767">
                  <c:v>2.499712</c:v>
                </c:pt>
                <c:pt idx="768">
                  <c:v>2.499715</c:v>
                </c:pt>
                <c:pt idx="769">
                  <c:v>2.499718</c:v>
                </c:pt>
                <c:pt idx="770">
                  <c:v>2.499722</c:v>
                </c:pt>
                <c:pt idx="771">
                  <c:v>2.499725</c:v>
                </c:pt>
                <c:pt idx="772">
                  <c:v>2.499728</c:v>
                </c:pt>
                <c:pt idx="773">
                  <c:v>2.499731</c:v>
                </c:pt>
                <c:pt idx="774">
                  <c:v>2.499734</c:v>
                </c:pt>
                <c:pt idx="775">
                  <c:v>2.499738</c:v>
                </c:pt>
                <c:pt idx="776">
                  <c:v>2.499741</c:v>
                </c:pt>
                <c:pt idx="777">
                  <c:v>2.499744</c:v>
                </c:pt>
                <c:pt idx="778">
                  <c:v>2.499747</c:v>
                </c:pt>
                <c:pt idx="779">
                  <c:v>2.499750</c:v>
                </c:pt>
                <c:pt idx="780">
                  <c:v>2.499753</c:v>
                </c:pt>
                <c:pt idx="781">
                  <c:v>2.499756</c:v>
                </c:pt>
                <c:pt idx="782">
                  <c:v>2.499758</c:v>
                </c:pt>
                <c:pt idx="783">
                  <c:v>2.499761</c:v>
                </c:pt>
                <c:pt idx="784">
                  <c:v>2.499764</c:v>
                </c:pt>
                <c:pt idx="785">
                  <c:v>2.499767</c:v>
                </c:pt>
                <c:pt idx="786">
                  <c:v>2.499770</c:v>
                </c:pt>
                <c:pt idx="787">
                  <c:v>2.499772</c:v>
                </c:pt>
                <c:pt idx="788">
                  <c:v>2.499775</c:v>
                </c:pt>
                <c:pt idx="789">
                  <c:v>2.499778</c:v>
                </c:pt>
                <c:pt idx="790">
                  <c:v>2.499780</c:v>
                </c:pt>
                <c:pt idx="791">
                  <c:v>2.499783</c:v>
                </c:pt>
                <c:pt idx="792">
                  <c:v>2.499785</c:v>
                </c:pt>
                <c:pt idx="793">
                  <c:v>2.499788</c:v>
                </c:pt>
                <c:pt idx="794">
                  <c:v>2.499790</c:v>
                </c:pt>
                <c:pt idx="795">
                  <c:v>2.499793</c:v>
                </c:pt>
                <c:pt idx="796">
                  <c:v>2.499795</c:v>
                </c:pt>
                <c:pt idx="797">
                  <c:v>2.499798</c:v>
                </c:pt>
                <c:pt idx="798">
                  <c:v>2.499800</c:v>
                </c:pt>
                <c:pt idx="799">
                  <c:v>2.499802</c:v>
                </c:pt>
                <c:pt idx="800">
                  <c:v>2.499805</c:v>
                </c:pt>
                <c:pt idx="801">
                  <c:v>2.499807</c:v>
                </c:pt>
                <c:pt idx="802">
                  <c:v>2.499809</c:v>
                </c:pt>
                <c:pt idx="803">
                  <c:v>2.499812</c:v>
                </c:pt>
                <c:pt idx="804">
                  <c:v>2.499814</c:v>
                </c:pt>
                <c:pt idx="805">
                  <c:v>2.499816</c:v>
                </c:pt>
                <c:pt idx="806">
                  <c:v>2.499818</c:v>
                </c:pt>
                <c:pt idx="807">
                  <c:v>2.499820</c:v>
                </c:pt>
                <c:pt idx="808">
                  <c:v>2.499822</c:v>
                </c:pt>
                <c:pt idx="809">
                  <c:v>2.499825</c:v>
                </c:pt>
                <c:pt idx="810">
                  <c:v>2.499827</c:v>
                </c:pt>
                <c:pt idx="811">
                  <c:v>2.499829</c:v>
                </c:pt>
                <c:pt idx="812">
                  <c:v>2.499831</c:v>
                </c:pt>
                <c:pt idx="813">
                  <c:v>2.499833</c:v>
                </c:pt>
                <c:pt idx="814">
                  <c:v>2.499835</c:v>
                </c:pt>
                <c:pt idx="815">
                  <c:v>2.499837</c:v>
                </c:pt>
                <c:pt idx="816">
                  <c:v>2.499838</c:v>
                </c:pt>
                <c:pt idx="817">
                  <c:v>2.499840</c:v>
                </c:pt>
                <c:pt idx="818">
                  <c:v>2.499842</c:v>
                </c:pt>
                <c:pt idx="819">
                  <c:v>2.499844</c:v>
                </c:pt>
                <c:pt idx="820">
                  <c:v>2.499846</c:v>
                </c:pt>
                <c:pt idx="821">
                  <c:v>2.499848</c:v>
                </c:pt>
                <c:pt idx="822">
                  <c:v>2.499850</c:v>
                </c:pt>
                <c:pt idx="823">
                  <c:v>2.499851</c:v>
                </c:pt>
                <c:pt idx="824">
                  <c:v>2.499853</c:v>
                </c:pt>
                <c:pt idx="825">
                  <c:v>2.499855</c:v>
                </c:pt>
                <c:pt idx="826">
                  <c:v>2.499857</c:v>
                </c:pt>
                <c:pt idx="827">
                  <c:v>2.499858</c:v>
                </c:pt>
                <c:pt idx="828">
                  <c:v>2.499860</c:v>
                </c:pt>
                <c:pt idx="829">
                  <c:v>2.499862</c:v>
                </c:pt>
                <c:pt idx="830">
                  <c:v>2.499863</c:v>
                </c:pt>
                <c:pt idx="831">
                  <c:v>2.499865</c:v>
                </c:pt>
                <c:pt idx="832">
                  <c:v>2.499866</c:v>
                </c:pt>
                <c:pt idx="833">
                  <c:v>2.499868</c:v>
                </c:pt>
                <c:pt idx="834">
                  <c:v>2.499869</c:v>
                </c:pt>
                <c:pt idx="835">
                  <c:v>2.499871</c:v>
                </c:pt>
                <c:pt idx="836">
                  <c:v>2.499873</c:v>
                </c:pt>
                <c:pt idx="837">
                  <c:v>2.499874</c:v>
                </c:pt>
                <c:pt idx="838">
                  <c:v>2.499876</c:v>
                </c:pt>
                <c:pt idx="839">
                  <c:v>2.499877</c:v>
                </c:pt>
                <c:pt idx="840">
                  <c:v>2.499878</c:v>
                </c:pt>
                <c:pt idx="841">
                  <c:v>2.499880</c:v>
                </c:pt>
                <c:pt idx="842">
                  <c:v>2.499881</c:v>
                </c:pt>
                <c:pt idx="843">
                  <c:v>2.499883</c:v>
                </c:pt>
                <c:pt idx="844">
                  <c:v>2.499884</c:v>
                </c:pt>
                <c:pt idx="845">
                  <c:v>2.499885</c:v>
                </c:pt>
                <c:pt idx="846">
                  <c:v>2.499887</c:v>
                </c:pt>
                <c:pt idx="847">
                  <c:v>2.499888</c:v>
                </c:pt>
                <c:pt idx="848">
                  <c:v>2.499889</c:v>
                </c:pt>
                <c:pt idx="849">
                  <c:v>2.499891</c:v>
                </c:pt>
                <c:pt idx="850">
                  <c:v>2.499892</c:v>
                </c:pt>
                <c:pt idx="851">
                  <c:v>2.499893</c:v>
                </c:pt>
                <c:pt idx="852">
                  <c:v>2.499895</c:v>
                </c:pt>
                <c:pt idx="853">
                  <c:v>2.499896</c:v>
                </c:pt>
                <c:pt idx="854">
                  <c:v>2.499897</c:v>
                </c:pt>
                <c:pt idx="855">
                  <c:v>2.499898</c:v>
                </c:pt>
                <c:pt idx="856">
                  <c:v>2.499899</c:v>
                </c:pt>
                <c:pt idx="857">
                  <c:v>2.499901</c:v>
                </c:pt>
                <c:pt idx="858">
                  <c:v>2.499902</c:v>
                </c:pt>
                <c:pt idx="859">
                  <c:v>2.499903</c:v>
                </c:pt>
                <c:pt idx="860">
                  <c:v>2.499904</c:v>
                </c:pt>
                <c:pt idx="861">
                  <c:v>2.499905</c:v>
                </c:pt>
                <c:pt idx="862">
                  <c:v>2.499906</c:v>
                </c:pt>
                <c:pt idx="863">
                  <c:v>2.499907</c:v>
                </c:pt>
                <c:pt idx="864">
                  <c:v>2.499908</c:v>
                </c:pt>
                <c:pt idx="865">
                  <c:v>2.499910</c:v>
                </c:pt>
                <c:pt idx="866">
                  <c:v>2.499911</c:v>
                </c:pt>
                <c:pt idx="867">
                  <c:v>2.499912</c:v>
                </c:pt>
                <c:pt idx="868">
                  <c:v>2.499913</c:v>
                </c:pt>
                <c:pt idx="869">
                  <c:v>2.499914</c:v>
                </c:pt>
                <c:pt idx="870">
                  <c:v>2.499915</c:v>
                </c:pt>
                <c:pt idx="871">
                  <c:v>2.499916</c:v>
                </c:pt>
                <c:pt idx="872">
                  <c:v>2.499917</c:v>
                </c:pt>
                <c:pt idx="873">
                  <c:v>2.499918</c:v>
                </c:pt>
                <c:pt idx="874">
                  <c:v>2.499919</c:v>
                </c:pt>
                <c:pt idx="875">
                  <c:v>2.499920</c:v>
                </c:pt>
                <c:pt idx="876">
                  <c:v>2.499921</c:v>
                </c:pt>
                <c:pt idx="877">
                  <c:v>2.499922</c:v>
                </c:pt>
                <c:pt idx="878">
                  <c:v>2.499922</c:v>
                </c:pt>
                <c:pt idx="879">
                  <c:v>2.499923</c:v>
                </c:pt>
                <c:pt idx="880">
                  <c:v>2.499924</c:v>
                </c:pt>
                <c:pt idx="881">
                  <c:v>2.499925</c:v>
                </c:pt>
                <c:pt idx="882">
                  <c:v>2.499926</c:v>
                </c:pt>
                <c:pt idx="883">
                  <c:v>2.499927</c:v>
                </c:pt>
                <c:pt idx="884">
                  <c:v>2.499928</c:v>
                </c:pt>
                <c:pt idx="885">
                  <c:v>2.499929</c:v>
                </c:pt>
                <c:pt idx="886">
                  <c:v>2.499929</c:v>
                </c:pt>
                <c:pt idx="887">
                  <c:v>2.499930</c:v>
                </c:pt>
                <c:pt idx="888">
                  <c:v>2.499931</c:v>
                </c:pt>
                <c:pt idx="889">
                  <c:v>2.499932</c:v>
                </c:pt>
                <c:pt idx="890">
                  <c:v>2.499933</c:v>
                </c:pt>
                <c:pt idx="891">
                  <c:v>2.499934</c:v>
                </c:pt>
                <c:pt idx="892">
                  <c:v>2.499934</c:v>
                </c:pt>
                <c:pt idx="893">
                  <c:v>2.499935</c:v>
                </c:pt>
                <c:pt idx="894">
                  <c:v>2.499936</c:v>
                </c:pt>
                <c:pt idx="895">
                  <c:v>2.499937</c:v>
                </c:pt>
                <c:pt idx="896">
                  <c:v>2.499937</c:v>
                </c:pt>
                <c:pt idx="897">
                  <c:v>2.499938</c:v>
                </c:pt>
                <c:pt idx="898">
                  <c:v>2.499939</c:v>
                </c:pt>
                <c:pt idx="899">
                  <c:v>2.499940</c:v>
                </c:pt>
                <c:pt idx="900">
                  <c:v>2.499940</c:v>
                </c:pt>
                <c:pt idx="901">
                  <c:v>2.499941</c:v>
                </c:pt>
                <c:pt idx="902">
                  <c:v>2.499942</c:v>
                </c:pt>
                <c:pt idx="903">
                  <c:v>2.499942</c:v>
                </c:pt>
                <c:pt idx="904">
                  <c:v>2.499943</c:v>
                </c:pt>
                <c:pt idx="905">
                  <c:v>2.499944</c:v>
                </c:pt>
                <c:pt idx="906">
                  <c:v>2.499944</c:v>
                </c:pt>
                <c:pt idx="907">
                  <c:v>2.499945</c:v>
                </c:pt>
                <c:pt idx="908">
                  <c:v>2.499946</c:v>
                </c:pt>
                <c:pt idx="909">
                  <c:v>2.499946</c:v>
                </c:pt>
                <c:pt idx="910">
                  <c:v>2.499947</c:v>
                </c:pt>
                <c:pt idx="911">
                  <c:v>2.499948</c:v>
                </c:pt>
                <c:pt idx="912">
                  <c:v>2.499948</c:v>
                </c:pt>
                <c:pt idx="913">
                  <c:v>2.499949</c:v>
                </c:pt>
                <c:pt idx="914">
                  <c:v>2.499949</c:v>
                </c:pt>
                <c:pt idx="915">
                  <c:v>2.499950</c:v>
                </c:pt>
                <c:pt idx="916">
                  <c:v>2.499951</c:v>
                </c:pt>
                <c:pt idx="917">
                  <c:v>2.499951</c:v>
                </c:pt>
                <c:pt idx="918">
                  <c:v>2.499952</c:v>
                </c:pt>
                <c:pt idx="919">
                  <c:v>2.499952</c:v>
                </c:pt>
                <c:pt idx="920">
                  <c:v>2.499953</c:v>
                </c:pt>
                <c:pt idx="921">
                  <c:v>2.499953</c:v>
                </c:pt>
                <c:pt idx="922">
                  <c:v>2.499954</c:v>
                </c:pt>
                <c:pt idx="923">
                  <c:v>2.499954</c:v>
                </c:pt>
                <c:pt idx="924">
                  <c:v>2.499955</c:v>
                </c:pt>
                <c:pt idx="925">
                  <c:v>2.499956</c:v>
                </c:pt>
                <c:pt idx="926">
                  <c:v>2.499956</c:v>
                </c:pt>
                <c:pt idx="927">
                  <c:v>2.499957</c:v>
                </c:pt>
                <c:pt idx="928">
                  <c:v>2.499957</c:v>
                </c:pt>
                <c:pt idx="929">
                  <c:v>2.499958</c:v>
                </c:pt>
                <c:pt idx="930">
                  <c:v>2.499958</c:v>
                </c:pt>
                <c:pt idx="931">
                  <c:v>2.499959</c:v>
                </c:pt>
                <c:pt idx="932">
                  <c:v>2.499959</c:v>
                </c:pt>
                <c:pt idx="933">
                  <c:v>2.499960</c:v>
                </c:pt>
                <c:pt idx="934">
                  <c:v>2.499960</c:v>
                </c:pt>
                <c:pt idx="935">
                  <c:v>2.499961</c:v>
                </c:pt>
                <c:pt idx="936">
                  <c:v>2.499961</c:v>
                </c:pt>
                <c:pt idx="937">
                  <c:v>2.499961</c:v>
                </c:pt>
                <c:pt idx="938">
                  <c:v>2.499962</c:v>
                </c:pt>
                <c:pt idx="939">
                  <c:v>2.499962</c:v>
                </c:pt>
                <c:pt idx="940">
                  <c:v>2.499963</c:v>
                </c:pt>
                <c:pt idx="941">
                  <c:v>2.499963</c:v>
                </c:pt>
                <c:pt idx="942">
                  <c:v>2.499964</c:v>
                </c:pt>
                <c:pt idx="943">
                  <c:v>2.499964</c:v>
                </c:pt>
                <c:pt idx="944">
                  <c:v>2.499965</c:v>
                </c:pt>
                <c:pt idx="945">
                  <c:v>2.499965</c:v>
                </c:pt>
                <c:pt idx="946">
                  <c:v>2.499965</c:v>
                </c:pt>
                <c:pt idx="947">
                  <c:v>2.499966</c:v>
                </c:pt>
                <c:pt idx="948">
                  <c:v>2.499966</c:v>
                </c:pt>
                <c:pt idx="949">
                  <c:v>2.499967</c:v>
                </c:pt>
                <c:pt idx="950">
                  <c:v>2.499967</c:v>
                </c:pt>
                <c:pt idx="951">
                  <c:v>2.499967</c:v>
                </c:pt>
                <c:pt idx="952">
                  <c:v>2.499968</c:v>
                </c:pt>
                <c:pt idx="953">
                  <c:v>2.499968</c:v>
                </c:pt>
                <c:pt idx="954">
                  <c:v>2.499968</c:v>
                </c:pt>
                <c:pt idx="955">
                  <c:v>2.499969</c:v>
                </c:pt>
                <c:pt idx="956">
                  <c:v>2.499969</c:v>
                </c:pt>
                <c:pt idx="957">
                  <c:v>2.499970</c:v>
                </c:pt>
                <c:pt idx="958">
                  <c:v>2.499970</c:v>
                </c:pt>
                <c:pt idx="959">
                  <c:v>2.499970</c:v>
                </c:pt>
                <c:pt idx="960">
                  <c:v>2.499971</c:v>
                </c:pt>
                <c:pt idx="961">
                  <c:v>2.499971</c:v>
                </c:pt>
                <c:pt idx="962">
                  <c:v>2.499971</c:v>
                </c:pt>
                <c:pt idx="963">
                  <c:v>2.499972</c:v>
                </c:pt>
                <c:pt idx="964">
                  <c:v>2.499972</c:v>
                </c:pt>
                <c:pt idx="965">
                  <c:v>2.499972</c:v>
                </c:pt>
                <c:pt idx="966">
                  <c:v>2.499973</c:v>
                </c:pt>
                <c:pt idx="967">
                  <c:v>2.499973</c:v>
                </c:pt>
                <c:pt idx="968">
                  <c:v>2.499973</c:v>
                </c:pt>
                <c:pt idx="969">
                  <c:v>2.499974</c:v>
                </c:pt>
                <c:pt idx="970">
                  <c:v>2.499974</c:v>
                </c:pt>
                <c:pt idx="971">
                  <c:v>2.499974</c:v>
                </c:pt>
                <c:pt idx="972">
                  <c:v>2.499975</c:v>
                </c:pt>
                <c:pt idx="973">
                  <c:v>2.499975</c:v>
                </c:pt>
                <c:pt idx="974">
                  <c:v>2.499975</c:v>
                </c:pt>
                <c:pt idx="975">
                  <c:v>2.499975</c:v>
                </c:pt>
                <c:pt idx="976">
                  <c:v>2.499976</c:v>
                </c:pt>
                <c:pt idx="977">
                  <c:v>2.499976</c:v>
                </c:pt>
                <c:pt idx="978">
                  <c:v>2.499976</c:v>
                </c:pt>
                <c:pt idx="979">
                  <c:v>2.499977</c:v>
                </c:pt>
                <c:pt idx="980">
                  <c:v>2.499977</c:v>
                </c:pt>
                <c:pt idx="981">
                  <c:v>2.499977</c:v>
                </c:pt>
                <c:pt idx="982">
                  <c:v>2.499977</c:v>
                </c:pt>
                <c:pt idx="983">
                  <c:v>2.499978</c:v>
                </c:pt>
                <c:pt idx="984">
                  <c:v>2.499978</c:v>
                </c:pt>
                <c:pt idx="985">
                  <c:v>2.499978</c:v>
                </c:pt>
                <c:pt idx="986">
                  <c:v>2.499978</c:v>
                </c:pt>
                <c:pt idx="987">
                  <c:v>2.499979</c:v>
                </c:pt>
                <c:pt idx="988">
                  <c:v>2.499979</c:v>
                </c:pt>
                <c:pt idx="989">
                  <c:v>2.499979</c:v>
                </c:pt>
                <c:pt idx="990">
                  <c:v>2.499979</c:v>
                </c:pt>
                <c:pt idx="991">
                  <c:v>2.499980</c:v>
                </c:pt>
                <c:pt idx="992">
                  <c:v>2.499980</c:v>
                </c:pt>
                <c:pt idx="993">
                  <c:v>2.499980</c:v>
                </c:pt>
                <c:pt idx="994">
                  <c:v>2.499980</c:v>
                </c:pt>
                <c:pt idx="995">
                  <c:v>2.499981</c:v>
                </c:pt>
                <c:pt idx="996">
                  <c:v>2.499981</c:v>
                </c:pt>
                <c:pt idx="997">
                  <c:v>2.499981</c:v>
                </c:pt>
                <c:pt idx="998">
                  <c:v>2.499981</c:v>
                </c:pt>
                <c:pt idx="999">
                  <c:v>2.499981</c:v>
                </c:pt>
                <c:pt idx="1000">
                  <c:v>2.499982</c:v>
                </c:pt>
                <c:pt idx="1001">
                  <c:v>2.499982</c:v>
                </c:pt>
                <c:pt idx="1002">
                  <c:v>2.499982</c:v>
                </c:pt>
                <c:pt idx="1003">
                  <c:v>2.499982</c:v>
                </c:pt>
                <c:pt idx="1004">
                  <c:v>2.499983</c:v>
                </c:pt>
                <c:pt idx="1005">
                  <c:v>2.499983</c:v>
                </c:pt>
                <c:pt idx="1006">
                  <c:v>2.499983</c:v>
                </c:pt>
                <c:pt idx="1007">
                  <c:v>2.499983</c:v>
                </c:pt>
                <c:pt idx="1008">
                  <c:v>2.499983</c:v>
                </c:pt>
                <c:pt idx="1009">
                  <c:v>2.499984</c:v>
                </c:pt>
                <c:pt idx="1010">
                  <c:v>2.499984</c:v>
                </c:pt>
                <c:pt idx="1011">
                  <c:v>2.499984</c:v>
                </c:pt>
                <c:pt idx="1012">
                  <c:v>2.499984</c:v>
                </c:pt>
                <c:pt idx="1013">
                  <c:v>2.499984</c:v>
                </c:pt>
                <c:pt idx="1014">
                  <c:v>2.499984</c:v>
                </c:pt>
                <c:pt idx="1015">
                  <c:v>2.499985</c:v>
                </c:pt>
                <c:pt idx="1016">
                  <c:v>2.499985</c:v>
                </c:pt>
                <c:pt idx="1017">
                  <c:v>2.499985</c:v>
                </c:pt>
                <c:pt idx="1018">
                  <c:v>2.499985</c:v>
                </c:pt>
                <c:pt idx="1019">
                  <c:v>2.499985</c:v>
                </c:pt>
                <c:pt idx="1020">
                  <c:v>2.499986</c:v>
                </c:pt>
                <c:pt idx="1021">
                  <c:v>2.499986</c:v>
                </c:pt>
                <c:pt idx="1022">
                  <c:v>2.499986</c:v>
                </c:pt>
                <c:pt idx="1023">
                  <c:v>2.499986</c:v>
                </c:pt>
                <c:pt idx="1024">
                  <c:v>2.499986</c:v>
                </c:pt>
                <c:pt idx="1025">
                  <c:v>2.499986</c:v>
                </c:pt>
                <c:pt idx="1026">
                  <c:v>2.499987</c:v>
                </c:pt>
                <c:pt idx="1027">
                  <c:v>2.499987</c:v>
                </c:pt>
                <c:pt idx="1028">
                  <c:v>2.499987</c:v>
                </c:pt>
                <c:pt idx="1029">
                  <c:v>2.499987</c:v>
                </c:pt>
                <c:pt idx="1030">
                  <c:v>2.499987</c:v>
                </c:pt>
                <c:pt idx="1031">
                  <c:v>2.499987</c:v>
                </c:pt>
                <c:pt idx="1032">
                  <c:v>2.499987</c:v>
                </c:pt>
                <c:pt idx="1033">
                  <c:v>2.499988</c:v>
                </c:pt>
                <c:pt idx="1034">
                  <c:v>2.499988</c:v>
                </c:pt>
                <c:pt idx="1035">
                  <c:v>2.499988</c:v>
                </c:pt>
                <c:pt idx="1036">
                  <c:v>2.499988</c:v>
                </c:pt>
                <c:pt idx="1037">
                  <c:v>2.499988</c:v>
                </c:pt>
                <c:pt idx="1038">
                  <c:v>2.499988</c:v>
                </c:pt>
                <c:pt idx="1039">
                  <c:v>2.499988</c:v>
                </c:pt>
                <c:pt idx="1040">
                  <c:v>2.499989</c:v>
                </c:pt>
                <c:pt idx="1041">
                  <c:v>2.499989</c:v>
                </c:pt>
                <c:pt idx="1042">
                  <c:v>2.499989</c:v>
                </c:pt>
                <c:pt idx="1043">
                  <c:v>2.499989</c:v>
                </c:pt>
                <c:pt idx="1044">
                  <c:v>2.499989</c:v>
                </c:pt>
                <c:pt idx="1045">
                  <c:v>2.499989</c:v>
                </c:pt>
                <c:pt idx="1046">
                  <c:v>2.499989</c:v>
                </c:pt>
                <c:pt idx="1047">
                  <c:v>2.499990</c:v>
                </c:pt>
                <c:pt idx="1048">
                  <c:v>2.499990</c:v>
                </c:pt>
                <c:pt idx="1049">
                  <c:v>2.499990</c:v>
                </c:pt>
                <c:pt idx="1050">
                  <c:v>2.499990</c:v>
                </c:pt>
                <c:pt idx="1051">
                  <c:v>2.499990</c:v>
                </c:pt>
                <c:pt idx="1052">
                  <c:v>2.499990</c:v>
                </c:pt>
                <c:pt idx="1053">
                  <c:v>2.499990</c:v>
                </c:pt>
                <c:pt idx="1054">
                  <c:v>2.499990</c:v>
                </c:pt>
                <c:pt idx="1055">
                  <c:v>2.499990</c:v>
                </c:pt>
                <c:pt idx="1056">
                  <c:v>2.499991</c:v>
                </c:pt>
                <c:pt idx="1057">
                  <c:v>2.499991</c:v>
                </c:pt>
                <c:pt idx="1058">
                  <c:v>2.499991</c:v>
                </c:pt>
                <c:pt idx="1059">
                  <c:v>2.499991</c:v>
                </c:pt>
                <c:pt idx="1060">
                  <c:v>2.499991</c:v>
                </c:pt>
                <c:pt idx="1061">
                  <c:v>2.499991</c:v>
                </c:pt>
                <c:pt idx="1062">
                  <c:v>2.499991</c:v>
                </c:pt>
                <c:pt idx="1063">
                  <c:v>2.499991</c:v>
                </c:pt>
                <c:pt idx="1064">
                  <c:v>2.499991</c:v>
                </c:pt>
                <c:pt idx="1065">
                  <c:v>2.499992</c:v>
                </c:pt>
                <c:pt idx="1066">
                  <c:v>2.499992</c:v>
                </c:pt>
                <c:pt idx="1067">
                  <c:v>2.499992</c:v>
                </c:pt>
                <c:pt idx="1068">
                  <c:v>2.499992</c:v>
                </c:pt>
                <c:pt idx="1069">
                  <c:v>2.499992</c:v>
                </c:pt>
                <c:pt idx="1070">
                  <c:v>2.499992</c:v>
                </c:pt>
                <c:pt idx="1071">
                  <c:v>2.499992</c:v>
                </c:pt>
                <c:pt idx="1072">
                  <c:v>2.499992</c:v>
                </c:pt>
                <c:pt idx="1073">
                  <c:v>2.499992</c:v>
                </c:pt>
                <c:pt idx="1074">
                  <c:v>2.499992</c:v>
                </c:pt>
                <c:pt idx="1075">
                  <c:v>2.499992</c:v>
                </c:pt>
                <c:pt idx="1076">
                  <c:v>2.499993</c:v>
                </c:pt>
                <c:pt idx="1077">
                  <c:v>2.499993</c:v>
                </c:pt>
                <c:pt idx="1078">
                  <c:v>2.499993</c:v>
                </c:pt>
                <c:pt idx="1079">
                  <c:v>2.499993</c:v>
                </c:pt>
                <c:pt idx="1080">
                  <c:v>2.499993</c:v>
                </c:pt>
                <c:pt idx="1081">
                  <c:v>2.499993</c:v>
                </c:pt>
                <c:pt idx="1082">
                  <c:v>2.499993</c:v>
                </c:pt>
                <c:pt idx="1083">
                  <c:v>2.499993</c:v>
                </c:pt>
                <c:pt idx="1084">
                  <c:v>2.499993</c:v>
                </c:pt>
                <c:pt idx="1085">
                  <c:v>2.499993</c:v>
                </c:pt>
                <c:pt idx="1086">
                  <c:v>2.499993</c:v>
                </c:pt>
                <c:pt idx="1087">
                  <c:v>2.499993</c:v>
                </c:pt>
                <c:pt idx="1088">
                  <c:v>2.499994</c:v>
                </c:pt>
                <c:pt idx="1089">
                  <c:v>2.499994</c:v>
                </c:pt>
                <c:pt idx="1090">
                  <c:v>2.499994</c:v>
                </c:pt>
                <c:pt idx="1091">
                  <c:v>2.499994</c:v>
                </c:pt>
                <c:pt idx="1092">
                  <c:v>2.499994</c:v>
                </c:pt>
                <c:pt idx="1093">
                  <c:v>2.499994</c:v>
                </c:pt>
                <c:pt idx="1094">
                  <c:v>2.499994</c:v>
                </c:pt>
                <c:pt idx="1095">
                  <c:v>2.499994</c:v>
                </c:pt>
                <c:pt idx="1096">
                  <c:v>2.499994</c:v>
                </c:pt>
                <c:pt idx="1097">
                  <c:v>2.499994</c:v>
                </c:pt>
                <c:pt idx="1098">
                  <c:v>2.499994</c:v>
                </c:pt>
                <c:pt idx="1099">
                  <c:v>2.499994</c:v>
                </c:pt>
                <c:pt idx="1100">
                  <c:v>2.499994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Time(min)</a:t>
                </a:r>
              </a:p>
            </c:rich>
          </c:tx>
          <c:layout/>
          <c:overlay val="1"/>
        </c:title>
        <c:numFmt formatCode="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25"/>
        <c:minorUnit val="12.5"/>
      </c:val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µgr/ml </a:t>
                </a:r>
              </a:p>
            </c:rich>
          </c:tx>
          <c:layout/>
          <c:overlay val="1"/>
        </c:title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0.75"/>
        <c:minorUnit val="0.37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84985"/>
          <c:y val="0"/>
          <c:w val="0.913822"/>
          <c:h val="0.0619041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3169"/>
          <c:y val="0.116834"/>
          <c:w val="0.861556"/>
          <c:h val="0.7647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'Effect_TCI'!$M$2</c:f>
              <c:strCache>
                <c:ptCount val="1"/>
                <c:pt idx="0">
                  <c:v>Concentration</c:v>
                </c:pt>
              </c:strCache>
            </c:strRef>
          </c:tx>
          <c:spPr>
            <a:noFill/>
            <a:ln w="25400" cap="flat">
              <a:solidFill>
                <a:schemeClr val="accent5">
                  <a:hueOff val="-82419"/>
                  <a:satOff val="-9513"/>
                  <a:lumOff val="-16343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5">
                  <a:hueOff val="-82419"/>
                  <a:satOff val="-9513"/>
                  <a:lumOff val="-16343"/>
                </a:schemeClr>
              </a:solidFill>
              <a:ln w="38100" cap="flat">
                <a:solidFill>
                  <a:srgbClr val="52585F"/>
                </a:solidFill>
                <a:prstDash val="solid"/>
                <a:miter lim="400000"/>
              </a:ln>
              <a:effectLst/>
            </c:spPr>
          </c:marker>
          <c:dLbls>
            <c:numFmt formatCode="0.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'Effect_TCI'!$L$4:$L$1104</c:f>
              <c:numCache>
                <c:ptCount val="110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  <c:pt idx="362">
                  <c:v>30.126014</c:v>
                </c:pt>
                <c:pt idx="363">
                  <c:v>30.209348</c:v>
                </c:pt>
                <c:pt idx="364">
                  <c:v>30.292681</c:v>
                </c:pt>
                <c:pt idx="365">
                  <c:v>30.376014</c:v>
                </c:pt>
                <c:pt idx="366">
                  <c:v>30.459348</c:v>
                </c:pt>
                <c:pt idx="367">
                  <c:v>30.542681</c:v>
                </c:pt>
                <c:pt idx="368">
                  <c:v>30.626014</c:v>
                </c:pt>
                <c:pt idx="369">
                  <c:v>30.709348</c:v>
                </c:pt>
                <c:pt idx="370">
                  <c:v>30.792681</c:v>
                </c:pt>
                <c:pt idx="371">
                  <c:v>30.876014</c:v>
                </c:pt>
                <c:pt idx="372">
                  <c:v>30.959348</c:v>
                </c:pt>
                <c:pt idx="373">
                  <c:v>31.042681</c:v>
                </c:pt>
                <c:pt idx="374">
                  <c:v>31.126014</c:v>
                </c:pt>
                <c:pt idx="375">
                  <c:v>31.209348</c:v>
                </c:pt>
                <c:pt idx="376">
                  <c:v>31.292681</c:v>
                </c:pt>
                <c:pt idx="377">
                  <c:v>31.376014</c:v>
                </c:pt>
                <c:pt idx="378">
                  <c:v>31.459348</c:v>
                </c:pt>
                <c:pt idx="379">
                  <c:v>31.542681</c:v>
                </c:pt>
                <c:pt idx="380">
                  <c:v>31.626014</c:v>
                </c:pt>
                <c:pt idx="381">
                  <c:v>31.709348</c:v>
                </c:pt>
                <c:pt idx="382">
                  <c:v>31.792681</c:v>
                </c:pt>
                <c:pt idx="383">
                  <c:v>31.876014</c:v>
                </c:pt>
                <c:pt idx="384">
                  <c:v>31.959348</c:v>
                </c:pt>
                <c:pt idx="385">
                  <c:v>32.042681</c:v>
                </c:pt>
                <c:pt idx="386">
                  <c:v>32.126014</c:v>
                </c:pt>
                <c:pt idx="387">
                  <c:v>32.209348</c:v>
                </c:pt>
                <c:pt idx="388">
                  <c:v>32.292681</c:v>
                </c:pt>
                <c:pt idx="389">
                  <c:v>32.376014</c:v>
                </c:pt>
                <c:pt idx="390">
                  <c:v>32.459348</c:v>
                </c:pt>
                <c:pt idx="391">
                  <c:v>32.542681</c:v>
                </c:pt>
                <c:pt idx="392">
                  <c:v>32.626014</c:v>
                </c:pt>
                <c:pt idx="393">
                  <c:v>32.709348</c:v>
                </c:pt>
                <c:pt idx="394">
                  <c:v>32.792681</c:v>
                </c:pt>
                <c:pt idx="395">
                  <c:v>32.876014</c:v>
                </c:pt>
                <c:pt idx="396">
                  <c:v>32.959348</c:v>
                </c:pt>
                <c:pt idx="397">
                  <c:v>33.042681</c:v>
                </c:pt>
                <c:pt idx="398">
                  <c:v>33.126014</c:v>
                </c:pt>
                <c:pt idx="399">
                  <c:v>33.209348</c:v>
                </c:pt>
                <c:pt idx="400">
                  <c:v>33.292681</c:v>
                </c:pt>
                <c:pt idx="401">
                  <c:v>33.376014</c:v>
                </c:pt>
                <c:pt idx="402">
                  <c:v>33.459348</c:v>
                </c:pt>
                <c:pt idx="403">
                  <c:v>33.542681</c:v>
                </c:pt>
                <c:pt idx="404">
                  <c:v>33.626014</c:v>
                </c:pt>
                <c:pt idx="405">
                  <c:v>33.709348</c:v>
                </c:pt>
                <c:pt idx="406">
                  <c:v>33.792681</c:v>
                </c:pt>
                <c:pt idx="407">
                  <c:v>33.876014</c:v>
                </c:pt>
                <c:pt idx="408">
                  <c:v>33.959348</c:v>
                </c:pt>
                <c:pt idx="409">
                  <c:v>34.042681</c:v>
                </c:pt>
                <c:pt idx="410">
                  <c:v>34.126014</c:v>
                </c:pt>
                <c:pt idx="411">
                  <c:v>34.209348</c:v>
                </c:pt>
                <c:pt idx="412">
                  <c:v>34.292681</c:v>
                </c:pt>
                <c:pt idx="413">
                  <c:v>34.376014</c:v>
                </c:pt>
                <c:pt idx="414">
                  <c:v>34.459348</c:v>
                </c:pt>
                <c:pt idx="415">
                  <c:v>34.542681</c:v>
                </c:pt>
                <c:pt idx="416">
                  <c:v>34.626014</c:v>
                </c:pt>
                <c:pt idx="417">
                  <c:v>34.709348</c:v>
                </c:pt>
                <c:pt idx="418">
                  <c:v>34.792681</c:v>
                </c:pt>
                <c:pt idx="419">
                  <c:v>34.876014</c:v>
                </c:pt>
                <c:pt idx="420">
                  <c:v>34.959348</c:v>
                </c:pt>
                <c:pt idx="421">
                  <c:v>35.042681</c:v>
                </c:pt>
                <c:pt idx="422">
                  <c:v>35.126014</c:v>
                </c:pt>
                <c:pt idx="423">
                  <c:v>35.209348</c:v>
                </c:pt>
                <c:pt idx="424">
                  <c:v>35.292681</c:v>
                </c:pt>
                <c:pt idx="425">
                  <c:v>35.376014</c:v>
                </c:pt>
                <c:pt idx="426">
                  <c:v>35.459348</c:v>
                </c:pt>
                <c:pt idx="427">
                  <c:v>35.542681</c:v>
                </c:pt>
                <c:pt idx="428">
                  <c:v>35.626014</c:v>
                </c:pt>
                <c:pt idx="429">
                  <c:v>35.709348</c:v>
                </c:pt>
                <c:pt idx="430">
                  <c:v>35.792681</c:v>
                </c:pt>
                <c:pt idx="431">
                  <c:v>35.876014</c:v>
                </c:pt>
                <c:pt idx="432">
                  <c:v>35.959348</c:v>
                </c:pt>
                <c:pt idx="433">
                  <c:v>36.042681</c:v>
                </c:pt>
                <c:pt idx="434">
                  <c:v>36.126014</c:v>
                </c:pt>
                <c:pt idx="435">
                  <c:v>36.209348</c:v>
                </c:pt>
                <c:pt idx="436">
                  <c:v>36.292681</c:v>
                </c:pt>
                <c:pt idx="437">
                  <c:v>36.376014</c:v>
                </c:pt>
                <c:pt idx="438">
                  <c:v>36.459348</c:v>
                </c:pt>
                <c:pt idx="439">
                  <c:v>36.542681</c:v>
                </c:pt>
                <c:pt idx="440">
                  <c:v>36.626014</c:v>
                </c:pt>
                <c:pt idx="441">
                  <c:v>36.709348</c:v>
                </c:pt>
                <c:pt idx="442">
                  <c:v>36.792681</c:v>
                </c:pt>
                <c:pt idx="443">
                  <c:v>36.876014</c:v>
                </c:pt>
                <c:pt idx="444">
                  <c:v>36.959348</c:v>
                </c:pt>
                <c:pt idx="445">
                  <c:v>37.042681</c:v>
                </c:pt>
                <c:pt idx="446">
                  <c:v>37.126014</c:v>
                </c:pt>
                <c:pt idx="447">
                  <c:v>37.209348</c:v>
                </c:pt>
                <c:pt idx="448">
                  <c:v>37.292681</c:v>
                </c:pt>
                <c:pt idx="449">
                  <c:v>37.376014</c:v>
                </c:pt>
                <c:pt idx="450">
                  <c:v>37.459348</c:v>
                </c:pt>
                <c:pt idx="451">
                  <c:v>37.542681</c:v>
                </c:pt>
                <c:pt idx="452">
                  <c:v>37.626014</c:v>
                </c:pt>
                <c:pt idx="453">
                  <c:v>37.709348</c:v>
                </c:pt>
                <c:pt idx="454">
                  <c:v>37.792681</c:v>
                </c:pt>
                <c:pt idx="455">
                  <c:v>37.876014</c:v>
                </c:pt>
                <c:pt idx="456">
                  <c:v>37.959348</c:v>
                </c:pt>
                <c:pt idx="457">
                  <c:v>38.042681</c:v>
                </c:pt>
                <c:pt idx="458">
                  <c:v>38.126014</c:v>
                </c:pt>
                <c:pt idx="459">
                  <c:v>38.209348</c:v>
                </c:pt>
                <c:pt idx="460">
                  <c:v>38.292681</c:v>
                </c:pt>
                <c:pt idx="461">
                  <c:v>38.376014</c:v>
                </c:pt>
                <c:pt idx="462">
                  <c:v>38.459348</c:v>
                </c:pt>
                <c:pt idx="463">
                  <c:v>38.542681</c:v>
                </c:pt>
                <c:pt idx="464">
                  <c:v>38.626014</c:v>
                </c:pt>
                <c:pt idx="465">
                  <c:v>38.709348</c:v>
                </c:pt>
                <c:pt idx="466">
                  <c:v>38.792681</c:v>
                </c:pt>
                <c:pt idx="467">
                  <c:v>38.876014</c:v>
                </c:pt>
                <c:pt idx="468">
                  <c:v>38.959348</c:v>
                </c:pt>
                <c:pt idx="469">
                  <c:v>39.042681</c:v>
                </c:pt>
                <c:pt idx="470">
                  <c:v>39.126014</c:v>
                </c:pt>
                <c:pt idx="471">
                  <c:v>39.209348</c:v>
                </c:pt>
                <c:pt idx="472">
                  <c:v>39.292681</c:v>
                </c:pt>
                <c:pt idx="473">
                  <c:v>39.376014</c:v>
                </c:pt>
                <c:pt idx="474">
                  <c:v>39.459348</c:v>
                </c:pt>
                <c:pt idx="475">
                  <c:v>39.542681</c:v>
                </c:pt>
                <c:pt idx="476">
                  <c:v>39.626014</c:v>
                </c:pt>
                <c:pt idx="477">
                  <c:v>39.709348</c:v>
                </c:pt>
                <c:pt idx="478">
                  <c:v>39.792681</c:v>
                </c:pt>
                <c:pt idx="479">
                  <c:v>39.876014</c:v>
                </c:pt>
                <c:pt idx="480">
                  <c:v>39.959348</c:v>
                </c:pt>
                <c:pt idx="481">
                  <c:v>40.042681</c:v>
                </c:pt>
                <c:pt idx="482">
                  <c:v>40.126014</c:v>
                </c:pt>
                <c:pt idx="483">
                  <c:v>40.209348</c:v>
                </c:pt>
                <c:pt idx="484">
                  <c:v>40.292681</c:v>
                </c:pt>
                <c:pt idx="485">
                  <c:v>40.376014</c:v>
                </c:pt>
                <c:pt idx="486">
                  <c:v>40.459348</c:v>
                </c:pt>
                <c:pt idx="487">
                  <c:v>40.542681</c:v>
                </c:pt>
                <c:pt idx="488">
                  <c:v>40.626014</c:v>
                </c:pt>
                <c:pt idx="489">
                  <c:v>40.709348</c:v>
                </c:pt>
                <c:pt idx="490">
                  <c:v>40.792681</c:v>
                </c:pt>
                <c:pt idx="491">
                  <c:v>40.876014</c:v>
                </c:pt>
                <c:pt idx="492">
                  <c:v>40.959348</c:v>
                </c:pt>
                <c:pt idx="493">
                  <c:v>41.042681</c:v>
                </c:pt>
                <c:pt idx="494">
                  <c:v>41.126014</c:v>
                </c:pt>
                <c:pt idx="495">
                  <c:v>41.209348</c:v>
                </c:pt>
                <c:pt idx="496">
                  <c:v>41.292681</c:v>
                </c:pt>
                <c:pt idx="497">
                  <c:v>41.376014</c:v>
                </c:pt>
                <c:pt idx="498">
                  <c:v>41.459348</c:v>
                </c:pt>
                <c:pt idx="499">
                  <c:v>41.542681</c:v>
                </c:pt>
                <c:pt idx="500">
                  <c:v>41.626014</c:v>
                </c:pt>
                <c:pt idx="501">
                  <c:v>41.709348</c:v>
                </c:pt>
                <c:pt idx="502">
                  <c:v>41.792681</c:v>
                </c:pt>
                <c:pt idx="503">
                  <c:v>41.876014</c:v>
                </c:pt>
                <c:pt idx="504">
                  <c:v>41.959348</c:v>
                </c:pt>
                <c:pt idx="505">
                  <c:v>42.042681</c:v>
                </c:pt>
                <c:pt idx="506">
                  <c:v>42.126014</c:v>
                </c:pt>
                <c:pt idx="507">
                  <c:v>42.209348</c:v>
                </c:pt>
                <c:pt idx="508">
                  <c:v>42.292681</c:v>
                </c:pt>
                <c:pt idx="509">
                  <c:v>42.376014</c:v>
                </c:pt>
                <c:pt idx="510">
                  <c:v>42.459348</c:v>
                </c:pt>
                <c:pt idx="511">
                  <c:v>42.542681</c:v>
                </c:pt>
                <c:pt idx="512">
                  <c:v>42.626014</c:v>
                </c:pt>
                <c:pt idx="513">
                  <c:v>42.709348</c:v>
                </c:pt>
                <c:pt idx="514">
                  <c:v>42.792681</c:v>
                </c:pt>
                <c:pt idx="515">
                  <c:v>42.876014</c:v>
                </c:pt>
                <c:pt idx="516">
                  <c:v>42.959348</c:v>
                </c:pt>
                <c:pt idx="517">
                  <c:v>43.042681</c:v>
                </c:pt>
                <c:pt idx="518">
                  <c:v>43.126014</c:v>
                </c:pt>
                <c:pt idx="519">
                  <c:v>43.209348</c:v>
                </c:pt>
                <c:pt idx="520">
                  <c:v>43.292681</c:v>
                </c:pt>
                <c:pt idx="521">
                  <c:v>43.376014</c:v>
                </c:pt>
                <c:pt idx="522">
                  <c:v>43.459348</c:v>
                </c:pt>
                <c:pt idx="523">
                  <c:v>43.542681</c:v>
                </c:pt>
                <c:pt idx="524">
                  <c:v>43.626014</c:v>
                </c:pt>
                <c:pt idx="525">
                  <c:v>43.709348</c:v>
                </c:pt>
                <c:pt idx="526">
                  <c:v>43.792681</c:v>
                </c:pt>
                <c:pt idx="527">
                  <c:v>43.876014</c:v>
                </c:pt>
                <c:pt idx="528">
                  <c:v>43.959348</c:v>
                </c:pt>
                <c:pt idx="529">
                  <c:v>44.042681</c:v>
                </c:pt>
                <c:pt idx="530">
                  <c:v>44.126014</c:v>
                </c:pt>
                <c:pt idx="531">
                  <c:v>44.209348</c:v>
                </c:pt>
                <c:pt idx="532">
                  <c:v>44.292681</c:v>
                </c:pt>
                <c:pt idx="533">
                  <c:v>44.376014</c:v>
                </c:pt>
                <c:pt idx="534">
                  <c:v>44.459348</c:v>
                </c:pt>
                <c:pt idx="535">
                  <c:v>44.542681</c:v>
                </c:pt>
                <c:pt idx="536">
                  <c:v>44.626014</c:v>
                </c:pt>
                <c:pt idx="537">
                  <c:v>44.709348</c:v>
                </c:pt>
                <c:pt idx="538">
                  <c:v>44.792681</c:v>
                </c:pt>
                <c:pt idx="539">
                  <c:v>44.876014</c:v>
                </c:pt>
                <c:pt idx="540">
                  <c:v>44.959348</c:v>
                </c:pt>
                <c:pt idx="541">
                  <c:v>45.042681</c:v>
                </c:pt>
                <c:pt idx="542">
                  <c:v>45.126014</c:v>
                </c:pt>
                <c:pt idx="543">
                  <c:v>45.209348</c:v>
                </c:pt>
                <c:pt idx="544">
                  <c:v>45.292681</c:v>
                </c:pt>
                <c:pt idx="545">
                  <c:v>45.376014</c:v>
                </c:pt>
                <c:pt idx="546">
                  <c:v>45.459348</c:v>
                </c:pt>
                <c:pt idx="547">
                  <c:v>45.542681</c:v>
                </c:pt>
                <c:pt idx="548">
                  <c:v>45.626014</c:v>
                </c:pt>
                <c:pt idx="549">
                  <c:v>45.709348</c:v>
                </c:pt>
                <c:pt idx="550">
                  <c:v>45.792681</c:v>
                </c:pt>
                <c:pt idx="551">
                  <c:v>45.876014</c:v>
                </c:pt>
                <c:pt idx="552">
                  <c:v>45.959348</c:v>
                </c:pt>
                <c:pt idx="553">
                  <c:v>46.042681</c:v>
                </c:pt>
                <c:pt idx="554">
                  <c:v>46.126014</c:v>
                </c:pt>
                <c:pt idx="555">
                  <c:v>46.209348</c:v>
                </c:pt>
                <c:pt idx="556">
                  <c:v>46.292681</c:v>
                </c:pt>
                <c:pt idx="557">
                  <c:v>46.376014</c:v>
                </c:pt>
                <c:pt idx="558">
                  <c:v>46.459348</c:v>
                </c:pt>
                <c:pt idx="559">
                  <c:v>46.542681</c:v>
                </c:pt>
                <c:pt idx="560">
                  <c:v>46.626014</c:v>
                </c:pt>
                <c:pt idx="561">
                  <c:v>46.709348</c:v>
                </c:pt>
                <c:pt idx="562">
                  <c:v>46.792681</c:v>
                </c:pt>
                <c:pt idx="563">
                  <c:v>46.876014</c:v>
                </c:pt>
                <c:pt idx="564">
                  <c:v>46.959348</c:v>
                </c:pt>
                <c:pt idx="565">
                  <c:v>47.042681</c:v>
                </c:pt>
                <c:pt idx="566">
                  <c:v>47.126014</c:v>
                </c:pt>
                <c:pt idx="567">
                  <c:v>47.209348</c:v>
                </c:pt>
                <c:pt idx="568">
                  <c:v>47.292681</c:v>
                </c:pt>
                <c:pt idx="569">
                  <c:v>47.376014</c:v>
                </c:pt>
                <c:pt idx="570">
                  <c:v>47.459348</c:v>
                </c:pt>
                <c:pt idx="571">
                  <c:v>47.542681</c:v>
                </c:pt>
                <c:pt idx="572">
                  <c:v>47.626014</c:v>
                </c:pt>
                <c:pt idx="573">
                  <c:v>47.709348</c:v>
                </c:pt>
                <c:pt idx="574">
                  <c:v>47.792681</c:v>
                </c:pt>
                <c:pt idx="575">
                  <c:v>47.876014</c:v>
                </c:pt>
                <c:pt idx="576">
                  <c:v>47.959348</c:v>
                </c:pt>
                <c:pt idx="577">
                  <c:v>48.042681</c:v>
                </c:pt>
                <c:pt idx="578">
                  <c:v>48.126014</c:v>
                </c:pt>
                <c:pt idx="579">
                  <c:v>48.209348</c:v>
                </c:pt>
                <c:pt idx="580">
                  <c:v>48.292681</c:v>
                </c:pt>
                <c:pt idx="581">
                  <c:v>48.376014</c:v>
                </c:pt>
                <c:pt idx="582">
                  <c:v>48.459348</c:v>
                </c:pt>
                <c:pt idx="583">
                  <c:v>48.542681</c:v>
                </c:pt>
                <c:pt idx="584">
                  <c:v>48.626014</c:v>
                </c:pt>
                <c:pt idx="585">
                  <c:v>48.709348</c:v>
                </c:pt>
                <c:pt idx="586">
                  <c:v>48.792681</c:v>
                </c:pt>
                <c:pt idx="587">
                  <c:v>48.876014</c:v>
                </c:pt>
                <c:pt idx="588">
                  <c:v>48.959348</c:v>
                </c:pt>
                <c:pt idx="589">
                  <c:v>49.042681</c:v>
                </c:pt>
                <c:pt idx="590">
                  <c:v>49.126014</c:v>
                </c:pt>
                <c:pt idx="591">
                  <c:v>49.209348</c:v>
                </c:pt>
                <c:pt idx="592">
                  <c:v>49.292681</c:v>
                </c:pt>
                <c:pt idx="593">
                  <c:v>49.376014</c:v>
                </c:pt>
                <c:pt idx="594">
                  <c:v>49.459348</c:v>
                </c:pt>
                <c:pt idx="595">
                  <c:v>49.542681</c:v>
                </c:pt>
                <c:pt idx="596">
                  <c:v>49.626014</c:v>
                </c:pt>
                <c:pt idx="597">
                  <c:v>49.709348</c:v>
                </c:pt>
                <c:pt idx="598">
                  <c:v>49.792681</c:v>
                </c:pt>
                <c:pt idx="599">
                  <c:v>49.876014</c:v>
                </c:pt>
                <c:pt idx="600">
                  <c:v>49.959348</c:v>
                </c:pt>
                <c:pt idx="601">
                  <c:v>50.042681</c:v>
                </c:pt>
                <c:pt idx="602">
                  <c:v>50.126014</c:v>
                </c:pt>
                <c:pt idx="603">
                  <c:v>50.209348</c:v>
                </c:pt>
                <c:pt idx="604">
                  <c:v>50.292681</c:v>
                </c:pt>
                <c:pt idx="605">
                  <c:v>50.376014</c:v>
                </c:pt>
                <c:pt idx="606">
                  <c:v>50.459348</c:v>
                </c:pt>
                <c:pt idx="607">
                  <c:v>50.542681</c:v>
                </c:pt>
                <c:pt idx="608">
                  <c:v>50.626014</c:v>
                </c:pt>
                <c:pt idx="609">
                  <c:v>50.709348</c:v>
                </c:pt>
                <c:pt idx="610">
                  <c:v>50.792681</c:v>
                </c:pt>
                <c:pt idx="611">
                  <c:v>50.876014</c:v>
                </c:pt>
                <c:pt idx="612">
                  <c:v>50.959348</c:v>
                </c:pt>
                <c:pt idx="613">
                  <c:v>51.042681</c:v>
                </c:pt>
                <c:pt idx="614">
                  <c:v>51.126014</c:v>
                </c:pt>
                <c:pt idx="615">
                  <c:v>51.209348</c:v>
                </c:pt>
                <c:pt idx="616">
                  <c:v>51.292681</c:v>
                </c:pt>
                <c:pt idx="617">
                  <c:v>51.376014</c:v>
                </c:pt>
                <c:pt idx="618">
                  <c:v>51.459348</c:v>
                </c:pt>
                <c:pt idx="619">
                  <c:v>51.542681</c:v>
                </c:pt>
                <c:pt idx="620">
                  <c:v>51.626014</c:v>
                </c:pt>
                <c:pt idx="621">
                  <c:v>51.709348</c:v>
                </c:pt>
                <c:pt idx="622">
                  <c:v>51.792681</c:v>
                </c:pt>
                <c:pt idx="623">
                  <c:v>51.876014</c:v>
                </c:pt>
                <c:pt idx="624">
                  <c:v>51.959348</c:v>
                </c:pt>
                <c:pt idx="625">
                  <c:v>52.042681</c:v>
                </c:pt>
                <c:pt idx="626">
                  <c:v>52.126014</c:v>
                </c:pt>
                <c:pt idx="627">
                  <c:v>52.209348</c:v>
                </c:pt>
                <c:pt idx="628">
                  <c:v>52.292681</c:v>
                </c:pt>
                <c:pt idx="629">
                  <c:v>52.376014</c:v>
                </c:pt>
                <c:pt idx="630">
                  <c:v>52.459348</c:v>
                </c:pt>
                <c:pt idx="631">
                  <c:v>52.542681</c:v>
                </c:pt>
                <c:pt idx="632">
                  <c:v>52.626014</c:v>
                </c:pt>
                <c:pt idx="633">
                  <c:v>52.709348</c:v>
                </c:pt>
                <c:pt idx="634">
                  <c:v>52.792681</c:v>
                </c:pt>
                <c:pt idx="635">
                  <c:v>52.876014</c:v>
                </c:pt>
                <c:pt idx="636">
                  <c:v>52.959348</c:v>
                </c:pt>
                <c:pt idx="637">
                  <c:v>53.042681</c:v>
                </c:pt>
                <c:pt idx="638">
                  <c:v>53.126014</c:v>
                </c:pt>
                <c:pt idx="639">
                  <c:v>53.209348</c:v>
                </c:pt>
                <c:pt idx="640">
                  <c:v>53.292681</c:v>
                </c:pt>
                <c:pt idx="641">
                  <c:v>53.376014</c:v>
                </c:pt>
                <c:pt idx="642">
                  <c:v>53.459348</c:v>
                </c:pt>
                <c:pt idx="643">
                  <c:v>53.542681</c:v>
                </c:pt>
                <c:pt idx="644">
                  <c:v>53.626014</c:v>
                </c:pt>
                <c:pt idx="645">
                  <c:v>53.709348</c:v>
                </c:pt>
                <c:pt idx="646">
                  <c:v>53.792681</c:v>
                </c:pt>
                <c:pt idx="647">
                  <c:v>53.876014</c:v>
                </c:pt>
                <c:pt idx="648">
                  <c:v>53.959348</c:v>
                </c:pt>
                <c:pt idx="649">
                  <c:v>54.042681</c:v>
                </c:pt>
                <c:pt idx="650">
                  <c:v>54.126014</c:v>
                </c:pt>
                <c:pt idx="651">
                  <c:v>54.209348</c:v>
                </c:pt>
                <c:pt idx="652">
                  <c:v>54.292681</c:v>
                </c:pt>
                <c:pt idx="653">
                  <c:v>54.376014</c:v>
                </c:pt>
                <c:pt idx="654">
                  <c:v>54.459348</c:v>
                </c:pt>
                <c:pt idx="655">
                  <c:v>54.542681</c:v>
                </c:pt>
                <c:pt idx="656">
                  <c:v>54.626014</c:v>
                </c:pt>
                <c:pt idx="657">
                  <c:v>54.709348</c:v>
                </c:pt>
                <c:pt idx="658">
                  <c:v>54.792681</c:v>
                </c:pt>
                <c:pt idx="659">
                  <c:v>54.876014</c:v>
                </c:pt>
                <c:pt idx="660">
                  <c:v>54.959348</c:v>
                </c:pt>
                <c:pt idx="661">
                  <c:v>55.042681</c:v>
                </c:pt>
                <c:pt idx="662">
                  <c:v>55.126014</c:v>
                </c:pt>
                <c:pt idx="663">
                  <c:v>55.209348</c:v>
                </c:pt>
                <c:pt idx="664">
                  <c:v>55.292681</c:v>
                </c:pt>
                <c:pt idx="665">
                  <c:v>55.376014</c:v>
                </c:pt>
                <c:pt idx="666">
                  <c:v>55.459348</c:v>
                </c:pt>
                <c:pt idx="667">
                  <c:v>55.542681</c:v>
                </c:pt>
                <c:pt idx="668">
                  <c:v>55.626014</c:v>
                </c:pt>
                <c:pt idx="669">
                  <c:v>55.709348</c:v>
                </c:pt>
                <c:pt idx="670">
                  <c:v>55.792681</c:v>
                </c:pt>
                <c:pt idx="671">
                  <c:v>55.876014</c:v>
                </c:pt>
                <c:pt idx="672">
                  <c:v>55.959348</c:v>
                </c:pt>
                <c:pt idx="673">
                  <c:v>56.042681</c:v>
                </c:pt>
                <c:pt idx="674">
                  <c:v>56.126014</c:v>
                </c:pt>
                <c:pt idx="675">
                  <c:v>56.209348</c:v>
                </c:pt>
                <c:pt idx="676">
                  <c:v>56.292681</c:v>
                </c:pt>
                <c:pt idx="677">
                  <c:v>56.376014</c:v>
                </c:pt>
                <c:pt idx="678">
                  <c:v>56.459348</c:v>
                </c:pt>
                <c:pt idx="679">
                  <c:v>56.542681</c:v>
                </c:pt>
                <c:pt idx="680">
                  <c:v>56.626014</c:v>
                </c:pt>
                <c:pt idx="681">
                  <c:v>56.709348</c:v>
                </c:pt>
                <c:pt idx="682">
                  <c:v>56.792681</c:v>
                </c:pt>
                <c:pt idx="683">
                  <c:v>56.876014</c:v>
                </c:pt>
                <c:pt idx="684">
                  <c:v>56.959348</c:v>
                </c:pt>
                <c:pt idx="685">
                  <c:v>57.042681</c:v>
                </c:pt>
                <c:pt idx="686">
                  <c:v>57.126014</c:v>
                </c:pt>
                <c:pt idx="687">
                  <c:v>57.209348</c:v>
                </c:pt>
                <c:pt idx="688">
                  <c:v>57.292681</c:v>
                </c:pt>
                <c:pt idx="689">
                  <c:v>57.376014</c:v>
                </c:pt>
                <c:pt idx="690">
                  <c:v>57.459348</c:v>
                </c:pt>
                <c:pt idx="691">
                  <c:v>57.542681</c:v>
                </c:pt>
                <c:pt idx="692">
                  <c:v>57.626014</c:v>
                </c:pt>
                <c:pt idx="693">
                  <c:v>57.709348</c:v>
                </c:pt>
                <c:pt idx="694">
                  <c:v>57.792681</c:v>
                </c:pt>
                <c:pt idx="695">
                  <c:v>57.876014</c:v>
                </c:pt>
                <c:pt idx="696">
                  <c:v>57.959348</c:v>
                </c:pt>
                <c:pt idx="697">
                  <c:v>58.042681</c:v>
                </c:pt>
                <c:pt idx="698">
                  <c:v>58.126014</c:v>
                </c:pt>
                <c:pt idx="699">
                  <c:v>58.209348</c:v>
                </c:pt>
                <c:pt idx="700">
                  <c:v>58.292681</c:v>
                </c:pt>
                <c:pt idx="701">
                  <c:v>58.376014</c:v>
                </c:pt>
                <c:pt idx="702">
                  <c:v>58.459348</c:v>
                </c:pt>
                <c:pt idx="703">
                  <c:v>58.542681</c:v>
                </c:pt>
                <c:pt idx="704">
                  <c:v>58.626014</c:v>
                </c:pt>
                <c:pt idx="705">
                  <c:v>58.709348</c:v>
                </c:pt>
                <c:pt idx="706">
                  <c:v>58.792681</c:v>
                </c:pt>
                <c:pt idx="707">
                  <c:v>58.876014</c:v>
                </c:pt>
                <c:pt idx="708">
                  <c:v>58.959348</c:v>
                </c:pt>
                <c:pt idx="709">
                  <c:v>59.042681</c:v>
                </c:pt>
                <c:pt idx="710">
                  <c:v>59.126014</c:v>
                </c:pt>
                <c:pt idx="711">
                  <c:v>59.209348</c:v>
                </c:pt>
                <c:pt idx="712">
                  <c:v>59.292681</c:v>
                </c:pt>
                <c:pt idx="713">
                  <c:v>59.376014</c:v>
                </c:pt>
                <c:pt idx="714">
                  <c:v>59.459348</c:v>
                </c:pt>
                <c:pt idx="715">
                  <c:v>59.542681</c:v>
                </c:pt>
                <c:pt idx="716">
                  <c:v>59.626014</c:v>
                </c:pt>
                <c:pt idx="717">
                  <c:v>59.709348</c:v>
                </c:pt>
                <c:pt idx="718">
                  <c:v>59.792681</c:v>
                </c:pt>
                <c:pt idx="719">
                  <c:v>59.876014</c:v>
                </c:pt>
                <c:pt idx="720">
                  <c:v>59.959348</c:v>
                </c:pt>
                <c:pt idx="721">
                  <c:v>60.042681</c:v>
                </c:pt>
                <c:pt idx="722">
                  <c:v>60.126014</c:v>
                </c:pt>
                <c:pt idx="723">
                  <c:v>60.209348</c:v>
                </c:pt>
                <c:pt idx="724">
                  <c:v>60.292681</c:v>
                </c:pt>
                <c:pt idx="725">
                  <c:v>60.376014</c:v>
                </c:pt>
                <c:pt idx="726">
                  <c:v>60.459348</c:v>
                </c:pt>
                <c:pt idx="727">
                  <c:v>60.542681</c:v>
                </c:pt>
                <c:pt idx="728">
                  <c:v>60.626014</c:v>
                </c:pt>
                <c:pt idx="729">
                  <c:v>60.709348</c:v>
                </c:pt>
                <c:pt idx="730">
                  <c:v>60.792681</c:v>
                </c:pt>
                <c:pt idx="731">
                  <c:v>60.876014</c:v>
                </c:pt>
                <c:pt idx="732">
                  <c:v>60.959348</c:v>
                </c:pt>
                <c:pt idx="733">
                  <c:v>61.042681</c:v>
                </c:pt>
                <c:pt idx="734">
                  <c:v>61.126014</c:v>
                </c:pt>
                <c:pt idx="735">
                  <c:v>61.209348</c:v>
                </c:pt>
                <c:pt idx="736">
                  <c:v>61.292681</c:v>
                </c:pt>
                <c:pt idx="737">
                  <c:v>61.376014</c:v>
                </c:pt>
                <c:pt idx="738">
                  <c:v>61.459348</c:v>
                </c:pt>
                <c:pt idx="739">
                  <c:v>61.542681</c:v>
                </c:pt>
                <c:pt idx="740">
                  <c:v>61.626014</c:v>
                </c:pt>
                <c:pt idx="741">
                  <c:v>61.709348</c:v>
                </c:pt>
                <c:pt idx="742">
                  <c:v>61.792681</c:v>
                </c:pt>
                <c:pt idx="743">
                  <c:v>61.876014</c:v>
                </c:pt>
                <c:pt idx="744">
                  <c:v>61.959348</c:v>
                </c:pt>
                <c:pt idx="745">
                  <c:v>62.042681</c:v>
                </c:pt>
                <c:pt idx="746">
                  <c:v>62.126014</c:v>
                </c:pt>
                <c:pt idx="747">
                  <c:v>62.209348</c:v>
                </c:pt>
                <c:pt idx="748">
                  <c:v>62.292681</c:v>
                </c:pt>
                <c:pt idx="749">
                  <c:v>62.376014</c:v>
                </c:pt>
                <c:pt idx="750">
                  <c:v>62.459348</c:v>
                </c:pt>
                <c:pt idx="751">
                  <c:v>62.542681</c:v>
                </c:pt>
                <c:pt idx="752">
                  <c:v>62.626014</c:v>
                </c:pt>
                <c:pt idx="753">
                  <c:v>62.709348</c:v>
                </c:pt>
                <c:pt idx="754">
                  <c:v>62.792681</c:v>
                </c:pt>
                <c:pt idx="755">
                  <c:v>62.876014</c:v>
                </c:pt>
                <c:pt idx="756">
                  <c:v>62.959348</c:v>
                </c:pt>
                <c:pt idx="757">
                  <c:v>63.042681</c:v>
                </c:pt>
                <c:pt idx="758">
                  <c:v>63.126014</c:v>
                </c:pt>
                <c:pt idx="759">
                  <c:v>63.209348</c:v>
                </c:pt>
                <c:pt idx="760">
                  <c:v>63.292681</c:v>
                </c:pt>
                <c:pt idx="761">
                  <c:v>63.376014</c:v>
                </c:pt>
                <c:pt idx="762">
                  <c:v>63.459348</c:v>
                </c:pt>
                <c:pt idx="763">
                  <c:v>63.542681</c:v>
                </c:pt>
                <c:pt idx="764">
                  <c:v>63.626014</c:v>
                </c:pt>
                <c:pt idx="765">
                  <c:v>63.709348</c:v>
                </c:pt>
                <c:pt idx="766">
                  <c:v>63.792681</c:v>
                </c:pt>
                <c:pt idx="767">
                  <c:v>63.876014</c:v>
                </c:pt>
                <c:pt idx="768">
                  <c:v>63.959348</c:v>
                </c:pt>
                <c:pt idx="769">
                  <c:v>64.042681</c:v>
                </c:pt>
                <c:pt idx="770">
                  <c:v>64.126014</c:v>
                </c:pt>
                <c:pt idx="771">
                  <c:v>64.209348</c:v>
                </c:pt>
                <c:pt idx="772">
                  <c:v>64.292681</c:v>
                </c:pt>
                <c:pt idx="773">
                  <c:v>64.376014</c:v>
                </c:pt>
                <c:pt idx="774">
                  <c:v>64.459348</c:v>
                </c:pt>
                <c:pt idx="775">
                  <c:v>64.542681</c:v>
                </c:pt>
                <c:pt idx="776">
                  <c:v>64.626014</c:v>
                </c:pt>
                <c:pt idx="777">
                  <c:v>64.709348</c:v>
                </c:pt>
                <c:pt idx="778">
                  <c:v>64.792681</c:v>
                </c:pt>
                <c:pt idx="779">
                  <c:v>64.876014</c:v>
                </c:pt>
                <c:pt idx="780">
                  <c:v>64.959348</c:v>
                </c:pt>
                <c:pt idx="781">
                  <c:v>65.042681</c:v>
                </c:pt>
                <c:pt idx="782">
                  <c:v>65.126014</c:v>
                </c:pt>
                <c:pt idx="783">
                  <c:v>65.209348</c:v>
                </c:pt>
                <c:pt idx="784">
                  <c:v>65.292681</c:v>
                </c:pt>
                <c:pt idx="785">
                  <c:v>65.376014</c:v>
                </c:pt>
                <c:pt idx="786">
                  <c:v>65.459348</c:v>
                </c:pt>
                <c:pt idx="787">
                  <c:v>65.542681</c:v>
                </c:pt>
                <c:pt idx="788">
                  <c:v>65.626014</c:v>
                </c:pt>
                <c:pt idx="789">
                  <c:v>65.709348</c:v>
                </c:pt>
                <c:pt idx="790">
                  <c:v>65.792681</c:v>
                </c:pt>
                <c:pt idx="791">
                  <c:v>65.876014</c:v>
                </c:pt>
                <c:pt idx="792">
                  <c:v>65.959348</c:v>
                </c:pt>
                <c:pt idx="793">
                  <c:v>66.042681</c:v>
                </c:pt>
                <c:pt idx="794">
                  <c:v>66.126014</c:v>
                </c:pt>
                <c:pt idx="795">
                  <c:v>66.209348</c:v>
                </c:pt>
                <c:pt idx="796">
                  <c:v>66.292681</c:v>
                </c:pt>
                <c:pt idx="797">
                  <c:v>66.376014</c:v>
                </c:pt>
                <c:pt idx="798">
                  <c:v>66.459348</c:v>
                </c:pt>
                <c:pt idx="799">
                  <c:v>66.542681</c:v>
                </c:pt>
                <c:pt idx="800">
                  <c:v>66.626014</c:v>
                </c:pt>
                <c:pt idx="801">
                  <c:v>66.709348</c:v>
                </c:pt>
                <c:pt idx="802">
                  <c:v>66.792681</c:v>
                </c:pt>
                <c:pt idx="803">
                  <c:v>66.876014</c:v>
                </c:pt>
                <c:pt idx="804">
                  <c:v>66.959348</c:v>
                </c:pt>
                <c:pt idx="805">
                  <c:v>67.042681</c:v>
                </c:pt>
                <c:pt idx="806">
                  <c:v>67.126014</c:v>
                </c:pt>
                <c:pt idx="807">
                  <c:v>67.209348</c:v>
                </c:pt>
                <c:pt idx="808">
                  <c:v>67.292681</c:v>
                </c:pt>
                <c:pt idx="809">
                  <c:v>67.376014</c:v>
                </c:pt>
                <c:pt idx="810">
                  <c:v>67.459348</c:v>
                </c:pt>
                <c:pt idx="811">
                  <c:v>67.542681</c:v>
                </c:pt>
                <c:pt idx="812">
                  <c:v>67.626014</c:v>
                </c:pt>
                <c:pt idx="813">
                  <c:v>67.709348</c:v>
                </c:pt>
                <c:pt idx="814">
                  <c:v>67.792681</c:v>
                </c:pt>
                <c:pt idx="815">
                  <c:v>67.876014</c:v>
                </c:pt>
                <c:pt idx="816">
                  <c:v>67.959348</c:v>
                </c:pt>
                <c:pt idx="817">
                  <c:v>68.042681</c:v>
                </c:pt>
                <c:pt idx="818">
                  <c:v>68.126014</c:v>
                </c:pt>
                <c:pt idx="819">
                  <c:v>68.209348</c:v>
                </c:pt>
                <c:pt idx="820">
                  <c:v>68.292681</c:v>
                </c:pt>
                <c:pt idx="821">
                  <c:v>68.376014</c:v>
                </c:pt>
                <c:pt idx="822">
                  <c:v>68.459348</c:v>
                </c:pt>
                <c:pt idx="823">
                  <c:v>68.542681</c:v>
                </c:pt>
                <c:pt idx="824">
                  <c:v>68.626014</c:v>
                </c:pt>
                <c:pt idx="825">
                  <c:v>68.709348</c:v>
                </c:pt>
                <c:pt idx="826">
                  <c:v>68.792681</c:v>
                </c:pt>
                <c:pt idx="827">
                  <c:v>68.876014</c:v>
                </c:pt>
                <c:pt idx="828">
                  <c:v>68.959348</c:v>
                </c:pt>
                <c:pt idx="829">
                  <c:v>69.042681</c:v>
                </c:pt>
                <c:pt idx="830">
                  <c:v>69.126014</c:v>
                </c:pt>
                <c:pt idx="831">
                  <c:v>69.209348</c:v>
                </c:pt>
                <c:pt idx="832">
                  <c:v>69.292681</c:v>
                </c:pt>
                <c:pt idx="833">
                  <c:v>69.376014</c:v>
                </c:pt>
                <c:pt idx="834">
                  <c:v>69.459348</c:v>
                </c:pt>
                <c:pt idx="835">
                  <c:v>69.542681</c:v>
                </c:pt>
                <c:pt idx="836">
                  <c:v>69.626014</c:v>
                </c:pt>
                <c:pt idx="837">
                  <c:v>69.709348</c:v>
                </c:pt>
                <c:pt idx="838">
                  <c:v>69.792681</c:v>
                </c:pt>
                <c:pt idx="839">
                  <c:v>69.876014</c:v>
                </c:pt>
                <c:pt idx="840">
                  <c:v>69.959348</c:v>
                </c:pt>
                <c:pt idx="841">
                  <c:v>70.042681</c:v>
                </c:pt>
                <c:pt idx="842">
                  <c:v>70.126014</c:v>
                </c:pt>
                <c:pt idx="843">
                  <c:v>70.209348</c:v>
                </c:pt>
                <c:pt idx="844">
                  <c:v>70.292681</c:v>
                </c:pt>
                <c:pt idx="845">
                  <c:v>70.376014</c:v>
                </c:pt>
                <c:pt idx="846">
                  <c:v>70.459348</c:v>
                </c:pt>
                <c:pt idx="847">
                  <c:v>70.542681</c:v>
                </c:pt>
                <c:pt idx="848">
                  <c:v>70.626014</c:v>
                </c:pt>
                <c:pt idx="849">
                  <c:v>70.709348</c:v>
                </c:pt>
                <c:pt idx="850">
                  <c:v>70.792681</c:v>
                </c:pt>
                <c:pt idx="851">
                  <c:v>70.876014</c:v>
                </c:pt>
                <c:pt idx="852">
                  <c:v>70.959348</c:v>
                </c:pt>
                <c:pt idx="853">
                  <c:v>71.042681</c:v>
                </c:pt>
                <c:pt idx="854">
                  <c:v>71.126014</c:v>
                </c:pt>
                <c:pt idx="855">
                  <c:v>71.209348</c:v>
                </c:pt>
                <c:pt idx="856">
                  <c:v>71.292681</c:v>
                </c:pt>
                <c:pt idx="857">
                  <c:v>71.376014</c:v>
                </c:pt>
                <c:pt idx="858">
                  <c:v>71.459348</c:v>
                </c:pt>
                <c:pt idx="859">
                  <c:v>71.542681</c:v>
                </c:pt>
                <c:pt idx="860">
                  <c:v>71.626014</c:v>
                </c:pt>
                <c:pt idx="861">
                  <c:v>71.709348</c:v>
                </c:pt>
                <c:pt idx="862">
                  <c:v>71.792681</c:v>
                </c:pt>
                <c:pt idx="863">
                  <c:v>71.876014</c:v>
                </c:pt>
                <c:pt idx="864">
                  <c:v>71.959348</c:v>
                </c:pt>
                <c:pt idx="865">
                  <c:v>72.042681</c:v>
                </c:pt>
                <c:pt idx="866">
                  <c:v>72.126014</c:v>
                </c:pt>
                <c:pt idx="867">
                  <c:v>72.209348</c:v>
                </c:pt>
                <c:pt idx="868">
                  <c:v>72.292681</c:v>
                </c:pt>
                <c:pt idx="869">
                  <c:v>72.376014</c:v>
                </c:pt>
                <c:pt idx="870">
                  <c:v>72.459348</c:v>
                </c:pt>
                <c:pt idx="871">
                  <c:v>72.542681</c:v>
                </c:pt>
                <c:pt idx="872">
                  <c:v>72.626014</c:v>
                </c:pt>
                <c:pt idx="873">
                  <c:v>72.709348</c:v>
                </c:pt>
                <c:pt idx="874">
                  <c:v>72.792681</c:v>
                </c:pt>
                <c:pt idx="875">
                  <c:v>72.876014</c:v>
                </c:pt>
                <c:pt idx="876">
                  <c:v>72.959348</c:v>
                </c:pt>
                <c:pt idx="877">
                  <c:v>73.042681</c:v>
                </c:pt>
                <c:pt idx="878">
                  <c:v>73.126014</c:v>
                </c:pt>
                <c:pt idx="879">
                  <c:v>73.209348</c:v>
                </c:pt>
                <c:pt idx="880">
                  <c:v>73.292681</c:v>
                </c:pt>
                <c:pt idx="881">
                  <c:v>73.376014</c:v>
                </c:pt>
                <c:pt idx="882">
                  <c:v>73.459348</c:v>
                </c:pt>
                <c:pt idx="883">
                  <c:v>73.542681</c:v>
                </c:pt>
                <c:pt idx="884">
                  <c:v>73.626014</c:v>
                </c:pt>
                <c:pt idx="885">
                  <c:v>73.709348</c:v>
                </c:pt>
                <c:pt idx="886">
                  <c:v>73.792681</c:v>
                </c:pt>
                <c:pt idx="887">
                  <c:v>73.876014</c:v>
                </c:pt>
                <c:pt idx="888">
                  <c:v>73.959348</c:v>
                </c:pt>
                <c:pt idx="889">
                  <c:v>74.042681</c:v>
                </c:pt>
                <c:pt idx="890">
                  <c:v>74.126014</c:v>
                </c:pt>
                <c:pt idx="891">
                  <c:v>74.209348</c:v>
                </c:pt>
                <c:pt idx="892">
                  <c:v>74.292681</c:v>
                </c:pt>
                <c:pt idx="893">
                  <c:v>74.376014</c:v>
                </c:pt>
                <c:pt idx="894">
                  <c:v>74.459348</c:v>
                </c:pt>
                <c:pt idx="895">
                  <c:v>74.542681</c:v>
                </c:pt>
                <c:pt idx="896">
                  <c:v>74.626014</c:v>
                </c:pt>
                <c:pt idx="897">
                  <c:v>74.709348</c:v>
                </c:pt>
                <c:pt idx="898">
                  <c:v>74.792681</c:v>
                </c:pt>
                <c:pt idx="899">
                  <c:v>74.876014</c:v>
                </c:pt>
                <c:pt idx="900">
                  <c:v>74.959348</c:v>
                </c:pt>
                <c:pt idx="901">
                  <c:v>75.042681</c:v>
                </c:pt>
                <c:pt idx="902">
                  <c:v>75.126014</c:v>
                </c:pt>
                <c:pt idx="903">
                  <c:v>75.209348</c:v>
                </c:pt>
                <c:pt idx="904">
                  <c:v>75.292681</c:v>
                </c:pt>
                <c:pt idx="905">
                  <c:v>75.376014</c:v>
                </c:pt>
                <c:pt idx="906">
                  <c:v>75.459348</c:v>
                </c:pt>
                <c:pt idx="907">
                  <c:v>75.542681</c:v>
                </c:pt>
                <c:pt idx="908">
                  <c:v>75.626014</c:v>
                </c:pt>
                <c:pt idx="909">
                  <c:v>75.709348</c:v>
                </c:pt>
                <c:pt idx="910">
                  <c:v>75.792681</c:v>
                </c:pt>
                <c:pt idx="911">
                  <c:v>75.876014</c:v>
                </c:pt>
                <c:pt idx="912">
                  <c:v>75.959348</c:v>
                </c:pt>
                <c:pt idx="913">
                  <c:v>76.042681</c:v>
                </c:pt>
                <c:pt idx="914">
                  <c:v>76.126014</c:v>
                </c:pt>
                <c:pt idx="915">
                  <c:v>76.209348</c:v>
                </c:pt>
                <c:pt idx="916">
                  <c:v>76.292681</c:v>
                </c:pt>
                <c:pt idx="917">
                  <c:v>76.376014</c:v>
                </c:pt>
                <c:pt idx="918">
                  <c:v>76.459348</c:v>
                </c:pt>
                <c:pt idx="919">
                  <c:v>76.542681</c:v>
                </c:pt>
                <c:pt idx="920">
                  <c:v>76.626014</c:v>
                </c:pt>
                <c:pt idx="921">
                  <c:v>76.709348</c:v>
                </c:pt>
                <c:pt idx="922">
                  <c:v>76.792681</c:v>
                </c:pt>
                <c:pt idx="923">
                  <c:v>76.876014</c:v>
                </c:pt>
                <c:pt idx="924">
                  <c:v>76.959348</c:v>
                </c:pt>
                <c:pt idx="925">
                  <c:v>77.042681</c:v>
                </c:pt>
                <c:pt idx="926">
                  <c:v>77.126014</c:v>
                </c:pt>
                <c:pt idx="927">
                  <c:v>77.209348</c:v>
                </c:pt>
                <c:pt idx="928">
                  <c:v>77.292681</c:v>
                </c:pt>
                <c:pt idx="929">
                  <c:v>77.376014</c:v>
                </c:pt>
                <c:pt idx="930">
                  <c:v>77.459348</c:v>
                </c:pt>
                <c:pt idx="931">
                  <c:v>77.542681</c:v>
                </c:pt>
                <c:pt idx="932">
                  <c:v>77.626014</c:v>
                </c:pt>
                <c:pt idx="933">
                  <c:v>77.709348</c:v>
                </c:pt>
                <c:pt idx="934">
                  <c:v>77.792681</c:v>
                </c:pt>
                <c:pt idx="935">
                  <c:v>77.876014</c:v>
                </c:pt>
                <c:pt idx="936">
                  <c:v>77.959348</c:v>
                </c:pt>
                <c:pt idx="937">
                  <c:v>78.042681</c:v>
                </c:pt>
                <c:pt idx="938">
                  <c:v>78.126014</c:v>
                </c:pt>
                <c:pt idx="939">
                  <c:v>78.209348</c:v>
                </c:pt>
                <c:pt idx="940">
                  <c:v>78.292681</c:v>
                </c:pt>
                <c:pt idx="941">
                  <c:v>78.376014</c:v>
                </c:pt>
                <c:pt idx="942">
                  <c:v>78.459348</c:v>
                </c:pt>
                <c:pt idx="943">
                  <c:v>78.542681</c:v>
                </c:pt>
                <c:pt idx="944">
                  <c:v>78.626014</c:v>
                </c:pt>
                <c:pt idx="945">
                  <c:v>78.709348</c:v>
                </c:pt>
                <c:pt idx="946">
                  <c:v>78.792681</c:v>
                </c:pt>
                <c:pt idx="947">
                  <c:v>78.876014</c:v>
                </c:pt>
                <c:pt idx="948">
                  <c:v>78.959348</c:v>
                </c:pt>
                <c:pt idx="949">
                  <c:v>79.042681</c:v>
                </c:pt>
                <c:pt idx="950">
                  <c:v>79.126014</c:v>
                </c:pt>
                <c:pt idx="951">
                  <c:v>79.209348</c:v>
                </c:pt>
                <c:pt idx="952">
                  <c:v>79.292681</c:v>
                </c:pt>
                <c:pt idx="953">
                  <c:v>79.376014</c:v>
                </c:pt>
                <c:pt idx="954">
                  <c:v>79.459348</c:v>
                </c:pt>
                <c:pt idx="955">
                  <c:v>79.542681</c:v>
                </c:pt>
                <c:pt idx="956">
                  <c:v>79.626014</c:v>
                </c:pt>
                <c:pt idx="957">
                  <c:v>79.709348</c:v>
                </c:pt>
                <c:pt idx="958">
                  <c:v>79.792681</c:v>
                </c:pt>
                <c:pt idx="959">
                  <c:v>79.876014</c:v>
                </c:pt>
                <c:pt idx="960">
                  <c:v>79.959348</c:v>
                </c:pt>
                <c:pt idx="961">
                  <c:v>80.042681</c:v>
                </c:pt>
                <c:pt idx="962">
                  <c:v>80.126014</c:v>
                </c:pt>
                <c:pt idx="963">
                  <c:v>80.209348</c:v>
                </c:pt>
                <c:pt idx="964">
                  <c:v>80.292681</c:v>
                </c:pt>
                <c:pt idx="965">
                  <c:v>80.376014</c:v>
                </c:pt>
                <c:pt idx="966">
                  <c:v>80.459348</c:v>
                </c:pt>
                <c:pt idx="967">
                  <c:v>80.542681</c:v>
                </c:pt>
                <c:pt idx="968">
                  <c:v>80.626014</c:v>
                </c:pt>
                <c:pt idx="969">
                  <c:v>80.709348</c:v>
                </c:pt>
                <c:pt idx="970">
                  <c:v>80.792681</c:v>
                </c:pt>
                <c:pt idx="971">
                  <c:v>80.876014</c:v>
                </c:pt>
                <c:pt idx="972">
                  <c:v>80.959348</c:v>
                </c:pt>
                <c:pt idx="973">
                  <c:v>81.042681</c:v>
                </c:pt>
                <c:pt idx="974">
                  <c:v>81.126014</c:v>
                </c:pt>
                <c:pt idx="975">
                  <c:v>81.209348</c:v>
                </c:pt>
                <c:pt idx="976">
                  <c:v>81.292681</c:v>
                </c:pt>
                <c:pt idx="977">
                  <c:v>81.376014</c:v>
                </c:pt>
                <c:pt idx="978">
                  <c:v>81.459348</c:v>
                </c:pt>
                <c:pt idx="979">
                  <c:v>81.542681</c:v>
                </c:pt>
                <c:pt idx="980">
                  <c:v>81.626014</c:v>
                </c:pt>
                <c:pt idx="981">
                  <c:v>81.709348</c:v>
                </c:pt>
                <c:pt idx="982">
                  <c:v>81.792681</c:v>
                </c:pt>
                <c:pt idx="983">
                  <c:v>81.876014</c:v>
                </c:pt>
                <c:pt idx="984">
                  <c:v>81.959348</c:v>
                </c:pt>
                <c:pt idx="985">
                  <c:v>82.042681</c:v>
                </c:pt>
                <c:pt idx="986">
                  <c:v>82.126014</c:v>
                </c:pt>
                <c:pt idx="987">
                  <c:v>82.209348</c:v>
                </c:pt>
                <c:pt idx="988">
                  <c:v>82.292681</c:v>
                </c:pt>
                <c:pt idx="989">
                  <c:v>82.376014</c:v>
                </c:pt>
                <c:pt idx="990">
                  <c:v>82.459348</c:v>
                </c:pt>
                <c:pt idx="991">
                  <c:v>82.542681</c:v>
                </c:pt>
                <c:pt idx="992">
                  <c:v>82.626014</c:v>
                </c:pt>
                <c:pt idx="993">
                  <c:v>82.709348</c:v>
                </c:pt>
                <c:pt idx="994">
                  <c:v>82.792681</c:v>
                </c:pt>
                <c:pt idx="995">
                  <c:v>82.876014</c:v>
                </c:pt>
                <c:pt idx="996">
                  <c:v>82.959348</c:v>
                </c:pt>
                <c:pt idx="997">
                  <c:v>83.042681</c:v>
                </c:pt>
                <c:pt idx="998">
                  <c:v>83.126014</c:v>
                </c:pt>
                <c:pt idx="999">
                  <c:v>83.209348</c:v>
                </c:pt>
                <c:pt idx="1000">
                  <c:v>83.292681</c:v>
                </c:pt>
                <c:pt idx="1001">
                  <c:v>83.376014</c:v>
                </c:pt>
                <c:pt idx="1002">
                  <c:v>83.459348</c:v>
                </c:pt>
                <c:pt idx="1003">
                  <c:v>83.542681</c:v>
                </c:pt>
                <c:pt idx="1004">
                  <c:v>83.626014</c:v>
                </c:pt>
                <c:pt idx="1005">
                  <c:v>83.709348</c:v>
                </c:pt>
                <c:pt idx="1006">
                  <c:v>83.792681</c:v>
                </c:pt>
                <c:pt idx="1007">
                  <c:v>83.876014</c:v>
                </c:pt>
                <c:pt idx="1008">
                  <c:v>83.959348</c:v>
                </c:pt>
                <c:pt idx="1009">
                  <c:v>84.042681</c:v>
                </c:pt>
                <c:pt idx="1010">
                  <c:v>84.126014</c:v>
                </c:pt>
                <c:pt idx="1011">
                  <c:v>84.209348</c:v>
                </c:pt>
                <c:pt idx="1012">
                  <c:v>84.292681</c:v>
                </c:pt>
                <c:pt idx="1013">
                  <c:v>84.376014</c:v>
                </c:pt>
                <c:pt idx="1014">
                  <c:v>84.459348</c:v>
                </c:pt>
                <c:pt idx="1015">
                  <c:v>84.542681</c:v>
                </c:pt>
                <c:pt idx="1016">
                  <c:v>84.626014</c:v>
                </c:pt>
                <c:pt idx="1017">
                  <c:v>84.709348</c:v>
                </c:pt>
                <c:pt idx="1018">
                  <c:v>84.792681</c:v>
                </c:pt>
                <c:pt idx="1019">
                  <c:v>84.876014</c:v>
                </c:pt>
                <c:pt idx="1020">
                  <c:v>84.959348</c:v>
                </c:pt>
                <c:pt idx="1021">
                  <c:v>85.042681</c:v>
                </c:pt>
                <c:pt idx="1022">
                  <c:v>85.126014</c:v>
                </c:pt>
                <c:pt idx="1023">
                  <c:v>85.209348</c:v>
                </c:pt>
                <c:pt idx="1024">
                  <c:v>85.292681</c:v>
                </c:pt>
                <c:pt idx="1025">
                  <c:v>85.376014</c:v>
                </c:pt>
                <c:pt idx="1026">
                  <c:v>85.459348</c:v>
                </c:pt>
                <c:pt idx="1027">
                  <c:v>85.542681</c:v>
                </c:pt>
                <c:pt idx="1028">
                  <c:v>85.626014</c:v>
                </c:pt>
                <c:pt idx="1029">
                  <c:v>85.709348</c:v>
                </c:pt>
                <c:pt idx="1030">
                  <c:v>85.792681</c:v>
                </c:pt>
                <c:pt idx="1031">
                  <c:v>85.876014</c:v>
                </c:pt>
                <c:pt idx="1032">
                  <c:v>85.959348</c:v>
                </c:pt>
                <c:pt idx="1033">
                  <c:v>86.042681</c:v>
                </c:pt>
                <c:pt idx="1034">
                  <c:v>86.126014</c:v>
                </c:pt>
                <c:pt idx="1035">
                  <c:v>86.209348</c:v>
                </c:pt>
                <c:pt idx="1036">
                  <c:v>86.292681</c:v>
                </c:pt>
                <c:pt idx="1037">
                  <c:v>86.376014</c:v>
                </c:pt>
                <c:pt idx="1038">
                  <c:v>86.459348</c:v>
                </c:pt>
                <c:pt idx="1039">
                  <c:v>86.542681</c:v>
                </c:pt>
                <c:pt idx="1040">
                  <c:v>86.626014</c:v>
                </c:pt>
                <c:pt idx="1041">
                  <c:v>86.709348</c:v>
                </c:pt>
                <c:pt idx="1042">
                  <c:v>86.792681</c:v>
                </c:pt>
                <c:pt idx="1043">
                  <c:v>86.876014</c:v>
                </c:pt>
                <c:pt idx="1044">
                  <c:v>86.959348</c:v>
                </c:pt>
                <c:pt idx="1045">
                  <c:v>87.042681</c:v>
                </c:pt>
                <c:pt idx="1046">
                  <c:v>87.126014</c:v>
                </c:pt>
                <c:pt idx="1047">
                  <c:v>87.209348</c:v>
                </c:pt>
                <c:pt idx="1048">
                  <c:v>87.292681</c:v>
                </c:pt>
                <c:pt idx="1049">
                  <c:v>87.376014</c:v>
                </c:pt>
                <c:pt idx="1050">
                  <c:v>87.459348</c:v>
                </c:pt>
                <c:pt idx="1051">
                  <c:v>87.542681</c:v>
                </c:pt>
                <c:pt idx="1052">
                  <c:v>87.626014</c:v>
                </c:pt>
                <c:pt idx="1053">
                  <c:v>87.709348</c:v>
                </c:pt>
                <c:pt idx="1054">
                  <c:v>87.792681</c:v>
                </c:pt>
                <c:pt idx="1055">
                  <c:v>87.876014</c:v>
                </c:pt>
                <c:pt idx="1056">
                  <c:v>87.959348</c:v>
                </c:pt>
                <c:pt idx="1057">
                  <c:v>88.042681</c:v>
                </c:pt>
                <c:pt idx="1058">
                  <c:v>88.126014</c:v>
                </c:pt>
                <c:pt idx="1059">
                  <c:v>88.209348</c:v>
                </c:pt>
                <c:pt idx="1060">
                  <c:v>88.292681</c:v>
                </c:pt>
                <c:pt idx="1061">
                  <c:v>88.376014</c:v>
                </c:pt>
                <c:pt idx="1062">
                  <c:v>88.459348</c:v>
                </c:pt>
                <c:pt idx="1063">
                  <c:v>88.542681</c:v>
                </c:pt>
                <c:pt idx="1064">
                  <c:v>88.626014</c:v>
                </c:pt>
                <c:pt idx="1065">
                  <c:v>88.709348</c:v>
                </c:pt>
                <c:pt idx="1066">
                  <c:v>88.792681</c:v>
                </c:pt>
                <c:pt idx="1067">
                  <c:v>88.876014</c:v>
                </c:pt>
                <c:pt idx="1068">
                  <c:v>88.959348</c:v>
                </c:pt>
                <c:pt idx="1069">
                  <c:v>89.042681</c:v>
                </c:pt>
                <c:pt idx="1070">
                  <c:v>89.126014</c:v>
                </c:pt>
                <c:pt idx="1071">
                  <c:v>89.209348</c:v>
                </c:pt>
                <c:pt idx="1072">
                  <c:v>89.292681</c:v>
                </c:pt>
                <c:pt idx="1073">
                  <c:v>89.376014</c:v>
                </c:pt>
                <c:pt idx="1074">
                  <c:v>89.459348</c:v>
                </c:pt>
                <c:pt idx="1075">
                  <c:v>89.542681</c:v>
                </c:pt>
                <c:pt idx="1076">
                  <c:v>89.626014</c:v>
                </c:pt>
                <c:pt idx="1077">
                  <c:v>89.709348</c:v>
                </c:pt>
                <c:pt idx="1078">
                  <c:v>89.792681</c:v>
                </c:pt>
                <c:pt idx="1079">
                  <c:v>89.876014</c:v>
                </c:pt>
                <c:pt idx="1080">
                  <c:v>89.959348</c:v>
                </c:pt>
                <c:pt idx="1081">
                  <c:v>90.042681</c:v>
                </c:pt>
                <c:pt idx="1082">
                  <c:v>90.126014</c:v>
                </c:pt>
                <c:pt idx="1083">
                  <c:v>90.209348</c:v>
                </c:pt>
                <c:pt idx="1084">
                  <c:v>90.292681</c:v>
                </c:pt>
                <c:pt idx="1085">
                  <c:v>90.376014</c:v>
                </c:pt>
                <c:pt idx="1086">
                  <c:v>90.459348</c:v>
                </c:pt>
                <c:pt idx="1087">
                  <c:v>90.542681</c:v>
                </c:pt>
                <c:pt idx="1088">
                  <c:v>90.626014</c:v>
                </c:pt>
                <c:pt idx="1089">
                  <c:v>90.709348</c:v>
                </c:pt>
                <c:pt idx="1090">
                  <c:v>90.792681</c:v>
                </c:pt>
                <c:pt idx="1091">
                  <c:v>90.876014</c:v>
                </c:pt>
                <c:pt idx="1092">
                  <c:v>90.959348</c:v>
                </c:pt>
                <c:pt idx="1093">
                  <c:v>91.042681</c:v>
                </c:pt>
                <c:pt idx="1094">
                  <c:v>91.126014</c:v>
                </c:pt>
                <c:pt idx="1095">
                  <c:v>91.209348</c:v>
                </c:pt>
                <c:pt idx="1096">
                  <c:v>91.292681</c:v>
                </c:pt>
                <c:pt idx="1097">
                  <c:v>91.376014</c:v>
                </c:pt>
                <c:pt idx="1098">
                  <c:v>91.459348</c:v>
                </c:pt>
                <c:pt idx="1099">
                  <c:v>91.542681</c:v>
                </c:pt>
                <c:pt idx="1100">
                  <c:v>91.626014</c:v>
                </c:pt>
              </c:numCache>
            </c:numRef>
          </c:xVal>
          <c:yVal>
            <c:numRef>
              <c:f>'Effect_TCI'!$M$4:$M$1104</c:f>
              <c:numCache>
                <c:ptCount val="1101"/>
                <c:pt idx="0">
                  <c:v>0.000000</c:v>
                </c:pt>
                <c:pt idx="1">
                  <c:v>2.546336</c:v>
                </c:pt>
                <c:pt idx="2">
                  <c:v>4.949067</c:v>
                </c:pt>
                <c:pt idx="3">
                  <c:v>7.216659</c:v>
                </c:pt>
                <c:pt idx="4">
                  <c:v>9.357081</c:v>
                </c:pt>
                <c:pt idx="5">
                  <c:v>11.377828</c:v>
                </c:pt>
                <c:pt idx="6">
                  <c:v>13.285954</c:v>
                </c:pt>
                <c:pt idx="7">
                  <c:v>15.088094</c:v>
                </c:pt>
                <c:pt idx="8">
                  <c:v>16.790495</c:v>
                </c:pt>
                <c:pt idx="9">
                  <c:v>18.399029</c:v>
                </c:pt>
                <c:pt idx="10">
                  <c:v>19.176980</c:v>
                </c:pt>
                <c:pt idx="11">
                  <c:v>18.108298</c:v>
                </c:pt>
                <c:pt idx="12">
                  <c:v>17.102589</c:v>
                </c:pt>
                <c:pt idx="13">
                  <c:v>16.156132</c:v>
                </c:pt>
                <c:pt idx="14">
                  <c:v>15.265426</c:v>
                </c:pt>
                <c:pt idx="15">
                  <c:v>14.427174</c:v>
                </c:pt>
                <c:pt idx="16">
                  <c:v>13.638278</c:v>
                </c:pt>
                <c:pt idx="17">
                  <c:v>12.895821</c:v>
                </c:pt>
                <c:pt idx="18">
                  <c:v>12.197059</c:v>
                </c:pt>
                <c:pt idx="19">
                  <c:v>11.539408</c:v>
                </c:pt>
                <c:pt idx="20">
                  <c:v>10.920440</c:v>
                </c:pt>
                <c:pt idx="21">
                  <c:v>10.337869</c:v>
                </c:pt>
                <c:pt idx="22">
                  <c:v>9.789544</c:v>
                </c:pt>
                <c:pt idx="23">
                  <c:v>9.273441</c:v>
                </c:pt>
                <c:pt idx="24">
                  <c:v>8.787657</c:v>
                </c:pt>
                <c:pt idx="25">
                  <c:v>8.330399</c:v>
                </c:pt>
                <c:pt idx="26">
                  <c:v>7.899982</c:v>
                </c:pt>
                <c:pt idx="27">
                  <c:v>7.494821</c:v>
                </c:pt>
                <c:pt idx="28">
                  <c:v>7.113423</c:v>
                </c:pt>
                <c:pt idx="29">
                  <c:v>6.754383</c:v>
                </c:pt>
                <c:pt idx="30">
                  <c:v>6.416382</c:v>
                </c:pt>
                <c:pt idx="31">
                  <c:v>6.098175</c:v>
                </c:pt>
                <c:pt idx="32">
                  <c:v>5.798594</c:v>
                </c:pt>
                <c:pt idx="33">
                  <c:v>5.516538</c:v>
                </c:pt>
                <c:pt idx="34">
                  <c:v>5.250973</c:v>
                </c:pt>
                <c:pt idx="35">
                  <c:v>5.000922</c:v>
                </c:pt>
                <c:pt idx="36">
                  <c:v>4.765471</c:v>
                </c:pt>
                <c:pt idx="37">
                  <c:v>4.543757</c:v>
                </c:pt>
                <c:pt idx="38">
                  <c:v>4.334968</c:v>
                </c:pt>
                <c:pt idx="39">
                  <c:v>4.138341</c:v>
                </c:pt>
                <c:pt idx="40">
                  <c:v>3.953158</c:v>
                </c:pt>
                <c:pt idx="41">
                  <c:v>3.778743</c:v>
                </c:pt>
                <c:pt idx="42">
                  <c:v>3.614460</c:v>
                </c:pt>
                <c:pt idx="43">
                  <c:v>3.509534</c:v>
                </c:pt>
                <c:pt idx="44">
                  <c:v>3.506161</c:v>
                </c:pt>
                <c:pt idx="45">
                  <c:v>3.500417</c:v>
                </c:pt>
                <c:pt idx="46">
                  <c:v>3.500549</c:v>
                </c:pt>
                <c:pt idx="47">
                  <c:v>3.500215</c:v>
                </c:pt>
                <c:pt idx="48">
                  <c:v>3.500240</c:v>
                </c:pt>
                <c:pt idx="49">
                  <c:v>3.500219</c:v>
                </c:pt>
                <c:pt idx="50">
                  <c:v>3.500220</c:v>
                </c:pt>
                <c:pt idx="51">
                  <c:v>3.500218</c:v>
                </c:pt>
                <c:pt idx="52">
                  <c:v>3.500217</c:v>
                </c:pt>
                <c:pt idx="53">
                  <c:v>3.500216</c:v>
                </c:pt>
                <c:pt idx="54">
                  <c:v>3.500214</c:v>
                </c:pt>
                <c:pt idx="55">
                  <c:v>3.500213</c:v>
                </c:pt>
                <c:pt idx="56">
                  <c:v>3.500212</c:v>
                </c:pt>
                <c:pt idx="57">
                  <c:v>3.500211</c:v>
                </c:pt>
                <c:pt idx="58">
                  <c:v>3.500210</c:v>
                </c:pt>
                <c:pt idx="59">
                  <c:v>3.500209</c:v>
                </c:pt>
                <c:pt idx="60">
                  <c:v>3.500207</c:v>
                </c:pt>
                <c:pt idx="61">
                  <c:v>3.500206</c:v>
                </c:pt>
                <c:pt idx="62">
                  <c:v>3.500205</c:v>
                </c:pt>
                <c:pt idx="63">
                  <c:v>3.500204</c:v>
                </c:pt>
                <c:pt idx="64">
                  <c:v>3.500203</c:v>
                </c:pt>
                <c:pt idx="65">
                  <c:v>3.500202</c:v>
                </c:pt>
                <c:pt idx="66">
                  <c:v>3.500201</c:v>
                </c:pt>
                <c:pt idx="67">
                  <c:v>3.500199</c:v>
                </c:pt>
                <c:pt idx="68">
                  <c:v>3.500198</c:v>
                </c:pt>
                <c:pt idx="69">
                  <c:v>3.500197</c:v>
                </c:pt>
                <c:pt idx="70">
                  <c:v>3.500196</c:v>
                </c:pt>
                <c:pt idx="71">
                  <c:v>3.500195</c:v>
                </c:pt>
                <c:pt idx="72">
                  <c:v>3.500194</c:v>
                </c:pt>
                <c:pt idx="73">
                  <c:v>3.500193</c:v>
                </c:pt>
                <c:pt idx="74">
                  <c:v>3.500192</c:v>
                </c:pt>
                <c:pt idx="75">
                  <c:v>3.500191</c:v>
                </c:pt>
                <c:pt idx="76">
                  <c:v>3.500190</c:v>
                </c:pt>
                <c:pt idx="77">
                  <c:v>3.500189</c:v>
                </c:pt>
                <c:pt idx="78">
                  <c:v>3.500188</c:v>
                </c:pt>
                <c:pt idx="79">
                  <c:v>3.500187</c:v>
                </c:pt>
                <c:pt idx="80">
                  <c:v>3.500186</c:v>
                </c:pt>
                <c:pt idx="81">
                  <c:v>3.500185</c:v>
                </c:pt>
                <c:pt idx="82">
                  <c:v>3.500184</c:v>
                </c:pt>
                <c:pt idx="83">
                  <c:v>3.500183</c:v>
                </c:pt>
                <c:pt idx="84">
                  <c:v>3.500182</c:v>
                </c:pt>
                <c:pt idx="85">
                  <c:v>3.500181</c:v>
                </c:pt>
                <c:pt idx="86">
                  <c:v>3.500180</c:v>
                </c:pt>
                <c:pt idx="87">
                  <c:v>3.500179</c:v>
                </c:pt>
                <c:pt idx="88">
                  <c:v>3.500178</c:v>
                </c:pt>
                <c:pt idx="89">
                  <c:v>3.500177</c:v>
                </c:pt>
                <c:pt idx="90">
                  <c:v>3.500176</c:v>
                </c:pt>
                <c:pt idx="91">
                  <c:v>3.500175</c:v>
                </c:pt>
                <c:pt idx="92">
                  <c:v>3.500174</c:v>
                </c:pt>
                <c:pt idx="93">
                  <c:v>3.500173</c:v>
                </c:pt>
                <c:pt idx="94">
                  <c:v>3.500172</c:v>
                </c:pt>
                <c:pt idx="95">
                  <c:v>3.500171</c:v>
                </c:pt>
                <c:pt idx="96">
                  <c:v>3.500170</c:v>
                </c:pt>
                <c:pt idx="97">
                  <c:v>3.500169</c:v>
                </c:pt>
                <c:pt idx="98">
                  <c:v>3.500168</c:v>
                </c:pt>
                <c:pt idx="99">
                  <c:v>3.500167</c:v>
                </c:pt>
                <c:pt idx="100">
                  <c:v>3.500166</c:v>
                </c:pt>
                <c:pt idx="101">
                  <c:v>3.500165</c:v>
                </c:pt>
                <c:pt idx="102">
                  <c:v>3.500165</c:v>
                </c:pt>
                <c:pt idx="103">
                  <c:v>3.500164</c:v>
                </c:pt>
                <c:pt idx="104">
                  <c:v>3.500163</c:v>
                </c:pt>
                <c:pt idx="105">
                  <c:v>3.500162</c:v>
                </c:pt>
                <c:pt idx="106">
                  <c:v>3.500161</c:v>
                </c:pt>
                <c:pt idx="107">
                  <c:v>3.500160</c:v>
                </c:pt>
                <c:pt idx="108">
                  <c:v>3.500159</c:v>
                </c:pt>
                <c:pt idx="109">
                  <c:v>3.500158</c:v>
                </c:pt>
                <c:pt idx="110">
                  <c:v>3.500157</c:v>
                </c:pt>
                <c:pt idx="111">
                  <c:v>3.500157</c:v>
                </c:pt>
                <c:pt idx="112">
                  <c:v>3.500156</c:v>
                </c:pt>
                <c:pt idx="113">
                  <c:v>3.500155</c:v>
                </c:pt>
                <c:pt idx="114">
                  <c:v>3.500154</c:v>
                </c:pt>
                <c:pt idx="115">
                  <c:v>3.500153</c:v>
                </c:pt>
                <c:pt idx="116">
                  <c:v>3.500152</c:v>
                </c:pt>
                <c:pt idx="117">
                  <c:v>3.500152</c:v>
                </c:pt>
                <c:pt idx="118">
                  <c:v>3.500151</c:v>
                </c:pt>
                <c:pt idx="119">
                  <c:v>3.500150</c:v>
                </c:pt>
                <c:pt idx="120">
                  <c:v>3.500149</c:v>
                </c:pt>
                <c:pt idx="121">
                  <c:v>3.500148</c:v>
                </c:pt>
                <c:pt idx="122">
                  <c:v>3.500148</c:v>
                </c:pt>
                <c:pt idx="123">
                  <c:v>3.500147</c:v>
                </c:pt>
                <c:pt idx="124">
                  <c:v>3.500146</c:v>
                </c:pt>
                <c:pt idx="125">
                  <c:v>3.500145</c:v>
                </c:pt>
                <c:pt idx="126">
                  <c:v>3.500144</c:v>
                </c:pt>
                <c:pt idx="127">
                  <c:v>3.500144</c:v>
                </c:pt>
                <c:pt idx="128">
                  <c:v>3.500143</c:v>
                </c:pt>
                <c:pt idx="129">
                  <c:v>3.500142</c:v>
                </c:pt>
                <c:pt idx="130">
                  <c:v>3.500141</c:v>
                </c:pt>
                <c:pt idx="131">
                  <c:v>3.500141</c:v>
                </c:pt>
                <c:pt idx="132">
                  <c:v>3.500140</c:v>
                </c:pt>
                <c:pt idx="133">
                  <c:v>3.500139</c:v>
                </c:pt>
                <c:pt idx="134">
                  <c:v>3.500138</c:v>
                </c:pt>
                <c:pt idx="135">
                  <c:v>3.500138</c:v>
                </c:pt>
                <c:pt idx="136">
                  <c:v>3.500137</c:v>
                </c:pt>
                <c:pt idx="137">
                  <c:v>3.500136</c:v>
                </c:pt>
                <c:pt idx="138">
                  <c:v>3.500135</c:v>
                </c:pt>
                <c:pt idx="139">
                  <c:v>3.500135</c:v>
                </c:pt>
                <c:pt idx="140">
                  <c:v>3.500134</c:v>
                </c:pt>
                <c:pt idx="141">
                  <c:v>3.500133</c:v>
                </c:pt>
                <c:pt idx="142">
                  <c:v>3.500132</c:v>
                </c:pt>
                <c:pt idx="143">
                  <c:v>3.500132</c:v>
                </c:pt>
                <c:pt idx="144">
                  <c:v>3.500131</c:v>
                </c:pt>
                <c:pt idx="145">
                  <c:v>3.500130</c:v>
                </c:pt>
                <c:pt idx="146">
                  <c:v>3.500130</c:v>
                </c:pt>
                <c:pt idx="147">
                  <c:v>3.500129</c:v>
                </c:pt>
                <c:pt idx="148">
                  <c:v>3.500128</c:v>
                </c:pt>
                <c:pt idx="149">
                  <c:v>3.500128</c:v>
                </c:pt>
                <c:pt idx="150">
                  <c:v>3.500127</c:v>
                </c:pt>
                <c:pt idx="151">
                  <c:v>3.500126</c:v>
                </c:pt>
                <c:pt idx="152">
                  <c:v>3.500126</c:v>
                </c:pt>
                <c:pt idx="153">
                  <c:v>3.500125</c:v>
                </c:pt>
                <c:pt idx="154">
                  <c:v>3.500124</c:v>
                </c:pt>
                <c:pt idx="155">
                  <c:v>3.500124</c:v>
                </c:pt>
                <c:pt idx="156">
                  <c:v>3.500123</c:v>
                </c:pt>
                <c:pt idx="157">
                  <c:v>3.500122</c:v>
                </c:pt>
                <c:pt idx="158">
                  <c:v>3.500122</c:v>
                </c:pt>
                <c:pt idx="159">
                  <c:v>3.500121</c:v>
                </c:pt>
                <c:pt idx="160">
                  <c:v>3.500120</c:v>
                </c:pt>
                <c:pt idx="161">
                  <c:v>3.500120</c:v>
                </c:pt>
                <c:pt idx="162">
                  <c:v>3.500119</c:v>
                </c:pt>
                <c:pt idx="163">
                  <c:v>3.500118</c:v>
                </c:pt>
                <c:pt idx="164">
                  <c:v>3.500118</c:v>
                </c:pt>
                <c:pt idx="165">
                  <c:v>3.500117</c:v>
                </c:pt>
                <c:pt idx="166">
                  <c:v>3.500116</c:v>
                </c:pt>
                <c:pt idx="167">
                  <c:v>3.500116</c:v>
                </c:pt>
                <c:pt idx="168">
                  <c:v>3.500115</c:v>
                </c:pt>
                <c:pt idx="169">
                  <c:v>3.500115</c:v>
                </c:pt>
                <c:pt idx="170">
                  <c:v>3.500114</c:v>
                </c:pt>
                <c:pt idx="171">
                  <c:v>3.500113</c:v>
                </c:pt>
                <c:pt idx="172">
                  <c:v>3.500113</c:v>
                </c:pt>
                <c:pt idx="173">
                  <c:v>3.500112</c:v>
                </c:pt>
                <c:pt idx="174">
                  <c:v>3.500112</c:v>
                </c:pt>
                <c:pt idx="175">
                  <c:v>3.500111</c:v>
                </c:pt>
                <c:pt idx="176">
                  <c:v>3.500110</c:v>
                </c:pt>
                <c:pt idx="177">
                  <c:v>3.500110</c:v>
                </c:pt>
                <c:pt idx="178">
                  <c:v>3.500109</c:v>
                </c:pt>
                <c:pt idx="179">
                  <c:v>3.500109</c:v>
                </c:pt>
                <c:pt idx="180">
                  <c:v>3.500108</c:v>
                </c:pt>
                <c:pt idx="181">
                  <c:v>3.500108</c:v>
                </c:pt>
                <c:pt idx="182">
                  <c:v>3.500107</c:v>
                </c:pt>
                <c:pt idx="183">
                  <c:v>3.500106</c:v>
                </c:pt>
                <c:pt idx="184">
                  <c:v>3.500106</c:v>
                </c:pt>
                <c:pt idx="185">
                  <c:v>3.500105</c:v>
                </c:pt>
                <c:pt idx="186">
                  <c:v>3.500105</c:v>
                </c:pt>
                <c:pt idx="187">
                  <c:v>3.500104</c:v>
                </c:pt>
                <c:pt idx="188">
                  <c:v>3.500104</c:v>
                </c:pt>
                <c:pt idx="189">
                  <c:v>3.500103</c:v>
                </c:pt>
                <c:pt idx="190">
                  <c:v>3.500103</c:v>
                </c:pt>
                <c:pt idx="191">
                  <c:v>3.500102</c:v>
                </c:pt>
                <c:pt idx="192">
                  <c:v>3.500102</c:v>
                </c:pt>
                <c:pt idx="193">
                  <c:v>3.500101</c:v>
                </c:pt>
                <c:pt idx="194">
                  <c:v>3.500100</c:v>
                </c:pt>
                <c:pt idx="195">
                  <c:v>3.500100</c:v>
                </c:pt>
                <c:pt idx="196">
                  <c:v>3.500099</c:v>
                </c:pt>
                <c:pt idx="197">
                  <c:v>3.500099</c:v>
                </c:pt>
                <c:pt idx="198">
                  <c:v>3.500098</c:v>
                </c:pt>
                <c:pt idx="199">
                  <c:v>3.500098</c:v>
                </c:pt>
                <c:pt idx="200">
                  <c:v>3.500097</c:v>
                </c:pt>
                <c:pt idx="201">
                  <c:v>3.500097</c:v>
                </c:pt>
                <c:pt idx="202">
                  <c:v>3.500096</c:v>
                </c:pt>
                <c:pt idx="203">
                  <c:v>3.500096</c:v>
                </c:pt>
                <c:pt idx="204">
                  <c:v>3.500095</c:v>
                </c:pt>
                <c:pt idx="205">
                  <c:v>3.500095</c:v>
                </c:pt>
                <c:pt idx="206">
                  <c:v>3.500094</c:v>
                </c:pt>
                <c:pt idx="207">
                  <c:v>3.500094</c:v>
                </c:pt>
                <c:pt idx="208">
                  <c:v>3.500093</c:v>
                </c:pt>
                <c:pt idx="209">
                  <c:v>3.500093</c:v>
                </c:pt>
                <c:pt idx="210">
                  <c:v>3.500092</c:v>
                </c:pt>
                <c:pt idx="211">
                  <c:v>3.500092</c:v>
                </c:pt>
                <c:pt idx="212">
                  <c:v>3.500092</c:v>
                </c:pt>
                <c:pt idx="213">
                  <c:v>3.500091</c:v>
                </c:pt>
                <c:pt idx="214">
                  <c:v>3.500091</c:v>
                </c:pt>
                <c:pt idx="215">
                  <c:v>3.500090</c:v>
                </c:pt>
                <c:pt idx="216">
                  <c:v>3.500090</c:v>
                </c:pt>
                <c:pt idx="217">
                  <c:v>3.500089</c:v>
                </c:pt>
                <c:pt idx="218">
                  <c:v>3.500089</c:v>
                </c:pt>
                <c:pt idx="219">
                  <c:v>3.500088</c:v>
                </c:pt>
                <c:pt idx="220">
                  <c:v>3.500088</c:v>
                </c:pt>
                <c:pt idx="221">
                  <c:v>3.500087</c:v>
                </c:pt>
                <c:pt idx="222">
                  <c:v>3.500087</c:v>
                </c:pt>
                <c:pt idx="223">
                  <c:v>3.500086</c:v>
                </c:pt>
                <c:pt idx="224">
                  <c:v>3.500086</c:v>
                </c:pt>
                <c:pt idx="225">
                  <c:v>3.500086</c:v>
                </c:pt>
                <c:pt idx="226">
                  <c:v>3.500085</c:v>
                </c:pt>
                <c:pt idx="227">
                  <c:v>3.500085</c:v>
                </c:pt>
                <c:pt idx="228">
                  <c:v>3.500084</c:v>
                </c:pt>
                <c:pt idx="229">
                  <c:v>3.500084</c:v>
                </c:pt>
                <c:pt idx="230">
                  <c:v>3.500083</c:v>
                </c:pt>
                <c:pt idx="231">
                  <c:v>3.500083</c:v>
                </c:pt>
                <c:pt idx="232">
                  <c:v>3.500083</c:v>
                </c:pt>
                <c:pt idx="233">
                  <c:v>3.500082</c:v>
                </c:pt>
                <c:pt idx="234">
                  <c:v>3.500082</c:v>
                </c:pt>
                <c:pt idx="235">
                  <c:v>3.500081</c:v>
                </c:pt>
                <c:pt idx="236">
                  <c:v>3.500081</c:v>
                </c:pt>
                <c:pt idx="237">
                  <c:v>3.500081</c:v>
                </c:pt>
                <c:pt idx="238">
                  <c:v>3.500080</c:v>
                </c:pt>
                <c:pt idx="239">
                  <c:v>3.500080</c:v>
                </c:pt>
                <c:pt idx="240">
                  <c:v>3.500079</c:v>
                </c:pt>
                <c:pt idx="241">
                  <c:v>3.500079</c:v>
                </c:pt>
                <c:pt idx="242">
                  <c:v>3.500078</c:v>
                </c:pt>
                <c:pt idx="243">
                  <c:v>3.500078</c:v>
                </c:pt>
                <c:pt idx="244">
                  <c:v>3.500078</c:v>
                </c:pt>
                <c:pt idx="245">
                  <c:v>3.500077</c:v>
                </c:pt>
                <c:pt idx="246">
                  <c:v>3.500077</c:v>
                </c:pt>
                <c:pt idx="247">
                  <c:v>3.500077</c:v>
                </c:pt>
                <c:pt idx="248">
                  <c:v>3.500076</c:v>
                </c:pt>
                <c:pt idx="249">
                  <c:v>3.500076</c:v>
                </c:pt>
                <c:pt idx="250">
                  <c:v>3.500075</c:v>
                </c:pt>
                <c:pt idx="251">
                  <c:v>3.500075</c:v>
                </c:pt>
                <c:pt idx="252">
                  <c:v>3.500075</c:v>
                </c:pt>
                <c:pt idx="253">
                  <c:v>3.500074</c:v>
                </c:pt>
                <c:pt idx="254">
                  <c:v>3.500074</c:v>
                </c:pt>
                <c:pt idx="255">
                  <c:v>3.500074</c:v>
                </c:pt>
                <c:pt idx="256">
                  <c:v>3.500073</c:v>
                </c:pt>
                <c:pt idx="257">
                  <c:v>3.500073</c:v>
                </c:pt>
                <c:pt idx="258">
                  <c:v>3.500072</c:v>
                </c:pt>
                <c:pt idx="259">
                  <c:v>3.500072</c:v>
                </c:pt>
                <c:pt idx="260">
                  <c:v>3.500072</c:v>
                </c:pt>
                <c:pt idx="261">
                  <c:v>3.500071</c:v>
                </c:pt>
                <c:pt idx="262">
                  <c:v>3.500071</c:v>
                </c:pt>
                <c:pt idx="263">
                  <c:v>3.500071</c:v>
                </c:pt>
                <c:pt idx="264">
                  <c:v>3.500070</c:v>
                </c:pt>
                <c:pt idx="265">
                  <c:v>3.500070</c:v>
                </c:pt>
                <c:pt idx="266">
                  <c:v>3.500070</c:v>
                </c:pt>
                <c:pt idx="267">
                  <c:v>3.500069</c:v>
                </c:pt>
                <c:pt idx="268">
                  <c:v>3.500069</c:v>
                </c:pt>
                <c:pt idx="269">
                  <c:v>3.500069</c:v>
                </c:pt>
                <c:pt idx="270">
                  <c:v>3.500068</c:v>
                </c:pt>
                <c:pt idx="271">
                  <c:v>3.500068</c:v>
                </c:pt>
                <c:pt idx="272">
                  <c:v>3.500068</c:v>
                </c:pt>
                <c:pt idx="273">
                  <c:v>3.500067</c:v>
                </c:pt>
                <c:pt idx="274">
                  <c:v>3.500067</c:v>
                </c:pt>
                <c:pt idx="275">
                  <c:v>3.500067</c:v>
                </c:pt>
                <c:pt idx="276">
                  <c:v>3.500066</c:v>
                </c:pt>
                <c:pt idx="277">
                  <c:v>3.500066</c:v>
                </c:pt>
                <c:pt idx="278">
                  <c:v>3.500066</c:v>
                </c:pt>
                <c:pt idx="279">
                  <c:v>3.500065</c:v>
                </c:pt>
                <c:pt idx="280">
                  <c:v>3.500065</c:v>
                </c:pt>
                <c:pt idx="281">
                  <c:v>3.500065</c:v>
                </c:pt>
                <c:pt idx="282">
                  <c:v>3.500064</c:v>
                </c:pt>
                <c:pt idx="283">
                  <c:v>3.500064</c:v>
                </c:pt>
                <c:pt idx="284">
                  <c:v>3.500064</c:v>
                </c:pt>
                <c:pt idx="285">
                  <c:v>3.500063</c:v>
                </c:pt>
                <c:pt idx="286">
                  <c:v>3.500063</c:v>
                </c:pt>
                <c:pt idx="287">
                  <c:v>3.500063</c:v>
                </c:pt>
                <c:pt idx="288">
                  <c:v>3.500062</c:v>
                </c:pt>
                <c:pt idx="289">
                  <c:v>3.500062</c:v>
                </c:pt>
                <c:pt idx="290">
                  <c:v>3.500062</c:v>
                </c:pt>
                <c:pt idx="291">
                  <c:v>3.500062</c:v>
                </c:pt>
                <c:pt idx="292">
                  <c:v>3.500061</c:v>
                </c:pt>
                <c:pt idx="293">
                  <c:v>3.500061</c:v>
                </c:pt>
                <c:pt idx="294">
                  <c:v>3.500061</c:v>
                </c:pt>
                <c:pt idx="295">
                  <c:v>3.500060</c:v>
                </c:pt>
                <c:pt idx="296">
                  <c:v>3.500060</c:v>
                </c:pt>
                <c:pt idx="297">
                  <c:v>3.500060</c:v>
                </c:pt>
                <c:pt idx="298">
                  <c:v>3.500060</c:v>
                </c:pt>
                <c:pt idx="299">
                  <c:v>3.500059</c:v>
                </c:pt>
                <c:pt idx="300">
                  <c:v>3.500059</c:v>
                </c:pt>
                <c:pt idx="301">
                  <c:v>3.500059</c:v>
                </c:pt>
                <c:pt idx="302">
                  <c:v>3.500058</c:v>
                </c:pt>
                <c:pt idx="303">
                  <c:v>3.500058</c:v>
                </c:pt>
                <c:pt idx="304">
                  <c:v>3.500058</c:v>
                </c:pt>
                <c:pt idx="305">
                  <c:v>3.500058</c:v>
                </c:pt>
                <c:pt idx="306">
                  <c:v>3.500057</c:v>
                </c:pt>
                <c:pt idx="307">
                  <c:v>3.500057</c:v>
                </c:pt>
                <c:pt idx="308">
                  <c:v>3.500057</c:v>
                </c:pt>
                <c:pt idx="309">
                  <c:v>3.500056</c:v>
                </c:pt>
                <c:pt idx="310">
                  <c:v>3.500056</c:v>
                </c:pt>
                <c:pt idx="311">
                  <c:v>3.500056</c:v>
                </c:pt>
                <c:pt idx="312">
                  <c:v>3.500056</c:v>
                </c:pt>
                <c:pt idx="313">
                  <c:v>3.500055</c:v>
                </c:pt>
                <c:pt idx="314">
                  <c:v>3.500055</c:v>
                </c:pt>
                <c:pt idx="315">
                  <c:v>3.500055</c:v>
                </c:pt>
                <c:pt idx="316">
                  <c:v>3.500055</c:v>
                </c:pt>
                <c:pt idx="317">
                  <c:v>3.500054</c:v>
                </c:pt>
                <c:pt idx="318">
                  <c:v>3.500054</c:v>
                </c:pt>
                <c:pt idx="319">
                  <c:v>3.500054</c:v>
                </c:pt>
                <c:pt idx="320">
                  <c:v>3.500054</c:v>
                </c:pt>
                <c:pt idx="321">
                  <c:v>3.500053</c:v>
                </c:pt>
                <c:pt idx="322">
                  <c:v>3.500053</c:v>
                </c:pt>
                <c:pt idx="323">
                  <c:v>3.500053</c:v>
                </c:pt>
                <c:pt idx="324">
                  <c:v>3.500053</c:v>
                </c:pt>
                <c:pt idx="325">
                  <c:v>3.500052</c:v>
                </c:pt>
                <c:pt idx="326">
                  <c:v>3.500052</c:v>
                </c:pt>
                <c:pt idx="327">
                  <c:v>3.500052</c:v>
                </c:pt>
                <c:pt idx="328">
                  <c:v>3.500052</c:v>
                </c:pt>
                <c:pt idx="329">
                  <c:v>3.500051</c:v>
                </c:pt>
                <c:pt idx="330">
                  <c:v>3.500051</c:v>
                </c:pt>
                <c:pt idx="331">
                  <c:v>3.500051</c:v>
                </c:pt>
                <c:pt idx="332">
                  <c:v>3.500051</c:v>
                </c:pt>
                <c:pt idx="333">
                  <c:v>3.500050</c:v>
                </c:pt>
                <c:pt idx="334">
                  <c:v>3.500050</c:v>
                </c:pt>
                <c:pt idx="335">
                  <c:v>3.500050</c:v>
                </c:pt>
                <c:pt idx="336">
                  <c:v>3.500050</c:v>
                </c:pt>
                <c:pt idx="337">
                  <c:v>3.500050</c:v>
                </c:pt>
                <c:pt idx="338">
                  <c:v>3.500049</c:v>
                </c:pt>
                <c:pt idx="339">
                  <c:v>3.500049</c:v>
                </c:pt>
                <c:pt idx="340">
                  <c:v>3.500049</c:v>
                </c:pt>
                <c:pt idx="341">
                  <c:v>3.500049</c:v>
                </c:pt>
                <c:pt idx="342">
                  <c:v>3.500048</c:v>
                </c:pt>
                <c:pt idx="343">
                  <c:v>3.500048</c:v>
                </c:pt>
                <c:pt idx="344">
                  <c:v>3.500048</c:v>
                </c:pt>
                <c:pt idx="345">
                  <c:v>3.500048</c:v>
                </c:pt>
                <c:pt idx="346">
                  <c:v>3.500048</c:v>
                </c:pt>
                <c:pt idx="347">
                  <c:v>3.500047</c:v>
                </c:pt>
                <c:pt idx="348">
                  <c:v>3.500047</c:v>
                </c:pt>
                <c:pt idx="349">
                  <c:v>3.500047</c:v>
                </c:pt>
                <c:pt idx="350">
                  <c:v>3.500047</c:v>
                </c:pt>
                <c:pt idx="351">
                  <c:v>3.500046</c:v>
                </c:pt>
                <c:pt idx="352">
                  <c:v>3.500046</c:v>
                </c:pt>
                <c:pt idx="353">
                  <c:v>3.500046</c:v>
                </c:pt>
                <c:pt idx="354">
                  <c:v>3.500046</c:v>
                </c:pt>
                <c:pt idx="355">
                  <c:v>3.500046</c:v>
                </c:pt>
                <c:pt idx="356">
                  <c:v>3.500045</c:v>
                </c:pt>
                <c:pt idx="357">
                  <c:v>3.500045</c:v>
                </c:pt>
                <c:pt idx="358">
                  <c:v>3.500045</c:v>
                </c:pt>
                <c:pt idx="359">
                  <c:v>3.500045</c:v>
                </c:pt>
                <c:pt idx="360">
                  <c:v>3.500045</c:v>
                </c:pt>
                <c:pt idx="361">
                  <c:v>3.500044</c:v>
                </c:pt>
                <c:pt idx="362">
                  <c:v>3.500044</c:v>
                </c:pt>
                <c:pt idx="363">
                  <c:v>3.500044</c:v>
                </c:pt>
                <c:pt idx="364">
                  <c:v>3.500044</c:v>
                </c:pt>
                <c:pt idx="365">
                  <c:v>3.500044</c:v>
                </c:pt>
                <c:pt idx="366">
                  <c:v>3.500043</c:v>
                </c:pt>
                <c:pt idx="367">
                  <c:v>3.500043</c:v>
                </c:pt>
                <c:pt idx="368">
                  <c:v>3.500043</c:v>
                </c:pt>
                <c:pt idx="369">
                  <c:v>3.500043</c:v>
                </c:pt>
                <c:pt idx="370">
                  <c:v>3.500043</c:v>
                </c:pt>
                <c:pt idx="371">
                  <c:v>3.500042</c:v>
                </c:pt>
                <c:pt idx="372">
                  <c:v>3.500042</c:v>
                </c:pt>
                <c:pt idx="373">
                  <c:v>3.500042</c:v>
                </c:pt>
                <c:pt idx="374">
                  <c:v>3.500042</c:v>
                </c:pt>
                <c:pt idx="375">
                  <c:v>3.500042</c:v>
                </c:pt>
                <c:pt idx="376">
                  <c:v>3.500042</c:v>
                </c:pt>
                <c:pt idx="377">
                  <c:v>3.500041</c:v>
                </c:pt>
                <c:pt idx="378">
                  <c:v>3.500041</c:v>
                </c:pt>
                <c:pt idx="379">
                  <c:v>3.500041</c:v>
                </c:pt>
                <c:pt idx="380">
                  <c:v>3.500041</c:v>
                </c:pt>
                <c:pt idx="381">
                  <c:v>3.500041</c:v>
                </c:pt>
                <c:pt idx="382">
                  <c:v>3.500040</c:v>
                </c:pt>
                <c:pt idx="383">
                  <c:v>3.500040</c:v>
                </c:pt>
                <c:pt idx="384">
                  <c:v>3.500040</c:v>
                </c:pt>
                <c:pt idx="385">
                  <c:v>3.500040</c:v>
                </c:pt>
                <c:pt idx="386">
                  <c:v>3.500040</c:v>
                </c:pt>
                <c:pt idx="387">
                  <c:v>3.500040</c:v>
                </c:pt>
                <c:pt idx="388">
                  <c:v>3.500039</c:v>
                </c:pt>
                <c:pt idx="389">
                  <c:v>3.500039</c:v>
                </c:pt>
                <c:pt idx="390">
                  <c:v>3.500039</c:v>
                </c:pt>
                <c:pt idx="391">
                  <c:v>3.500039</c:v>
                </c:pt>
                <c:pt idx="392">
                  <c:v>3.500039</c:v>
                </c:pt>
                <c:pt idx="393">
                  <c:v>3.500039</c:v>
                </c:pt>
                <c:pt idx="394">
                  <c:v>3.500038</c:v>
                </c:pt>
                <c:pt idx="395">
                  <c:v>3.500038</c:v>
                </c:pt>
                <c:pt idx="396">
                  <c:v>3.500038</c:v>
                </c:pt>
                <c:pt idx="397">
                  <c:v>3.500038</c:v>
                </c:pt>
                <c:pt idx="398">
                  <c:v>3.500038</c:v>
                </c:pt>
                <c:pt idx="399">
                  <c:v>3.500038</c:v>
                </c:pt>
                <c:pt idx="400">
                  <c:v>3.500037</c:v>
                </c:pt>
                <c:pt idx="401">
                  <c:v>3.500037</c:v>
                </c:pt>
                <c:pt idx="402">
                  <c:v>3.500037</c:v>
                </c:pt>
                <c:pt idx="403">
                  <c:v>3.500037</c:v>
                </c:pt>
                <c:pt idx="404">
                  <c:v>3.500037</c:v>
                </c:pt>
                <c:pt idx="405">
                  <c:v>3.500037</c:v>
                </c:pt>
                <c:pt idx="406">
                  <c:v>3.500036</c:v>
                </c:pt>
                <c:pt idx="407">
                  <c:v>3.500036</c:v>
                </c:pt>
                <c:pt idx="408">
                  <c:v>3.500036</c:v>
                </c:pt>
                <c:pt idx="409">
                  <c:v>3.500036</c:v>
                </c:pt>
                <c:pt idx="410">
                  <c:v>3.500036</c:v>
                </c:pt>
                <c:pt idx="411">
                  <c:v>3.500036</c:v>
                </c:pt>
                <c:pt idx="412">
                  <c:v>3.500036</c:v>
                </c:pt>
                <c:pt idx="413">
                  <c:v>3.500035</c:v>
                </c:pt>
                <c:pt idx="414">
                  <c:v>3.500035</c:v>
                </c:pt>
                <c:pt idx="415">
                  <c:v>3.500035</c:v>
                </c:pt>
                <c:pt idx="416">
                  <c:v>3.500035</c:v>
                </c:pt>
                <c:pt idx="417">
                  <c:v>3.500035</c:v>
                </c:pt>
                <c:pt idx="418">
                  <c:v>3.500035</c:v>
                </c:pt>
                <c:pt idx="419">
                  <c:v>3.500035</c:v>
                </c:pt>
                <c:pt idx="420">
                  <c:v>3.500034</c:v>
                </c:pt>
                <c:pt idx="421">
                  <c:v>3.500034</c:v>
                </c:pt>
                <c:pt idx="422">
                  <c:v>3.500034</c:v>
                </c:pt>
                <c:pt idx="423">
                  <c:v>3.500034</c:v>
                </c:pt>
                <c:pt idx="424">
                  <c:v>3.388840</c:v>
                </c:pt>
                <c:pt idx="425">
                  <c:v>3.283950</c:v>
                </c:pt>
                <c:pt idx="426">
                  <c:v>3.184993</c:v>
                </c:pt>
                <c:pt idx="427">
                  <c:v>3.091620</c:v>
                </c:pt>
                <c:pt idx="428">
                  <c:v>3.003500</c:v>
                </c:pt>
                <c:pt idx="429">
                  <c:v>2.920325</c:v>
                </c:pt>
                <c:pt idx="430">
                  <c:v>2.841802</c:v>
                </c:pt>
                <c:pt idx="431">
                  <c:v>2.767658</c:v>
                </c:pt>
                <c:pt idx="432">
                  <c:v>2.697635</c:v>
                </c:pt>
                <c:pt idx="433">
                  <c:v>2.631490</c:v>
                </c:pt>
                <c:pt idx="434">
                  <c:v>2.568994</c:v>
                </c:pt>
                <c:pt idx="435">
                  <c:v>2.509933</c:v>
                </c:pt>
                <c:pt idx="436">
                  <c:v>2.454105</c:v>
                </c:pt>
                <c:pt idx="437">
                  <c:v>2.401318</c:v>
                </c:pt>
                <c:pt idx="438">
                  <c:v>2.351396</c:v>
                </c:pt>
                <c:pt idx="439">
                  <c:v>2.304167</c:v>
                </c:pt>
                <c:pt idx="440">
                  <c:v>2.259476</c:v>
                </c:pt>
                <c:pt idx="441">
                  <c:v>2.217171</c:v>
                </c:pt>
                <c:pt idx="442">
                  <c:v>2.177114</c:v>
                </c:pt>
                <c:pt idx="443">
                  <c:v>2.139172</c:v>
                </c:pt>
                <c:pt idx="444">
                  <c:v>2.103220</c:v>
                </c:pt>
                <c:pt idx="445">
                  <c:v>2.069143</c:v>
                </c:pt>
                <c:pt idx="446">
                  <c:v>2.036829</c:v>
                </c:pt>
                <c:pt idx="447">
                  <c:v>2.006176</c:v>
                </c:pt>
                <c:pt idx="448">
                  <c:v>1.977086</c:v>
                </c:pt>
                <c:pt idx="449">
                  <c:v>1.949468</c:v>
                </c:pt>
                <c:pt idx="450">
                  <c:v>1.923235</c:v>
                </c:pt>
                <c:pt idx="451">
                  <c:v>1.898306</c:v>
                </c:pt>
                <c:pt idx="452">
                  <c:v>1.874605</c:v>
                </c:pt>
                <c:pt idx="453">
                  <c:v>1.852061</c:v>
                </c:pt>
                <c:pt idx="454">
                  <c:v>1.830605</c:v>
                </c:pt>
                <c:pt idx="455">
                  <c:v>1.810175</c:v>
                </c:pt>
                <c:pt idx="456">
                  <c:v>1.790709</c:v>
                </c:pt>
                <c:pt idx="457">
                  <c:v>1.772153</c:v>
                </c:pt>
                <c:pt idx="458">
                  <c:v>1.754452</c:v>
                </c:pt>
                <c:pt idx="459">
                  <c:v>1.737558</c:v>
                </c:pt>
                <c:pt idx="460">
                  <c:v>1.721424</c:v>
                </c:pt>
                <c:pt idx="461">
                  <c:v>1.706004</c:v>
                </c:pt>
                <c:pt idx="462">
                  <c:v>1.691258</c:v>
                </c:pt>
                <c:pt idx="463">
                  <c:v>1.677147</c:v>
                </c:pt>
                <c:pt idx="464">
                  <c:v>1.663634</c:v>
                </c:pt>
                <c:pt idx="465">
                  <c:v>1.650684</c:v>
                </c:pt>
                <c:pt idx="466">
                  <c:v>1.638265</c:v>
                </c:pt>
                <c:pt idx="467">
                  <c:v>1.626347</c:v>
                </c:pt>
                <c:pt idx="468">
                  <c:v>1.614899</c:v>
                </c:pt>
                <c:pt idx="469">
                  <c:v>1.603896</c:v>
                </c:pt>
                <c:pt idx="470">
                  <c:v>1.593311</c:v>
                </c:pt>
                <c:pt idx="471">
                  <c:v>1.583122</c:v>
                </c:pt>
                <c:pt idx="472">
                  <c:v>1.573304</c:v>
                </c:pt>
                <c:pt idx="473">
                  <c:v>1.563838</c:v>
                </c:pt>
                <c:pt idx="474">
                  <c:v>1.554702</c:v>
                </c:pt>
                <c:pt idx="475">
                  <c:v>1.545878</c:v>
                </c:pt>
                <c:pt idx="476">
                  <c:v>1.537349</c:v>
                </c:pt>
                <c:pt idx="477">
                  <c:v>1.529098</c:v>
                </c:pt>
                <c:pt idx="478">
                  <c:v>1.521108</c:v>
                </c:pt>
                <c:pt idx="479">
                  <c:v>1.513366</c:v>
                </c:pt>
                <c:pt idx="480">
                  <c:v>1.505857</c:v>
                </c:pt>
                <c:pt idx="481">
                  <c:v>1.498568</c:v>
                </c:pt>
                <c:pt idx="482">
                  <c:v>1.491488</c:v>
                </c:pt>
                <c:pt idx="483">
                  <c:v>1.484603</c:v>
                </c:pt>
                <c:pt idx="484">
                  <c:v>1.477905</c:v>
                </c:pt>
                <c:pt idx="485">
                  <c:v>1.471381</c:v>
                </c:pt>
                <c:pt idx="486">
                  <c:v>1.465024</c:v>
                </c:pt>
                <c:pt idx="487">
                  <c:v>1.458822</c:v>
                </c:pt>
                <c:pt idx="488">
                  <c:v>1.452769</c:v>
                </c:pt>
                <c:pt idx="489">
                  <c:v>1.446856</c:v>
                </c:pt>
                <c:pt idx="490">
                  <c:v>1.441075</c:v>
                </c:pt>
                <c:pt idx="491">
                  <c:v>1.435419</c:v>
                </c:pt>
                <c:pt idx="492">
                  <c:v>1.429882</c:v>
                </c:pt>
                <c:pt idx="493">
                  <c:v>1.424457</c:v>
                </c:pt>
                <c:pt idx="494">
                  <c:v>1.419139</c:v>
                </c:pt>
                <c:pt idx="495">
                  <c:v>1.413921</c:v>
                </c:pt>
                <c:pt idx="496">
                  <c:v>1.408799</c:v>
                </c:pt>
                <c:pt idx="497">
                  <c:v>1.403767</c:v>
                </c:pt>
                <c:pt idx="498">
                  <c:v>1.398821</c:v>
                </c:pt>
                <c:pt idx="499">
                  <c:v>1.393956</c:v>
                </c:pt>
                <c:pt idx="500">
                  <c:v>1.389169</c:v>
                </c:pt>
                <c:pt idx="501">
                  <c:v>1.384455</c:v>
                </c:pt>
                <c:pt idx="502">
                  <c:v>1.379811</c:v>
                </c:pt>
                <c:pt idx="503">
                  <c:v>1.375233</c:v>
                </c:pt>
                <c:pt idx="504">
                  <c:v>1.370718</c:v>
                </c:pt>
                <c:pt idx="505">
                  <c:v>1.366263</c:v>
                </c:pt>
                <c:pt idx="506">
                  <c:v>1.361865</c:v>
                </c:pt>
                <c:pt idx="507">
                  <c:v>1.357522</c:v>
                </c:pt>
                <c:pt idx="508">
                  <c:v>1.353231</c:v>
                </c:pt>
                <c:pt idx="509">
                  <c:v>1.348989</c:v>
                </c:pt>
                <c:pt idx="510">
                  <c:v>1.344794</c:v>
                </c:pt>
                <c:pt idx="511">
                  <c:v>1.340644</c:v>
                </c:pt>
                <c:pt idx="512">
                  <c:v>1.336537</c:v>
                </c:pt>
                <c:pt idx="513">
                  <c:v>1.332471</c:v>
                </c:pt>
                <c:pt idx="514">
                  <c:v>1.328445</c:v>
                </c:pt>
                <c:pt idx="515">
                  <c:v>1.324456</c:v>
                </c:pt>
                <c:pt idx="516">
                  <c:v>1.320504</c:v>
                </c:pt>
                <c:pt idx="517">
                  <c:v>1.316586</c:v>
                </c:pt>
                <c:pt idx="518">
                  <c:v>1.312701</c:v>
                </c:pt>
                <c:pt idx="519">
                  <c:v>1.308848</c:v>
                </c:pt>
                <c:pt idx="520">
                  <c:v>1.305026</c:v>
                </c:pt>
                <c:pt idx="521">
                  <c:v>1.301233</c:v>
                </c:pt>
                <c:pt idx="522">
                  <c:v>1.297469</c:v>
                </c:pt>
                <c:pt idx="523">
                  <c:v>1.293732</c:v>
                </c:pt>
                <c:pt idx="524">
                  <c:v>1.290021</c:v>
                </c:pt>
                <c:pt idx="525">
                  <c:v>1.286336</c:v>
                </c:pt>
                <c:pt idx="526">
                  <c:v>1.282675</c:v>
                </c:pt>
                <c:pt idx="527">
                  <c:v>1.279037</c:v>
                </c:pt>
                <c:pt idx="528">
                  <c:v>1.275423</c:v>
                </c:pt>
                <c:pt idx="529">
                  <c:v>1.271831</c:v>
                </c:pt>
                <c:pt idx="530">
                  <c:v>1.268260</c:v>
                </c:pt>
                <c:pt idx="531">
                  <c:v>1.264710</c:v>
                </c:pt>
                <c:pt idx="532">
                  <c:v>1.261181</c:v>
                </c:pt>
                <c:pt idx="533">
                  <c:v>1.257671</c:v>
                </c:pt>
                <c:pt idx="534">
                  <c:v>1.254180</c:v>
                </c:pt>
                <c:pt idx="535">
                  <c:v>1.250707</c:v>
                </c:pt>
                <c:pt idx="536">
                  <c:v>1.247253</c:v>
                </c:pt>
                <c:pt idx="537">
                  <c:v>1.243816</c:v>
                </c:pt>
                <c:pt idx="538">
                  <c:v>1.240396</c:v>
                </c:pt>
                <c:pt idx="539">
                  <c:v>1.236993</c:v>
                </c:pt>
                <c:pt idx="540">
                  <c:v>1.233607</c:v>
                </c:pt>
                <c:pt idx="541">
                  <c:v>1.230236</c:v>
                </c:pt>
                <c:pt idx="542">
                  <c:v>1.226881</c:v>
                </c:pt>
                <c:pt idx="543">
                  <c:v>1.223541</c:v>
                </c:pt>
                <c:pt idx="544">
                  <c:v>1.220217</c:v>
                </c:pt>
                <c:pt idx="545">
                  <c:v>1.216906</c:v>
                </c:pt>
                <c:pt idx="546">
                  <c:v>2.000014</c:v>
                </c:pt>
                <c:pt idx="547">
                  <c:v>1.955663</c:v>
                </c:pt>
                <c:pt idx="548">
                  <c:v>2.002444</c:v>
                </c:pt>
                <c:pt idx="549">
                  <c:v>1.997298</c:v>
                </c:pt>
                <c:pt idx="550">
                  <c:v>2.000234</c:v>
                </c:pt>
                <c:pt idx="551">
                  <c:v>1.999778</c:v>
                </c:pt>
                <c:pt idx="552">
                  <c:v>1.999970</c:v>
                </c:pt>
                <c:pt idx="553">
                  <c:v>1.999934</c:v>
                </c:pt>
                <c:pt idx="554">
                  <c:v>1.999947</c:v>
                </c:pt>
                <c:pt idx="555">
                  <c:v>1.999944</c:v>
                </c:pt>
                <c:pt idx="556">
                  <c:v>1.999946</c:v>
                </c:pt>
                <c:pt idx="557">
                  <c:v>1.999946</c:v>
                </c:pt>
                <c:pt idx="558">
                  <c:v>1.999946</c:v>
                </c:pt>
                <c:pt idx="559">
                  <c:v>1.999947</c:v>
                </c:pt>
                <c:pt idx="560">
                  <c:v>1.999947</c:v>
                </c:pt>
                <c:pt idx="561">
                  <c:v>1.999947</c:v>
                </c:pt>
                <c:pt idx="562">
                  <c:v>1.999948</c:v>
                </c:pt>
                <c:pt idx="563">
                  <c:v>1.999948</c:v>
                </c:pt>
                <c:pt idx="564">
                  <c:v>1.999948</c:v>
                </c:pt>
                <c:pt idx="565">
                  <c:v>1.999949</c:v>
                </c:pt>
                <c:pt idx="566">
                  <c:v>1.999949</c:v>
                </c:pt>
                <c:pt idx="567">
                  <c:v>1.999949</c:v>
                </c:pt>
                <c:pt idx="568">
                  <c:v>1.999950</c:v>
                </c:pt>
                <c:pt idx="569">
                  <c:v>1.999950</c:v>
                </c:pt>
                <c:pt idx="570">
                  <c:v>1.999950</c:v>
                </c:pt>
                <c:pt idx="571">
                  <c:v>1.999951</c:v>
                </c:pt>
                <c:pt idx="572">
                  <c:v>1.999951</c:v>
                </c:pt>
                <c:pt idx="573">
                  <c:v>1.999951</c:v>
                </c:pt>
                <c:pt idx="574">
                  <c:v>1.999951</c:v>
                </c:pt>
                <c:pt idx="575">
                  <c:v>1.999952</c:v>
                </c:pt>
                <c:pt idx="576">
                  <c:v>1.999952</c:v>
                </c:pt>
                <c:pt idx="577">
                  <c:v>1.999952</c:v>
                </c:pt>
                <c:pt idx="578">
                  <c:v>1.999953</c:v>
                </c:pt>
                <c:pt idx="579">
                  <c:v>1.999953</c:v>
                </c:pt>
                <c:pt idx="580">
                  <c:v>1.999953</c:v>
                </c:pt>
                <c:pt idx="581">
                  <c:v>1.999954</c:v>
                </c:pt>
                <c:pt idx="582">
                  <c:v>1.999954</c:v>
                </c:pt>
                <c:pt idx="583">
                  <c:v>1.999954</c:v>
                </c:pt>
                <c:pt idx="584">
                  <c:v>1.999955</c:v>
                </c:pt>
                <c:pt idx="585">
                  <c:v>1.999955</c:v>
                </c:pt>
                <c:pt idx="586">
                  <c:v>1.999955</c:v>
                </c:pt>
                <c:pt idx="587">
                  <c:v>1.999955</c:v>
                </c:pt>
                <c:pt idx="588">
                  <c:v>1.999956</c:v>
                </c:pt>
                <c:pt idx="589">
                  <c:v>1.999956</c:v>
                </c:pt>
                <c:pt idx="590">
                  <c:v>1.999956</c:v>
                </c:pt>
                <c:pt idx="591">
                  <c:v>1.999957</c:v>
                </c:pt>
                <c:pt idx="592">
                  <c:v>1.999957</c:v>
                </c:pt>
                <c:pt idx="593">
                  <c:v>1.999957</c:v>
                </c:pt>
                <c:pt idx="594">
                  <c:v>1.999957</c:v>
                </c:pt>
                <c:pt idx="595">
                  <c:v>1.999958</c:v>
                </c:pt>
                <c:pt idx="596">
                  <c:v>1.999958</c:v>
                </c:pt>
                <c:pt idx="597">
                  <c:v>1.999958</c:v>
                </c:pt>
                <c:pt idx="598">
                  <c:v>1.999958</c:v>
                </c:pt>
                <c:pt idx="599">
                  <c:v>1.999959</c:v>
                </c:pt>
                <c:pt idx="600">
                  <c:v>1.999959</c:v>
                </c:pt>
                <c:pt idx="601">
                  <c:v>1.999959</c:v>
                </c:pt>
                <c:pt idx="602">
                  <c:v>1.999960</c:v>
                </c:pt>
                <c:pt idx="603">
                  <c:v>1.999960</c:v>
                </c:pt>
                <c:pt idx="604">
                  <c:v>1.999960</c:v>
                </c:pt>
                <c:pt idx="605">
                  <c:v>1.999960</c:v>
                </c:pt>
                <c:pt idx="606">
                  <c:v>1.999961</c:v>
                </c:pt>
                <c:pt idx="607">
                  <c:v>1.999961</c:v>
                </c:pt>
                <c:pt idx="608">
                  <c:v>1.999961</c:v>
                </c:pt>
                <c:pt idx="609">
                  <c:v>1.999961</c:v>
                </c:pt>
                <c:pt idx="610">
                  <c:v>1.999962</c:v>
                </c:pt>
                <c:pt idx="611">
                  <c:v>1.999962</c:v>
                </c:pt>
                <c:pt idx="612">
                  <c:v>1.999962</c:v>
                </c:pt>
                <c:pt idx="613">
                  <c:v>1.999962</c:v>
                </c:pt>
                <c:pt idx="614">
                  <c:v>1.999963</c:v>
                </c:pt>
                <c:pt idx="615">
                  <c:v>1.999963</c:v>
                </c:pt>
                <c:pt idx="616">
                  <c:v>1.999963</c:v>
                </c:pt>
                <c:pt idx="617">
                  <c:v>1.999963</c:v>
                </c:pt>
                <c:pt idx="618">
                  <c:v>1.999964</c:v>
                </c:pt>
                <c:pt idx="619">
                  <c:v>1.999964</c:v>
                </c:pt>
                <c:pt idx="620">
                  <c:v>1.999964</c:v>
                </c:pt>
                <c:pt idx="621">
                  <c:v>1.999964</c:v>
                </c:pt>
                <c:pt idx="622">
                  <c:v>1.999965</c:v>
                </c:pt>
                <c:pt idx="623">
                  <c:v>1.999965</c:v>
                </c:pt>
                <c:pt idx="624">
                  <c:v>1.999965</c:v>
                </c:pt>
                <c:pt idx="625">
                  <c:v>1.999965</c:v>
                </c:pt>
                <c:pt idx="626">
                  <c:v>1.999966</c:v>
                </c:pt>
                <c:pt idx="627">
                  <c:v>1.999966</c:v>
                </c:pt>
                <c:pt idx="628">
                  <c:v>1.999966</c:v>
                </c:pt>
                <c:pt idx="629">
                  <c:v>1.999966</c:v>
                </c:pt>
                <c:pt idx="630">
                  <c:v>1.999966</c:v>
                </c:pt>
                <c:pt idx="631">
                  <c:v>1.999967</c:v>
                </c:pt>
                <c:pt idx="632">
                  <c:v>1.999967</c:v>
                </c:pt>
                <c:pt idx="633">
                  <c:v>1.999967</c:v>
                </c:pt>
                <c:pt idx="634">
                  <c:v>1.999967</c:v>
                </c:pt>
                <c:pt idx="635">
                  <c:v>1.999968</c:v>
                </c:pt>
                <c:pt idx="636">
                  <c:v>1.999968</c:v>
                </c:pt>
                <c:pt idx="637">
                  <c:v>1.999968</c:v>
                </c:pt>
                <c:pt idx="638">
                  <c:v>1.999968</c:v>
                </c:pt>
                <c:pt idx="639">
                  <c:v>1.999968</c:v>
                </c:pt>
                <c:pt idx="640">
                  <c:v>1.999969</c:v>
                </c:pt>
                <c:pt idx="641">
                  <c:v>1.999969</c:v>
                </c:pt>
                <c:pt idx="642">
                  <c:v>1.999969</c:v>
                </c:pt>
                <c:pt idx="643">
                  <c:v>1.999969</c:v>
                </c:pt>
                <c:pt idx="644">
                  <c:v>1.999969</c:v>
                </c:pt>
                <c:pt idx="645">
                  <c:v>1.999970</c:v>
                </c:pt>
                <c:pt idx="646">
                  <c:v>1.999970</c:v>
                </c:pt>
                <c:pt idx="647">
                  <c:v>1.999970</c:v>
                </c:pt>
                <c:pt idx="648">
                  <c:v>1.999970</c:v>
                </c:pt>
                <c:pt idx="649">
                  <c:v>1.999970</c:v>
                </c:pt>
                <c:pt idx="650">
                  <c:v>1.999971</c:v>
                </c:pt>
                <c:pt idx="651">
                  <c:v>1.999971</c:v>
                </c:pt>
                <c:pt idx="652">
                  <c:v>1.999971</c:v>
                </c:pt>
                <c:pt idx="653">
                  <c:v>1.999971</c:v>
                </c:pt>
                <c:pt idx="654">
                  <c:v>1.999971</c:v>
                </c:pt>
                <c:pt idx="655">
                  <c:v>1.999972</c:v>
                </c:pt>
                <c:pt idx="656">
                  <c:v>1.999972</c:v>
                </c:pt>
                <c:pt idx="657">
                  <c:v>1.999972</c:v>
                </c:pt>
                <c:pt idx="658">
                  <c:v>1.999972</c:v>
                </c:pt>
                <c:pt idx="659">
                  <c:v>1.999972</c:v>
                </c:pt>
                <c:pt idx="660">
                  <c:v>1.999973</c:v>
                </c:pt>
                <c:pt idx="661">
                  <c:v>1.999973</c:v>
                </c:pt>
                <c:pt idx="662">
                  <c:v>1.999973</c:v>
                </c:pt>
                <c:pt idx="663">
                  <c:v>1.999973</c:v>
                </c:pt>
                <c:pt idx="664">
                  <c:v>1.999973</c:v>
                </c:pt>
                <c:pt idx="665">
                  <c:v>1.999974</c:v>
                </c:pt>
                <c:pt idx="666">
                  <c:v>1.999974</c:v>
                </c:pt>
                <c:pt idx="667">
                  <c:v>1.999974</c:v>
                </c:pt>
                <c:pt idx="668">
                  <c:v>1.999974</c:v>
                </c:pt>
                <c:pt idx="669">
                  <c:v>1.999974</c:v>
                </c:pt>
                <c:pt idx="670">
                  <c:v>1.999974</c:v>
                </c:pt>
                <c:pt idx="671">
                  <c:v>1.999975</c:v>
                </c:pt>
                <c:pt idx="672">
                  <c:v>1.999975</c:v>
                </c:pt>
                <c:pt idx="673">
                  <c:v>1.999975</c:v>
                </c:pt>
                <c:pt idx="674">
                  <c:v>1.999975</c:v>
                </c:pt>
                <c:pt idx="675">
                  <c:v>1.999975</c:v>
                </c:pt>
                <c:pt idx="676">
                  <c:v>1.999975</c:v>
                </c:pt>
                <c:pt idx="677">
                  <c:v>1.999976</c:v>
                </c:pt>
                <c:pt idx="678">
                  <c:v>1.999976</c:v>
                </c:pt>
                <c:pt idx="679">
                  <c:v>1.999976</c:v>
                </c:pt>
                <c:pt idx="680">
                  <c:v>1.999976</c:v>
                </c:pt>
                <c:pt idx="681">
                  <c:v>1.999976</c:v>
                </c:pt>
                <c:pt idx="682">
                  <c:v>1.999976</c:v>
                </c:pt>
                <c:pt idx="683">
                  <c:v>1.999977</c:v>
                </c:pt>
                <c:pt idx="684">
                  <c:v>1.999977</c:v>
                </c:pt>
                <c:pt idx="685">
                  <c:v>1.999977</c:v>
                </c:pt>
                <c:pt idx="686">
                  <c:v>1.999977</c:v>
                </c:pt>
                <c:pt idx="687">
                  <c:v>1.999977</c:v>
                </c:pt>
                <c:pt idx="688">
                  <c:v>1.999977</c:v>
                </c:pt>
                <c:pt idx="689">
                  <c:v>1.999978</c:v>
                </c:pt>
                <c:pt idx="690">
                  <c:v>1.999978</c:v>
                </c:pt>
                <c:pt idx="691">
                  <c:v>1.999978</c:v>
                </c:pt>
                <c:pt idx="692">
                  <c:v>1.999978</c:v>
                </c:pt>
                <c:pt idx="693">
                  <c:v>1.999978</c:v>
                </c:pt>
                <c:pt idx="694">
                  <c:v>1.999978</c:v>
                </c:pt>
                <c:pt idx="695">
                  <c:v>1.999979</c:v>
                </c:pt>
                <c:pt idx="696">
                  <c:v>1.999979</c:v>
                </c:pt>
                <c:pt idx="697">
                  <c:v>1.999979</c:v>
                </c:pt>
                <c:pt idx="698">
                  <c:v>1.999979</c:v>
                </c:pt>
                <c:pt idx="699">
                  <c:v>1.999979</c:v>
                </c:pt>
                <c:pt idx="700">
                  <c:v>1.999979</c:v>
                </c:pt>
                <c:pt idx="701">
                  <c:v>1.999979</c:v>
                </c:pt>
                <c:pt idx="702">
                  <c:v>1.999980</c:v>
                </c:pt>
                <c:pt idx="703">
                  <c:v>1.999980</c:v>
                </c:pt>
                <c:pt idx="704">
                  <c:v>1.999980</c:v>
                </c:pt>
                <c:pt idx="705">
                  <c:v>1.999980</c:v>
                </c:pt>
                <c:pt idx="706">
                  <c:v>1.999980</c:v>
                </c:pt>
                <c:pt idx="707">
                  <c:v>1.999980</c:v>
                </c:pt>
                <c:pt idx="708">
                  <c:v>1.999980</c:v>
                </c:pt>
                <c:pt idx="709">
                  <c:v>1.999981</c:v>
                </c:pt>
                <c:pt idx="710">
                  <c:v>1.999981</c:v>
                </c:pt>
                <c:pt idx="711">
                  <c:v>1.999981</c:v>
                </c:pt>
                <c:pt idx="712">
                  <c:v>1.999981</c:v>
                </c:pt>
                <c:pt idx="713">
                  <c:v>1.999981</c:v>
                </c:pt>
                <c:pt idx="714">
                  <c:v>1.999981</c:v>
                </c:pt>
                <c:pt idx="715">
                  <c:v>1.999981</c:v>
                </c:pt>
                <c:pt idx="716">
                  <c:v>1.999982</c:v>
                </c:pt>
                <c:pt idx="717">
                  <c:v>1.999982</c:v>
                </c:pt>
                <c:pt idx="718">
                  <c:v>1.999982</c:v>
                </c:pt>
                <c:pt idx="719">
                  <c:v>1.999982</c:v>
                </c:pt>
                <c:pt idx="720">
                  <c:v>1.999982</c:v>
                </c:pt>
                <c:pt idx="721">
                  <c:v>1.999982</c:v>
                </c:pt>
                <c:pt idx="722">
                  <c:v>1.999982</c:v>
                </c:pt>
                <c:pt idx="723">
                  <c:v>1.999982</c:v>
                </c:pt>
                <c:pt idx="724">
                  <c:v>4.492673</c:v>
                </c:pt>
                <c:pt idx="725">
                  <c:v>6.844766</c:v>
                </c:pt>
                <c:pt idx="726">
                  <c:v>9.064552</c:v>
                </c:pt>
                <c:pt idx="727">
                  <c:v>11.159831</c:v>
                </c:pt>
                <c:pt idx="728">
                  <c:v>10.591607</c:v>
                </c:pt>
                <c:pt idx="729">
                  <c:v>10.056726</c:v>
                </c:pt>
                <c:pt idx="730">
                  <c:v>9.553219</c:v>
                </c:pt>
                <c:pt idx="731">
                  <c:v>9.079232</c:v>
                </c:pt>
                <c:pt idx="732">
                  <c:v>8.633021</c:v>
                </c:pt>
                <c:pt idx="733">
                  <c:v>8.212944</c:v>
                </c:pt>
                <c:pt idx="734">
                  <c:v>7.817458</c:v>
                </c:pt>
                <c:pt idx="735">
                  <c:v>7.445110</c:v>
                </c:pt>
                <c:pt idx="736">
                  <c:v>7.094533</c:v>
                </c:pt>
                <c:pt idx="737">
                  <c:v>6.764441</c:v>
                </c:pt>
                <c:pt idx="738">
                  <c:v>6.453624</c:v>
                </c:pt>
                <c:pt idx="739">
                  <c:v>6.160943</c:v>
                </c:pt>
                <c:pt idx="740">
                  <c:v>5.885327</c:v>
                </c:pt>
                <c:pt idx="741">
                  <c:v>5.625768</c:v>
                </c:pt>
                <c:pt idx="742">
                  <c:v>5.381317</c:v>
                </c:pt>
                <c:pt idx="743">
                  <c:v>5.151083</c:v>
                </c:pt>
                <c:pt idx="744">
                  <c:v>4.934226</c:v>
                </c:pt>
                <c:pt idx="745">
                  <c:v>4.729955</c:v>
                </c:pt>
                <c:pt idx="746">
                  <c:v>4.537528</c:v>
                </c:pt>
                <c:pt idx="747">
                  <c:v>4.356245</c:v>
                </c:pt>
                <c:pt idx="748">
                  <c:v>4.185448</c:v>
                </c:pt>
                <c:pt idx="749">
                  <c:v>4.024519</c:v>
                </c:pt>
                <c:pt idx="750">
                  <c:v>3.872874</c:v>
                </c:pt>
                <c:pt idx="751">
                  <c:v>3.729966</c:v>
                </c:pt>
                <c:pt idx="752">
                  <c:v>3.595278</c:v>
                </c:pt>
                <c:pt idx="753">
                  <c:v>3.507736</c:v>
                </c:pt>
                <c:pt idx="754">
                  <c:v>3.505057</c:v>
                </c:pt>
                <c:pt idx="755">
                  <c:v>3.500257</c:v>
                </c:pt>
                <c:pt idx="756">
                  <c:v>3.500376</c:v>
                </c:pt>
                <c:pt idx="757">
                  <c:v>3.500097</c:v>
                </c:pt>
                <c:pt idx="758">
                  <c:v>3.500119</c:v>
                </c:pt>
                <c:pt idx="759">
                  <c:v>3.500102</c:v>
                </c:pt>
                <c:pt idx="760">
                  <c:v>3.500103</c:v>
                </c:pt>
                <c:pt idx="761">
                  <c:v>3.500102</c:v>
                </c:pt>
                <c:pt idx="762">
                  <c:v>3.500101</c:v>
                </c:pt>
                <c:pt idx="763">
                  <c:v>3.500101</c:v>
                </c:pt>
                <c:pt idx="764">
                  <c:v>3.500100</c:v>
                </c:pt>
                <c:pt idx="765">
                  <c:v>3.500100</c:v>
                </c:pt>
                <c:pt idx="766">
                  <c:v>3.500099</c:v>
                </c:pt>
                <c:pt idx="767">
                  <c:v>3.500098</c:v>
                </c:pt>
                <c:pt idx="768">
                  <c:v>3.500098</c:v>
                </c:pt>
                <c:pt idx="769">
                  <c:v>3.500097</c:v>
                </c:pt>
                <c:pt idx="770">
                  <c:v>3.500097</c:v>
                </c:pt>
                <c:pt idx="771">
                  <c:v>3.500096</c:v>
                </c:pt>
                <c:pt idx="772">
                  <c:v>3.500096</c:v>
                </c:pt>
                <c:pt idx="773">
                  <c:v>3.500095</c:v>
                </c:pt>
                <c:pt idx="774">
                  <c:v>3.500095</c:v>
                </c:pt>
                <c:pt idx="775">
                  <c:v>3.500094</c:v>
                </c:pt>
                <c:pt idx="776">
                  <c:v>3.500094</c:v>
                </c:pt>
                <c:pt idx="777">
                  <c:v>3.500093</c:v>
                </c:pt>
                <c:pt idx="778">
                  <c:v>3.500093</c:v>
                </c:pt>
                <c:pt idx="779">
                  <c:v>3.500092</c:v>
                </c:pt>
                <c:pt idx="780">
                  <c:v>3.500092</c:v>
                </c:pt>
                <c:pt idx="781">
                  <c:v>3.500091</c:v>
                </c:pt>
                <c:pt idx="782">
                  <c:v>3.500091</c:v>
                </c:pt>
                <c:pt idx="783">
                  <c:v>3.500090</c:v>
                </c:pt>
                <c:pt idx="784">
                  <c:v>3.500090</c:v>
                </c:pt>
                <c:pt idx="785">
                  <c:v>3.500090</c:v>
                </c:pt>
                <c:pt idx="786">
                  <c:v>3.500089</c:v>
                </c:pt>
                <c:pt idx="787">
                  <c:v>3.500089</c:v>
                </c:pt>
                <c:pt idx="788">
                  <c:v>3.500088</c:v>
                </c:pt>
                <c:pt idx="789">
                  <c:v>3.500088</c:v>
                </c:pt>
                <c:pt idx="790">
                  <c:v>3.500087</c:v>
                </c:pt>
                <c:pt idx="791">
                  <c:v>3.500087</c:v>
                </c:pt>
                <c:pt idx="792">
                  <c:v>3.500086</c:v>
                </c:pt>
                <c:pt idx="793">
                  <c:v>3.500086</c:v>
                </c:pt>
                <c:pt idx="794">
                  <c:v>3.500085</c:v>
                </c:pt>
                <c:pt idx="795">
                  <c:v>3.500085</c:v>
                </c:pt>
                <c:pt idx="796">
                  <c:v>3.500085</c:v>
                </c:pt>
                <c:pt idx="797">
                  <c:v>3.500084</c:v>
                </c:pt>
                <c:pt idx="798">
                  <c:v>3.500084</c:v>
                </c:pt>
                <c:pt idx="799">
                  <c:v>3.500083</c:v>
                </c:pt>
                <c:pt idx="800">
                  <c:v>3.500083</c:v>
                </c:pt>
                <c:pt idx="801">
                  <c:v>3.500082</c:v>
                </c:pt>
                <c:pt idx="802">
                  <c:v>3.500082</c:v>
                </c:pt>
                <c:pt idx="803">
                  <c:v>3.500081</c:v>
                </c:pt>
                <c:pt idx="804">
                  <c:v>3.500081</c:v>
                </c:pt>
                <c:pt idx="805">
                  <c:v>3.500081</c:v>
                </c:pt>
                <c:pt idx="806">
                  <c:v>3.500080</c:v>
                </c:pt>
                <c:pt idx="807">
                  <c:v>3.500080</c:v>
                </c:pt>
                <c:pt idx="808">
                  <c:v>3.500079</c:v>
                </c:pt>
                <c:pt idx="809">
                  <c:v>3.500079</c:v>
                </c:pt>
                <c:pt idx="810">
                  <c:v>3.500079</c:v>
                </c:pt>
                <c:pt idx="811">
                  <c:v>3.500078</c:v>
                </c:pt>
                <c:pt idx="812">
                  <c:v>3.500078</c:v>
                </c:pt>
                <c:pt idx="813">
                  <c:v>3.500077</c:v>
                </c:pt>
                <c:pt idx="814">
                  <c:v>3.500077</c:v>
                </c:pt>
                <c:pt idx="815">
                  <c:v>3.500077</c:v>
                </c:pt>
                <c:pt idx="816">
                  <c:v>3.500076</c:v>
                </c:pt>
                <c:pt idx="817">
                  <c:v>3.500076</c:v>
                </c:pt>
                <c:pt idx="818">
                  <c:v>3.500075</c:v>
                </c:pt>
                <c:pt idx="819">
                  <c:v>3.500075</c:v>
                </c:pt>
                <c:pt idx="820">
                  <c:v>3.500075</c:v>
                </c:pt>
                <c:pt idx="821">
                  <c:v>3.500074</c:v>
                </c:pt>
                <c:pt idx="822">
                  <c:v>3.500074</c:v>
                </c:pt>
                <c:pt idx="823">
                  <c:v>3.500073</c:v>
                </c:pt>
                <c:pt idx="824">
                  <c:v>3.500073</c:v>
                </c:pt>
                <c:pt idx="825">
                  <c:v>3.500073</c:v>
                </c:pt>
                <c:pt idx="826">
                  <c:v>3.500072</c:v>
                </c:pt>
                <c:pt idx="827">
                  <c:v>3.500072</c:v>
                </c:pt>
                <c:pt idx="828">
                  <c:v>3.500072</c:v>
                </c:pt>
                <c:pt idx="829">
                  <c:v>3.500071</c:v>
                </c:pt>
                <c:pt idx="830">
                  <c:v>3.500071</c:v>
                </c:pt>
                <c:pt idx="831">
                  <c:v>3.500071</c:v>
                </c:pt>
                <c:pt idx="832">
                  <c:v>3.500070</c:v>
                </c:pt>
                <c:pt idx="833">
                  <c:v>3.500070</c:v>
                </c:pt>
                <c:pt idx="834">
                  <c:v>3.500069</c:v>
                </c:pt>
                <c:pt idx="835">
                  <c:v>3.500069</c:v>
                </c:pt>
                <c:pt idx="836">
                  <c:v>3.500069</c:v>
                </c:pt>
                <c:pt idx="837">
                  <c:v>3.500068</c:v>
                </c:pt>
                <c:pt idx="838">
                  <c:v>3.500068</c:v>
                </c:pt>
                <c:pt idx="839">
                  <c:v>3.500068</c:v>
                </c:pt>
                <c:pt idx="840">
                  <c:v>3.500067</c:v>
                </c:pt>
                <c:pt idx="841">
                  <c:v>3.500067</c:v>
                </c:pt>
                <c:pt idx="842">
                  <c:v>3.500067</c:v>
                </c:pt>
                <c:pt idx="843">
                  <c:v>3.500066</c:v>
                </c:pt>
                <c:pt idx="844">
                  <c:v>3.500066</c:v>
                </c:pt>
                <c:pt idx="845">
                  <c:v>3.500066</c:v>
                </c:pt>
                <c:pt idx="846">
                  <c:v>3.500065</c:v>
                </c:pt>
                <c:pt idx="847">
                  <c:v>3.500065</c:v>
                </c:pt>
                <c:pt idx="848">
                  <c:v>3.500065</c:v>
                </c:pt>
                <c:pt idx="849">
                  <c:v>3.500064</c:v>
                </c:pt>
                <c:pt idx="850">
                  <c:v>3.500064</c:v>
                </c:pt>
                <c:pt idx="851">
                  <c:v>3.500064</c:v>
                </c:pt>
                <c:pt idx="852">
                  <c:v>3.500063</c:v>
                </c:pt>
                <c:pt idx="853">
                  <c:v>3.500063</c:v>
                </c:pt>
                <c:pt idx="854">
                  <c:v>3.500063</c:v>
                </c:pt>
                <c:pt idx="855">
                  <c:v>3.500062</c:v>
                </c:pt>
                <c:pt idx="856">
                  <c:v>3.500062</c:v>
                </c:pt>
                <c:pt idx="857">
                  <c:v>3.500062</c:v>
                </c:pt>
                <c:pt idx="858">
                  <c:v>3.500062</c:v>
                </c:pt>
                <c:pt idx="859">
                  <c:v>3.500061</c:v>
                </c:pt>
                <c:pt idx="860">
                  <c:v>3.500061</c:v>
                </c:pt>
                <c:pt idx="861">
                  <c:v>3.500061</c:v>
                </c:pt>
                <c:pt idx="862">
                  <c:v>3.500060</c:v>
                </c:pt>
                <c:pt idx="863">
                  <c:v>3.500060</c:v>
                </c:pt>
                <c:pt idx="864">
                  <c:v>3.500060</c:v>
                </c:pt>
                <c:pt idx="865">
                  <c:v>3.500059</c:v>
                </c:pt>
                <c:pt idx="866">
                  <c:v>3.500059</c:v>
                </c:pt>
                <c:pt idx="867">
                  <c:v>3.500059</c:v>
                </c:pt>
                <c:pt idx="868">
                  <c:v>3.500059</c:v>
                </c:pt>
                <c:pt idx="869">
                  <c:v>3.500058</c:v>
                </c:pt>
                <c:pt idx="870">
                  <c:v>3.500058</c:v>
                </c:pt>
                <c:pt idx="871">
                  <c:v>3.500058</c:v>
                </c:pt>
                <c:pt idx="872">
                  <c:v>3.500057</c:v>
                </c:pt>
                <c:pt idx="873">
                  <c:v>3.500057</c:v>
                </c:pt>
                <c:pt idx="874">
                  <c:v>3.500057</c:v>
                </c:pt>
                <c:pt idx="875">
                  <c:v>3.500057</c:v>
                </c:pt>
                <c:pt idx="876">
                  <c:v>3.500056</c:v>
                </c:pt>
                <c:pt idx="877">
                  <c:v>3.500056</c:v>
                </c:pt>
                <c:pt idx="878">
                  <c:v>3.500056</c:v>
                </c:pt>
                <c:pt idx="879">
                  <c:v>3.500055</c:v>
                </c:pt>
                <c:pt idx="880">
                  <c:v>3.500055</c:v>
                </c:pt>
                <c:pt idx="881">
                  <c:v>3.500055</c:v>
                </c:pt>
                <c:pt idx="882">
                  <c:v>3.500055</c:v>
                </c:pt>
                <c:pt idx="883">
                  <c:v>3.500054</c:v>
                </c:pt>
                <c:pt idx="884">
                  <c:v>3.500054</c:v>
                </c:pt>
                <c:pt idx="885">
                  <c:v>3.500054</c:v>
                </c:pt>
                <c:pt idx="886">
                  <c:v>3.500054</c:v>
                </c:pt>
                <c:pt idx="887">
                  <c:v>3.500053</c:v>
                </c:pt>
                <c:pt idx="888">
                  <c:v>3.500053</c:v>
                </c:pt>
                <c:pt idx="889">
                  <c:v>3.500053</c:v>
                </c:pt>
                <c:pt idx="890">
                  <c:v>3.500053</c:v>
                </c:pt>
                <c:pt idx="891">
                  <c:v>3.500052</c:v>
                </c:pt>
                <c:pt idx="892">
                  <c:v>3.500052</c:v>
                </c:pt>
                <c:pt idx="893">
                  <c:v>3.500052</c:v>
                </c:pt>
                <c:pt idx="894">
                  <c:v>3.500052</c:v>
                </c:pt>
                <c:pt idx="895">
                  <c:v>3.500051</c:v>
                </c:pt>
                <c:pt idx="896">
                  <c:v>3.500051</c:v>
                </c:pt>
                <c:pt idx="897">
                  <c:v>3.500051</c:v>
                </c:pt>
                <c:pt idx="898">
                  <c:v>3.500051</c:v>
                </c:pt>
                <c:pt idx="899">
                  <c:v>3.500050</c:v>
                </c:pt>
                <c:pt idx="900">
                  <c:v>3.500050</c:v>
                </c:pt>
                <c:pt idx="901">
                  <c:v>3.500050</c:v>
                </c:pt>
                <c:pt idx="902">
                  <c:v>3.500050</c:v>
                </c:pt>
                <c:pt idx="903">
                  <c:v>3.500049</c:v>
                </c:pt>
                <c:pt idx="904">
                  <c:v>3.500049</c:v>
                </c:pt>
                <c:pt idx="905">
                  <c:v>3.500049</c:v>
                </c:pt>
                <c:pt idx="906">
                  <c:v>3.500049</c:v>
                </c:pt>
                <c:pt idx="907">
                  <c:v>3.500048</c:v>
                </c:pt>
                <c:pt idx="908">
                  <c:v>3.500048</c:v>
                </c:pt>
                <c:pt idx="909">
                  <c:v>3.500048</c:v>
                </c:pt>
                <c:pt idx="910">
                  <c:v>3.500048</c:v>
                </c:pt>
                <c:pt idx="911">
                  <c:v>3.500047</c:v>
                </c:pt>
                <c:pt idx="912">
                  <c:v>3.500047</c:v>
                </c:pt>
                <c:pt idx="913">
                  <c:v>3.500047</c:v>
                </c:pt>
                <c:pt idx="914">
                  <c:v>3.500047</c:v>
                </c:pt>
                <c:pt idx="915">
                  <c:v>3.500047</c:v>
                </c:pt>
                <c:pt idx="916">
                  <c:v>3.500046</c:v>
                </c:pt>
                <c:pt idx="917">
                  <c:v>3.500046</c:v>
                </c:pt>
                <c:pt idx="918">
                  <c:v>3.500046</c:v>
                </c:pt>
                <c:pt idx="919">
                  <c:v>3.500046</c:v>
                </c:pt>
                <c:pt idx="920">
                  <c:v>3.500045</c:v>
                </c:pt>
                <c:pt idx="921">
                  <c:v>3.500045</c:v>
                </c:pt>
                <c:pt idx="922">
                  <c:v>3.500045</c:v>
                </c:pt>
                <c:pt idx="923">
                  <c:v>3.500045</c:v>
                </c:pt>
                <c:pt idx="924">
                  <c:v>3.500045</c:v>
                </c:pt>
                <c:pt idx="925">
                  <c:v>3.500044</c:v>
                </c:pt>
                <c:pt idx="926">
                  <c:v>3.500044</c:v>
                </c:pt>
                <c:pt idx="927">
                  <c:v>3.500044</c:v>
                </c:pt>
                <c:pt idx="928">
                  <c:v>3.500044</c:v>
                </c:pt>
                <c:pt idx="929">
                  <c:v>3.500044</c:v>
                </c:pt>
                <c:pt idx="930">
                  <c:v>3.500043</c:v>
                </c:pt>
                <c:pt idx="931">
                  <c:v>3.500043</c:v>
                </c:pt>
                <c:pt idx="932">
                  <c:v>3.500043</c:v>
                </c:pt>
                <c:pt idx="933">
                  <c:v>3.500043</c:v>
                </c:pt>
                <c:pt idx="934">
                  <c:v>3.500043</c:v>
                </c:pt>
                <c:pt idx="935">
                  <c:v>3.500042</c:v>
                </c:pt>
                <c:pt idx="936">
                  <c:v>3.500042</c:v>
                </c:pt>
                <c:pt idx="937">
                  <c:v>3.500042</c:v>
                </c:pt>
                <c:pt idx="938">
                  <c:v>3.500042</c:v>
                </c:pt>
                <c:pt idx="939">
                  <c:v>3.500042</c:v>
                </c:pt>
                <c:pt idx="940">
                  <c:v>3.500041</c:v>
                </c:pt>
                <c:pt idx="941">
                  <c:v>3.500041</c:v>
                </c:pt>
                <c:pt idx="942">
                  <c:v>3.500041</c:v>
                </c:pt>
                <c:pt idx="943">
                  <c:v>3.500041</c:v>
                </c:pt>
                <c:pt idx="944">
                  <c:v>3.500041</c:v>
                </c:pt>
                <c:pt idx="945">
                  <c:v>3.500040</c:v>
                </c:pt>
                <c:pt idx="946">
                  <c:v>3.500040</c:v>
                </c:pt>
                <c:pt idx="947">
                  <c:v>3.500040</c:v>
                </c:pt>
                <c:pt idx="948">
                  <c:v>3.500040</c:v>
                </c:pt>
                <c:pt idx="949">
                  <c:v>3.500040</c:v>
                </c:pt>
                <c:pt idx="950">
                  <c:v>3.500040</c:v>
                </c:pt>
                <c:pt idx="951">
                  <c:v>3.500039</c:v>
                </c:pt>
                <c:pt idx="952">
                  <c:v>3.500039</c:v>
                </c:pt>
                <c:pt idx="953">
                  <c:v>3.500039</c:v>
                </c:pt>
                <c:pt idx="954">
                  <c:v>3.500039</c:v>
                </c:pt>
                <c:pt idx="955">
                  <c:v>3.500039</c:v>
                </c:pt>
                <c:pt idx="956">
                  <c:v>3.500039</c:v>
                </c:pt>
                <c:pt idx="957">
                  <c:v>3.500038</c:v>
                </c:pt>
                <c:pt idx="958">
                  <c:v>3.500038</c:v>
                </c:pt>
                <c:pt idx="959">
                  <c:v>3.500038</c:v>
                </c:pt>
                <c:pt idx="960">
                  <c:v>3.500038</c:v>
                </c:pt>
                <c:pt idx="961">
                  <c:v>3.500038</c:v>
                </c:pt>
                <c:pt idx="962">
                  <c:v>3.500037</c:v>
                </c:pt>
                <c:pt idx="963">
                  <c:v>3.500037</c:v>
                </c:pt>
                <c:pt idx="964">
                  <c:v>3.500037</c:v>
                </c:pt>
                <c:pt idx="965">
                  <c:v>3.500037</c:v>
                </c:pt>
                <c:pt idx="966">
                  <c:v>3.500037</c:v>
                </c:pt>
                <c:pt idx="967">
                  <c:v>3.500037</c:v>
                </c:pt>
                <c:pt idx="968">
                  <c:v>3.500036</c:v>
                </c:pt>
                <c:pt idx="969">
                  <c:v>3.500036</c:v>
                </c:pt>
                <c:pt idx="970">
                  <c:v>3.500036</c:v>
                </c:pt>
                <c:pt idx="971">
                  <c:v>3.500036</c:v>
                </c:pt>
                <c:pt idx="972">
                  <c:v>3.500036</c:v>
                </c:pt>
                <c:pt idx="973">
                  <c:v>3.500036</c:v>
                </c:pt>
                <c:pt idx="974">
                  <c:v>3.500036</c:v>
                </c:pt>
                <c:pt idx="975">
                  <c:v>3.500035</c:v>
                </c:pt>
                <c:pt idx="976">
                  <c:v>3.500035</c:v>
                </c:pt>
                <c:pt idx="977">
                  <c:v>3.500035</c:v>
                </c:pt>
                <c:pt idx="978">
                  <c:v>3.500035</c:v>
                </c:pt>
                <c:pt idx="979">
                  <c:v>3.500035</c:v>
                </c:pt>
                <c:pt idx="980">
                  <c:v>3.500035</c:v>
                </c:pt>
                <c:pt idx="981">
                  <c:v>3.500034</c:v>
                </c:pt>
                <c:pt idx="982">
                  <c:v>3.500034</c:v>
                </c:pt>
                <c:pt idx="983">
                  <c:v>3.500034</c:v>
                </c:pt>
                <c:pt idx="984">
                  <c:v>3.500034</c:v>
                </c:pt>
                <c:pt idx="985">
                  <c:v>3.500034</c:v>
                </c:pt>
                <c:pt idx="986">
                  <c:v>3.500034</c:v>
                </c:pt>
                <c:pt idx="987">
                  <c:v>3.500034</c:v>
                </c:pt>
                <c:pt idx="988">
                  <c:v>3.500033</c:v>
                </c:pt>
                <c:pt idx="989">
                  <c:v>3.500033</c:v>
                </c:pt>
                <c:pt idx="990">
                  <c:v>3.500033</c:v>
                </c:pt>
                <c:pt idx="991">
                  <c:v>3.500033</c:v>
                </c:pt>
                <c:pt idx="992">
                  <c:v>3.500033</c:v>
                </c:pt>
                <c:pt idx="993">
                  <c:v>3.500033</c:v>
                </c:pt>
                <c:pt idx="994">
                  <c:v>3.500033</c:v>
                </c:pt>
                <c:pt idx="995">
                  <c:v>3.500032</c:v>
                </c:pt>
                <c:pt idx="996">
                  <c:v>3.500032</c:v>
                </c:pt>
                <c:pt idx="997">
                  <c:v>3.500032</c:v>
                </c:pt>
                <c:pt idx="998">
                  <c:v>3.500032</c:v>
                </c:pt>
                <c:pt idx="999">
                  <c:v>3.500032</c:v>
                </c:pt>
                <c:pt idx="1000">
                  <c:v>3.500032</c:v>
                </c:pt>
                <c:pt idx="1001">
                  <c:v>3.500032</c:v>
                </c:pt>
                <c:pt idx="1002">
                  <c:v>3.500031</c:v>
                </c:pt>
                <c:pt idx="1003">
                  <c:v>3.500031</c:v>
                </c:pt>
                <c:pt idx="1004">
                  <c:v>3.500031</c:v>
                </c:pt>
                <c:pt idx="1005">
                  <c:v>3.500031</c:v>
                </c:pt>
                <c:pt idx="1006">
                  <c:v>3.500031</c:v>
                </c:pt>
                <c:pt idx="1007">
                  <c:v>3.500031</c:v>
                </c:pt>
                <c:pt idx="1008">
                  <c:v>3.500031</c:v>
                </c:pt>
                <c:pt idx="1009">
                  <c:v>3.500031</c:v>
                </c:pt>
                <c:pt idx="1010">
                  <c:v>3.500030</c:v>
                </c:pt>
                <c:pt idx="1011">
                  <c:v>3.500030</c:v>
                </c:pt>
                <c:pt idx="1012">
                  <c:v>3.500030</c:v>
                </c:pt>
                <c:pt idx="1013">
                  <c:v>3.500030</c:v>
                </c:pt>
                <c:pt idx="1014">
                  <c:v>3.500030</c:v>
                </c:pt>
                <c:pt idx="1015">
                  <c:v>3.500030</c:v>
                </c:pt>
                <c:pt idx="1016">
                  <c:v>3.500030</c:v>
                </c:pt>
                <c:pt idx="1017">
                  <c:v>3.500030</c:v>
                </c:pt>
                <c:pt idx="1018">
                  <c:v>3.500029</c:v>
                </c:pt>
                <c:pt idx="1019">
                  <c:v>3.500029</c:v>
                </c:pt>
                <c:pt idx="1020">
                  <c:v>3.500029</c:v>
                </c:pt>
                <c:pt idx="1021">
                  <c:v>3.500029</c:v>
                </c:pt>
                <c:pt idx="1022">
                  <c:v>3.500029</c:v>
                </c:pt>
                <c:pt idx="1023">
                  <c:v>3.500029</c:v>
                </c:pt>
                <c:pt idx="1024">
                  <c:v>3.500029</c:v>
                </c:pt>
                <c:pt idx="1025">
                  <c:v>3.500029</c:v>
                </c:pt>
                <c:pt idx="1026">
                  <c:v>3.500028</c:v>
                </c:pt>
                <c:pt idx="1027">
                  <c:v>3.500028</c:v>
                </c:pt>
                <c:pt idx="1028">
                  <c:v>3.500028</c:v>
                </c:pt>
                <c:pt idx="1029">
                  <c:v>3.500028</c:v>
                </c:pt>
                <c:pt idx="1030">
                  <c:v>3.500028</c:v>
                </c:pt>
                <c:pt idx="1031">
                  <c:v>3.500028</c:v>
                </c:pt>
                <c:pt idx="1032">
                  <c:v>3.500028</c:v>
                </c:pt>
                <c:pt idx="1033">
                  <c:v>3.500028</c:v>
                </c:pt>
                <c:pt idx="1034">
                  <c:v>3.500028</c:v>
                </c:pt>
                <c:pt idx="1035">
                  <c:v>3.500027</c:v>
                </c:pt>
                <c:pt idx="1036">
                  <c:v>3.500027</c:v>
                </c:pt>
                <c:pt idx="1037">
                  <c:v>3.500027</c:v>
                </c:pt>
                <c:pt idx="1038">
                  <c:v>3.500027</c:v>
                </c:pt>
                <c:pt idx="1039">
                  <c:v>3.500027</c:v>
                </c:pt>
                <c:pt idx="1040">
                  <c:v>3.500027</c:v>
                </c:pt>
                <c:pt idx="1041">
                  <c:v>3.500027</c:v>
                </c:pt>
                <c:pt idx="1042">
                  <c:v>3.500027</c:v>
                </c:pt>
                <c:pt idx="1043">
                  <c:v>3.500027</c:v>
                </c:pt>
                <c:pt idx="1044">
                  <c:v>3.500026</c:v>
                </c:pt>
                <c:pt idx="1045">
                  <c:v>3.500026</c:v>
                </c:pt>
                <c:pt idx="1046">
                  <c:v>3.500026</c:v>
                </c:pt>
                <c:pt idx="1047">
                  <c:v>3.500026</c:v>
                </c:pt>
                <c:pt idx="1048">
                  <c:v>3.500026</c:v>
                </c:pt>
                <c:pt idx="1049">
                  <c:v>3.500026</c:v>
                </c:pt>
                <c:pt idx="1050">
                  <c:v>3.500026</c:v>
                </c:pt>
                <c:pt idx="1051">
                  <c:v>3.500026</c:v>
                </c:pt>
                <c:pt idx="1052">
                  <c:v>3.500026</c:v>
                </c:pt>
                <c:pt idx="1053">
                  <c:v>3.500026</c:v>
                </c:pt>
                <c:pt idx="1054">
                  <c:v>3.500025</c:v>
                </c:pt>
                <c:pt idx="1055">
                  <c:v>3.500025</c:v>
                </c:pt>
                <c:pt idx="1056">
                  <c:v>3.500025</c:v>
                </c:pt>
                <c:pt idx="1057">
                  <c:v>3.500025</c:v>
                </c:pt>
                <c:pt idx="1058">
                  <c:v>3.500025</c:v>
                </c:pt>
                <c:pt idx="1059">
                  <c:v>3.500025</c:v>
                </c:pt>
                <c:pt idx="1060">
                  <c:v>3.500025</c:v>
                </c:pt>
                <c:pt idx="1061">
                  <c:v>3.500025</c:v>
                </c:pt>
                <c:pt idx="1062">
                  <c:v>3.500025</c:v>
                </c:pt>
                <c:pt idx="1063">
                  <c:v>3.500025</c:v>
                </c:pt>
                <c:pt idx="1064">
                  <c:v>3.500024</c:v>
                </c:pt>
                <c:pt idx="1065">
                  <c:v>3.500024</c:v>
                </c:pt>
                <c:pt idx="1066">
                  <c:v>3.500024</c:v>
                </c:pt>
                <c:pt idx="1067">
                  <c:v>3.500024</c:v>
                </c:pt>
                <c:pt idx="1068">
                  <c:v>3.500024</c:v>
                </c:pt>
                <c:pt idx="1069">
                  <c:v>3.500024</c:v>
                </c:pt>
                <c:pt idx="1070">
                  <c:v>3.500024</c:v>
                </c:pt>
                <c:pt idx="1071">
                  <c:v>3.500024</c:v>
                </c:pt>
                <c:pt idx="1072">
                  <c:v>3.500024</c:v>
                </c:pt>
                <c:pt idx="1073">
                  <c:v>3.500024</c:v>
                </c:pt>
                <c:pt idx="1074">
                  <c:v>3.500024</c:v>
                </c:pt>
                <c:pt idx="1075">
                  <c:v>3.500023</c:v>
                </c:pt>
                <c:pt idx="1076">
                  <c:v>3.500023</c:v>
                </c:pt>
                <c:pt idx="1077">
                  <c:v>3.500023</c:v>
                </c:pt>
                <c:pt idx="1078">
                  <c:v>3.500023</c:v>
                </c:pt>
                <c:pt idx="1079">
                  <c:v>3.500023</c:v>
                </c:pt>
                <c:pt idx="1080">
                  <c:v>3.500023</c:v>
                </c:pt>
                <c:pt idx="1081">
                  <c:v>3.500023</c:v>
                </c:pt>
                <c:pt idx="1082">
                  <c:v>3.500023</c:v>
                </c:pt>
                <c:pt idx="1083">
                  <c:v>3.500023</c:v>
                </c:pt>
                <c:pt idx="1084">
                  <c:v>3.500023</c:v>
                </c:pt>
                <c:pt idx="1085">
                  <c:v>3.500023</c:v>
                </c:pt>
                <c:pt idx="1086">
                  <c:v>3.500023</c:v>
                </c:pt>
                <c:pt idx="1087">
                  <c:v>3.500022</c:v>
                </c:pt>
                <c:pt idx="1088">
                  <c:v>3.500022</c:v>
                </c:pt>
                <c:pt idx="1089">
                  <c:v>3.500022</c:v>
                </c:pt>
                <c:pt idx="1090">
                  <c:v>3.500022</c:v>
                </c:pt>
                <c:pt idx="1091">
                  <c:v>3.500022</c:v>
                </c:pt>
                <c:pt idx="1092">
                  <c:v>3.500022</c:v>
                </c:pt>
                <c:pt idx="1093">
                  <c:v>3.500022</c:v>
                </c:pt>
                <c:pt idx="1094">
                  <c:v>3.500022</c:v>
                </c:pt>
                <c:pt idx="1095">
                  <c:v>3.500022</c:v>
                </c:pt>
                <c:pt idx="1096">
                  <c:v>3.500022</c:v>
                </c:pt>
                <c:pt idx="1097">
                  <c:v>3.500022</c:v>
                </c:pt>
                <c:pt idx="1098">
                  <c:v>3.500022</c:v>
                </c:pt>
                <c:pt idx="1099">
                  <c:v>3.500021</c:v>
                </c:pt>
                <c:pt idx="1100">
                  <c:v>3.500021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'Effect_TCI'!$N$2</c:f>
              <c:strCache>
                <c:ptCount val="1"/>
                <c:pt idx="0">
                  <c:v>Concentration Effect</c:v>
                </c:pt>
              </c:strCache>
            </c:strRef>
          </c:tx>
          <c:spPr>
            <a:noFill/>
            <a:ln w="50800" cap="flat">
              <a:solidFill>
                <a:schemeClr val="accent3">
                  <a:hueOff val="362282"/>
                  <a:satOff val="31803"/>
                  <a:lumOff val="-18242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3"/>
            <c:spPr>
              <a:solidFill>
                <a:schemeClr val="accent3">
                  <a:hueOff val="362282"/>
                  <a:satOff val="31803"/>
                  <a:lumOff val="-18242"/>
                </a:schemeClr>
              </a:solidFill>
              <a:ln w="38100" cap="flat">
                <a:solidFill>
                  <a:srgbClr val="798089"/>
                </a:solidFill>
                <a:prstDash val="solid"/>
                <a:miter lim="400000"/>
              </a:ln>
              <a:effectLst/>
            </c:spPr>
          </c:marker>
          <c:dLbls>
            <c:numFmt formatCode="0.000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xVal>
            <c:numRef>
              <c:f>'Effect_TCI'!$L$4:$L$1104</c:f>
              <c:numCache>
                <c:ptCount val="1101"/>
                <c:pt idx="0">
                  <c:v>0.000000</c:v>
                </c:pt>
                <c:pt idx="1">
                  <c:v>0.083333</c:v>
                </c:pt>
                <c:pt idx="2">
                  <c:v>0.166667</c:v>
                </c:pt>
                <c:pt idx="3">
                  <c:v>0.250000</c:v>
                </c:pt>
                <c:pt idx="4">
                  <c:v>0.333333</c:v>
                </c:pt>
                <c:pt idx="5">
                  <c:v>0.416667</c:v>
                </c:pt>
                <c:pt idx="6">
                  <c:v>0.500000</c:v>
                </c:pt>
                <c:pt idx="7">
                  <c:v>0.583333</c:v>
                </c:pt>
                <c:pt idx="8">
                  <c:v>0.666667</c:v>
                </c:pt>
                <c:pt idx="9">
                  <c:v>0.750000</c:v>
                </c:pt>
                <c:pt idx="10">
                  <c:v>0.833333</c:v>
                </c:pt>
                <c:pt idx="11">
                  <c:v>0.876014</c:v>
                </c:pt>
                <c:pt idx="12">
                  <c:v>0.959348</c:v>
                </c:pt>
                <c:pt idx="13">
                  <c:v>1.042681</c:v>
                </c:pt>
                <c:pt idx="14">
                  <c:v>1.126014</c:v>
                </c:pt>
                <c:pt idx="15">
                  <c:v>1.209348</c:v>
                </c:pt>
                <c:pt idx="16">
                  <c:v>1.292681</c:v>
                </c:pt>
                <c:pt idx="17">
                  <c:v>1.376014</c:v>
                </c:pt>
                <c:pt idx="18">
                  <c:v>1.459348</c:v>
                </c:pt>
                <c:pt idx="19">
                  <c:v>1.542681</c:v>
                </c:pt>
                <c:pt idx="20">
                  <c:v>1.626014</c:v>
                </c:pt>
                <c:pt idx="21">
                  <c:v>1.709348</c:v>
                </c:pt>
                <c:pt idx="22">
                  <c:v>1.792681</c:v>
                </c:pt>
                <c:pt idx="23">
                  <c:v>1.876014</c:v>
                </c:pt>
                <c:pt idx="24">
                  <c:v>1.959348</c:v>
                </c:pt>
                <c:pt idx="25">
                  <c:v>2.042681</c:v>
                </c:pt>
                <c:pt idx="26">
                  <c:v>2.126014</c:v>
                </c:pt>
                <c:pt idx="27">
                  <c:v>2.209348</c:v>
                </c:pt>
                <c:pt idx="28">
                  <c:v>2.292681</c:v>
                </c:pt>
                <c:pt idx="29">
                  <c:v>2.376014</c:v>
                </c:pt>
                <c:pt idx="30">
                  <c:v>2.459348</c:v>
                </c:pt>
                <c:pt idx="31">
                  <c:v>2.542681</c:v>
                </c:pt>
                <c:pt idx="32">
                  <c:v>2.626014</c:v>
                </c:pt>
                <c:pt idx="33">
                  <c:v>2.709348</c:v>
                </c:pt>
                <c:pt idx="34">
                  <c:v>2.792681</c:v>
                </c:pt>
                <c:pt idx="35">
                  <c:v>2.876014</c:v>
                </c:pt>
                <c:pt idx="36">
                  <c:v>2.959348</c:v>
                </c:pt>
                <c:pt idx="37">
                  <c:v>3.042681</c:v>
                </c:pt>
                <c:pt idx="38">
                  <c:v>3.126014</c:v>
                </c:pt>
                <c:pt idx="39">
                  <c:v>3.209348</c:v>
                </c:pt>
                <c:pt idx="40">
                  <c:v>3.292681</c:v>
                </c:pt>
                <c:pt idx="41">
                  <c:v>3.376014</c:v>
                </c:pt>
                <c:pt idx="42">
                  <c:v>3.459348</c:v>
                </c:pt>
                <c:pt idx="43">
                  <c:v>3.542681</c:v>
                </c:pt>
                <c:pt idx="44">
                  <c:v>3.626014</c:v>
                </c:pt>
                <c:pt idx="45">
                  <c:v>3.709348</c:v>
                </c:pt>
                <c:pt idx="46">
                  <c:v>3.792681</c:v>
                </c:pt>
                <c:pt idx="47">
                  <c:v>3.876014</c:v>
                </c:pt>
                <c:pt idx="48">
                  <c:v>3.959348</c:v>
                </c:pt>
                <c:pt idx="49">
                  <c:v>4.042681</c:v>
                </c:pt>
                <c:pt idx="50">
                  <c:v>4.126014</c:v>
                </c:pt>
                <c:pt idx="51">
                  <c:v>4.209348</c:v>
                </c:pt>
                <c:pt idx="52">
                  <c:v>4.292681</c:v>
                </c:pt>
                <c:pt idx="53">
                  <c:v>4.376014</c:v>
                </c:pt>
                <c:pt idx="54">
                  <c:v>4.459348</c:v>
                </c:pt>
                <c:pt idx="55">
                  <c:v>4.542681</c:v>
                </c:pt>
                <c:pt idx="56">
                  <c:v>4.626014</c:v>
                </c:pt>
                <c:pt idx="57">
                  <c:v>4.709348</c:v>
                </c:pt>
                <c:pt idx="58">
                  <c:v>4.792681</c:v>
                </c:pt>
                <c:pt idx="59">
                  <c:v>4.876014</c:v>
                </c:pt>
                <c:pt idx="60">
                  <c:v>4.959348</c:v>
                </c:pt>
                <c:pt idx="61">
                  <c:v>5.042681</c:v>
                </c:pt>
                <c:pt idx="62">
                  <c:v>5.126014</c:v>
                </c:pt>
                <c:pt idx="63">
                  <c:v>5.209348</c:v>
                </c:pt>
                <c:pt idx="64">
                  <c:v>5.292681</c:v>
                </c:pt>
                <c:pt idx="65">
                  <c:v>5.376014</c:v>
                </c:pt>
                <c:pt idx="66">
                  <c:v>5.459348</c:v>
                </c:pt>
                <c:pt idx="67">
                  <c:v>5.542681</c:v>
                </c:pt>
                <c:pt idx="68">
                  <c:v>5.626014</c:v>
                </c:pt>
                <c:pt idx="69">
                  <c:v>5.709348</c:v>
                </c:pt>
                <c:pt idx="70">
                  <c:v>5.792681</c:v>
                </c:pt>
                <c:pt idx="71">
                  <c:v>5.876014</c:v>
                </c:pt>
                <c:pt idx="72">
                  <c:v>5.959348</c:v>
                </c:pt>
                <c:pt idx="73">
                  <c:v>6.042681</c:v>
                </c:pt>
                <c:pt idx="74">
                  <c:v>6.126014</c:v>
                </c:pt>
                <c:pt idx="75">
                  <c:v>6.209348</c:v>
                </c:pt>
                <c:pt idx="76">
                  <c:v>6.292681</c:v>
                </c:pt>
                <c:pt idx="77">
                  <c:v>6.376014</c:v>
                </c:pt>
                <c:pt idx="78">
                  <c:v>6.459348</c:v>
                </c:pt>
                <c:pt idx="79">
                  <c:v>6.542681</c:v>
                </c:pt>
                <c:pt idx="80">
                  <c:v>6.626014</c:v>
                </c:pt>
                <c:pt idx="81">
                  <c:v>6.709348</c:v>
                </c:pt>
                <c:pt idx="82">
                  <c:v>6.792681</c:v>
                </c:pt>
                <c:pt idx="83">
                  <c:v>6.876014</c:v>
                </c:pt>
                <c:pt idx="84">
                  <c:v>6.959348</c:v>
                </c:pt>
                <c:pt idx="85">
                  <c:v>7.042681</c:v>
                </c:pt>
                <c:pt idx="86">
                  <c:v>7.126014</c:v>
                </c:pt>
                <c:pt idx="87">
                  <c:v>7.209348</c:v>
                </c:pt>
                <c:pt idx="88">
                  <c:v>7.292681</c:v>
                </c:pt>
                <c:pt idx="89">
                  <c:v>7.376014</c:v>
                </c:pt>
                <c:pt idx="90">
                  <c:v>7.459348</c:v>
                </c:pt>
                <c:pt idx="91">
                  <c:v>7.542681</c:v>
                </c:pt>
                <c:pt idx="92">
                  <c:v>7.626014</c:v>
                </c:pt>
                <c:pt idx="93">
                  <c:v>7.709348</c:v>
                </c:pt>
                <c:pt idx="94">
                  <c:v>7.792681</c:v>
                </c:pt>
                <c:pt idx="95">
                  <c:v>7.876014</c:v>
                </c:pt>
                <c:pt idx="96">
                  <c:v>7.959348</c:v>
                </c:pt>
                <c:pt idx="97">
                  <c:v>8.042681</c:v>
                </c:pt>
                <c:pt idx="98">
                  <c:v>8.126014</c:v>
                </c:pt>
                <c:pt idx="99">
                  <c:v>8.209348</c:v>
                </c:pt>
                <c:pt idx="100">
                  <c:v>8.292681</c:v>
                </c:pt>
                <c:pt idx="101">
                  <c:v>8.376014</c:v>
                </c:pt>
                <c:pt idx="102">
                  <c:v>8.459348</c:v>
                </c:pt>
                <c:pt idx="103">
                  <c:v>8.542681</c:v>
                </c:pt>
                <c:pt idx="104">
                  <c:v>8.626014</c:v>
                </c:pt>
                <c:pt idx="105">
                  <c:v>8.709348</c:v>
                </c:pt>
                <c:pt idx="106">
                  <c:v>8.792681</c:v>
                </c:pt>
                <c:pt idx="107">
                  <c:v>8.876014</c:v>
                </c:pt>
                <c:pt idx="108">
                  <c:v>8.959348</c:v>
                </c:pt>
                <c:pt idx="109">
                  <c:v>9.042681</c:v>
                </c:pt>
                <c:pt idx="110">
                  <c:v>9.126014</c:v>
                </c:pt>
                <c:pt idx="111">
                  <c:v>9.209348</c:v>
                </c:pt>
                <c:pt idx="112">
                  <c:v>9.292681</c:v>
                </c:pt>
                <c:pt idx="113">
                  <c:v>9.376014</c:v>
                </c:pt>
                <c:pt idx="114">
                  <c:v>9.459348</c:v>
                </c:pt>
                <c:pt idx="115">
                  <c:v>9.542681</c:v>
                </c:pt>
                <c:pt idx="116">
                  <c:v>9.626014</c:v>
                </c:pt>
                <c:pt idx="117">
                  <c:v>9.709348</c:v>
                </c:pt>
                <c:pt idx="118">
                  <c:v>9.792681</c:v>
                </c:pt>
                <c:pt idx="119">
                  <c:v>9.876014</c:v>
                </c:pt>
                <c:pt idx="120">
                  <c:v>9.959348</c:v>
                </c:pt>
                <c:pt idx="121">
                  <c:v>10.042681</c:v>
                </c:pt>
                <c:pt idx="122">
                  <c:v>10.126014</c:v>
                </c:pt>
                <c:pt idx="123">
                  <c:v>10.209348</c:v>
                </c:pt>
                <c:pt idx="124">
                  <c:v>10.292681</c:v>
                </c:pt>
                <c:pt idx="125">
                  <c:v>10.376014</c:v>
                </c:pt>
                <c:pt idx="126">
                  <c:v>10.459348</c:v>
                </c:pt>
                <c:pt idx="127">
                  <c:v>10.542681</c:v>
                </c:pt>
                <c:pt idx="128">
                  <c:v>10.626014</c:v>
                </c:pt>
                <c:pt idx="129">
                  <c:v>10.709348</c:v>
                </c:pt>
                <c:pt idx="130">
                  <c:v>10.792681</c:v>
                </c:pt>
                <c:pt idx="131">
                  <c:v>10.876014</c:v>
                </c:pt>
                <c:pt idx="132">
                  <c:v>10.959348</c:v>
                </c:pt>
                <c:pt idx="133">
                  <c:v>11.042681</c:v>
                </c:pt>
                <c:pt idx="134">
                  <c:v>11.126014</c:v>
                </c:pt>
                <c:pt idx="135">
                  <c:v>11.209348</c:v>
                </c:pt>
                <c:pt idx="136">
                  <c:v>11.292681</c:v>
                </c:pt>
                <c:pt idx="137">
                  <c:v>11.376014</c:v>
                </c:pt>
                <c:pt idx="138">
                  <c:v>11.459348</c:v>
                </c:pt>
                <c:pt idx="139">
                  <c:v>11.542681</c:v>
                </c:pt>
                <c:pt idx="140">
                  <c:v>11.626014</c:v>
                </c:pt>
                <c:pt idx="141">
                  <c:v>11.709348</c:v>
                </c:pt>
                <c:pt idx="142">
                  <c:v>11.792681</c:v>
                </c:pt>
                <c:pt idx="143">
                  <c:v>11.876014</c:v>
                </c:pt>
                <c:pt idx="144">
                  <c:v>11.959348</c:v>
                </c:pt>
                <c:pt idx="145">
                  <c:v>12.042681</c:v>
                </c:pt>
                <c:pt idx="146">
                  <c:v>12.126014</c:v>
                </c:pt>
                <c:pt idx="147">
                  <c:v>12.209348</c:v>
                </c:pt>
                <c:pt idx="148">
                  <c:v>12.292681</c:v>
                </c:pt>
                <c:pt idx="149">
                  <c:v>12.376014</c:v>
                </c:pt>
                <c:pt idx="150">
                  <c:v>12.459348</c:v>
                </c:pt>
                <c:pt idx="151">
                  <c:v>12.542681</c:v>
                </c:pt>
                <c:pt idx="152">
                  <c:v>12.626014</c:v>
                </c:pt>
                <c:pt idx="153">
                  <c:v>12.709348</c:v>
                </c:pt>
                <c:pt idx="154">
                  <c:v>12.792681</c:v>
                </c:pt>
                <c:pt idx="155">
                  <c:v>12.876014</c:v>
                </c:pt>
                <c:pt idx="156">
                  <c:v>12.959348</c:v>
                </c:pt>
                <c:pt idx="157">
                  <c:v>13.042681</c:v>
                </c:pt>
                <c:pt idx="158">
                  <c:v>13.126014</c:v>
                </c:pt>
                <c:pt idx="159">
                  <c:v>13.209348</c:v>
                </c:pt>
                <c:pt idx="160">
                  <c:v>13.292681</c:v>
                </c:pt>
                <c:pt idx="161">
                  <c:v>13.376014</c:v>
                </c:pt>
                <c:pt idx="162">
                  <c:v>13.459348</c:v>
                </c:pt>
                <c:pt idx="163">
                  <c:v>13.542681</c:v>
                </c:pt>
                <c:pt idx="164">
                  <c:v>13.626014</c:v>
                </c:pt>
                <c:pt idx="165">
                  <c:v>13.709348</c:v>
                </c:pt>
                <c:pt idx="166">
                  <c:v>13.792681</c:v>
                </c:pt>
                <c:pt idx="167">
                  <c:v>13.876014</c:v>
                </c:pt>
                <c:pt idx="168">
                  <c:v>13.959348</c:v>
                </c:pt>
                <c:pt idx="169">
                  <c:v>14.042681</c:v>
                </c:pt>
                <c:pt idx="170">
                  <c:v>14.126014</c:v>
                </c:pt>
                <c:pt idx="171">
                  <c:v>14.209348</c:v>
                </c:pt>
                <c:pt idx="172">
                  <c:v>14.292681</c:v>
                </c:pt>
                <c:pt idx="173">
                  <c:v>14.376014</c:v>
                </c:pt>
                <c:pt idx="174">
                  <c:v>14.459348</c:v>
                </c:pt>
                <c:pt idx="175">
                  <c:v>14.542681</c:v>
                </c:pt>
                <c:pt idx="176">
                  <c:v>14.626014</c:v>
                </c:pt>
                <c:pt idx="177">
                  <c:v>14.709348</c:v>
                </c:pt>
                <c:pt idx="178">
                  <c:v>14.792681</c:v>
                </c:pt>
                <c:pt idx="179">
                  <c:v>14.876014</c:v>
                </c:pt>
                <c:pt idx="180">
                  <c:v>14.959348</c:v>
                </c:pt>
                <c:pt idx="181">
                  <c:v>15.042681</c:v>
                </c:pt>
                <c:pt idx="182">
                  <c:v>15.126014</c:v>
                </c:pt>
                <c:pt idx="183">
                  <c:v>15.209348</c:v>
                </c:pt>
                <c:pt idx="184">
                  <c:v>15.292681</c:v>
                </c:pt>
                <c:pt idx="185">
                  <c:v>15.376014</c:v>
                </c:pt>
                <c:pt idx="186">
                  <c:v>15.459348</c:v>
                </c:pt>
                <c:pt idx="187">
                  <c:v>15.542681</c:v>
                </c:pt>
                <c:pt idx="188">
                  <c:v>15.626014</c:v>
                </c:pt>
                <c:pt idx="189">
                  <c:v>15.709348</c:v>
                </c:pt>
                <c:pt idx="190">
                  <c:v>15.792681</c:v>
                </c:pt>
                <c:pt idx="191">
                  <c:v>15.876014</c:v>
                </c:pt>
                <c:pt idx="192">
                  <c:v>15.959348</c:v>
                </c:pt>
                <c:pt idx="193">
                  <c:v>16.042681</c:v>
                </c:pt>
                <c:pt idx="194">
                  <c:v>16.126014</c:v>
                </c:pt>
                <c:pt idx="195">
                  <c:v>16.209348</c:v>
                </c:pt>
                <c:pt idx="196">
                  <c:v>16.292681</c:v>
                </c:pt>
                <c:pt idx="197">
                  <c:v>16.376014</c:v>
                </c:pt>
                <c:pt idx="198">
                  <c:v>16.459348</c:v>
                </c:pt>
                <c:pt idx="199">
                  <c:v>16.542681</c:v>
                </c:pt>
                <c:pt idx="200">
                  <c:v>16.626014</c:v>
                </c:pt>
                <c:pt idx="201">
                  <c:v>16.709348</c:v>
                </c:pt>
                <c:pt idx="202">
                  <c:v>16.792681</c:v>
                </c:pt>
                <c:pt idx="203">
                  <c:v>16.876014</c:v>
                </c:pt>
                <c:pt idx="204">
                  <c:v>16.959348</c:v>
                </c:pt>
                <c:pt idx="205">
                  <c:v>17.042681</c:v>
                </c:pt>
                <c:pt idx="206">
                  <c:v>17.126014</c:v>
                </c:pt>
                <c:pt idx="207">
                  <c:v>17.209348</c:v>
                </c:pt>
                <c:pt idx="208">
                  <c:v>17.292681</c:v>
                </c:pt>
                <c:pt idx="209">
                  <c:v>17.376014</c:v>
                </c:pt>
                <c:pt idx="210">
                  <c:v>17.459348</c:v>
                </c:pt>
                <c:pt idx="211">
                  <c:v>17.542681</c:v>
                </c:pt>
                <c:pt idx="212">
                  <c:v>17.626014</c:v>
                </c:pt>
                <c:pt idx="213">
                  <c:v>17.709348</c:v>
                </c:pt>
                <c:pt idx="214">
                  <c:v>17.792681</c:v>
                </c:pt>
                <c:pt idx="215">
                  <c:v>17.876014</c:v>
                </c:pt>
                <c:pt idx="216">
                  <c:v>17.959348</c:v>
                </c:pt>
                <c:pt idx="217">
                  <c:v>18.042681</c:v>
                </c:pt>
                <c:pt idx="218">
                  <c:v>18.126014</c:v>
                </c:pt>
                <c:pt idx="219">
                  <c:v>18.209348</c:v>
                </c:pt>
                <c:pt idx="220">
                  <c:v>18.292681</c:v>
                </c:pt>
                <c:pt idx="221">
                  <c:v>18.376014</c:v>
                </c:pt>
                <c:pt idx="222">
                  <c:v>18.459348</c:v>
                </c:pt>
                <c:pt idx="223">
                  <c:v>18.542681</c:v>
                </c:pt>
                <c:pt idx="224">
                  <c:v>18.626014</c:v>
                </c:pt>
                <c:pt idx="225">
                  <c:v>18.709348</c:v>
                </c:pt>
                <c:pt idx="226">
                  <c:v>18.792681</c:v>
                </c:pt>
                <c:pt idx="227">
                  <c:v>18.876014</c:v>
                </c:pt>
                <c:pt idx="228">
                  <c:v>18.959348</c:v>
                </c:pt>
                <c:pt idx="229">
                  <c:v>19.042681</c:v>
                </c:pt>
                <c:pt idx="230">
                  <c:v>19.126014</c:v>
                </c:pt>
                <c:pt idx="231">
                  <c:v>19.209348</c:v>
                </c:pt>
                <c:pt idx="232">
                  <c:v>19.292681</c:v>
                </c:pt>
                <c:pt idx="233">
                  <c:v>19.376014</c:v>
                </c:pt>
                <c:pt idx="234">
                  <c:v>19.459348</c:v>
                </c:pt>
                <c:pt idx="235">
                  <c:v>19.542681</c:v>
                </c:pt>
                <c:pt idx="236">
                  <c:v>19.626014</c:v>
                </c:pt>
                <c:pt idx="237">
                  <c:v>19.709348</c:v>
                </c:pt>
                <c:pt idx="238">
                  <c:v>19.792681</c:v>
                </c:pt>
                <c:pt idx="239">
                  <c:v>19.876014</c:v>
                </c:pt>
                <c:pt idx="240">
                  <c:v>19.959348</c:v>
                </c:pt>
                <c:pt idx="241">
                  <c:v>20.042681</c:v>
                </c:pt>
                <c:pt idx="242">
                  <c:v>20.126014</c:v>
                </c:pt>
                <c:pt idx="243">
                  <c:v>20.209348</c:v>
                </c:pt>
                <c:pt idx="244">
                  <c:v>20.292681</c:v>
                </c:pt>
                <c:pt idx="245">
                  <c:v>20.376014</c:v>
                </c:pt>
                <c:pt idx="246">
                  <c:v>20.459348</c:v>
                </c:pt>
                <c:pt idx="247">
                  <c:v>20.542681</c:v>
                </c:pt>
                <c:pt idx="248">
                  <c:v>20.626014</c:v>
                </c:pt>
                <c:pt idx="249">
                  <c:v>20.709348</c:v>
                </c:pt>
                <c:pt idx="250">
                  <c:v>20.792681</c:v>
                </c:pt>
                <c:pt idx="251">
                  <c:v>20.876014</c:v>
                </c:pt>
                <c:pt idx="252">
                  <c:v>20.959348</c:v>
                </c:pt>
                <c:pt idx="253">
                  <c:v>21.042681</c:v>
                </c:pt>
                <c:pt idx="254">
                  <c:v>21.126014</c:v>
                </c:pt>
                <c:pt idx="255">
                  <c:v>21.209348</c:v>
                </c:pt>
                <c:pt idx="256">
                  <c:v>21.292681</c:v>
                </c:pt>
                <c:pt idx="257">
                  <c:v>21.376014</c:v>
                </c:pt>
                <c:pt idx="258">
                  <c:v>21.459348</c:v>
                </c:pt>
                <c:pt idx="259">
                  <c:v>21.542681</c:v>
                </c:pt>
                <c:pt idx="260">
                  <c:v>21.626014</c:v>
                </c:pt>
                <c:pt idx="261">
                  <c:v>21.709348</c:v>
                </c:pt>
                <c:pt idx="262">
                  <c:v>21.792681</c:v>
                </c:pt>
                <c:pt idx="263">
                  <c:v>21.876014</c:v>
                </c:pt>
                <c:pt idx="264">
                  <c:v>21.959348</c:v>
                </c:pt>
                <c:pt idx="265">
                  <c:v>22.042681</c:v>
                </c:pt>
                <c:pt idx="266">
                  <c:v>22.126014</c:v>
                </c:pt>
                <c:pt idx="267">
                  <c:v>22.209348</c:v>
                </c:pt>
                <c:pt idx="268">
                  <c:v>22.292681</c:v>
                </c:pt>
                <c:pt idx="269">
                  <c:v>22.376014</c:v>
                </c:pt>
                <c:pt idx="270">
                  <c:v>22.459348</c:v>
                </c:pt>
                <c:pt idx="271">
                  <c:v>22.542681</c:v>
                </c:pt>
                <c:pt idx="272">
                  <c:v>22.626014</c:v>
                </c:pt>
                <c:pt idx="273">
                  <c:v>22.709348</c:v>
                </c:pt>
                <c:pt idx="274">
                  <c:v>22.792681</c:v>
                </c:pt>
                <c:pt idx="275">
                  <c:v>22.876014</c:v>
                </c:pt>
                <c:pt idx="276">
                  <c:v>22.959348</c:v>
                </c:pt>
                <c:pt idx="277">
                  <c:v>23.042681</c:v>
                </c:pt>
                <c:pt idx="278">
                  <c:v>23.126014</c:v>
                </c:pt>
                <c:pt idx="279">
                  <c:v>23.209348</c:v>
                </c:pt>
                <c:pt idx="280">
                  <c:v>23.292681</c:v>
                </c:pt>
                <c:pt idx="281">
                  <c:v>23.376014</c:v>
                </c:pt>
                <c:pt idx="282">
                  <c:v>23.459348</c:v>
                </c:pt>
                <c:pt idx="283">
                  <c:v>23.542681</c:v>
                </c:pt>
                <c:pt idx="284">
                  <c:v>23.626014</c:v>
                </c:pt>
                <c:pt idx="285">
                  <c:v>23.709348</c:v>
                </c:pt>
                <c:pt idx="286">
                  <c:v>23.792681</c:v>
                </c:pt>
                <c:pt idx="287">
                  <c:v>23.876014</c:v>
                </c:pt>
                <c:pt idx="288">
                  <c:v>23.959348</c:v>
                </c:pt>
                <c:pt idx="289">
                  <c:v>24.042681</c:v>
                </c:pt>
                <c:pt idx="290">
                  <c:v>24.126014</c:v>
                </c:pt>
                <c:pt idx="291">
                  <c:v>24.209348</c:v>
                </c:pt>
                <c:pt idx="292">
                  <c:v>24.292681</c:v>
                </c:pt>
                <c:pt idx="293">
                  <c:v>24.376014</c:v>
                </c:pt>
                <c:pt idx="294">
                  <c:v>24.459348</c:v>
                </c:pt>
                <c:pt idx="295">
                  <c:v>24.542681</c:v>
                </c:pt>
                <c:pt idx="296">
                  <c:v>24.626014</c:v>
                </c:pt>
                <c:pt idx="297">
                  <c:v>24.709348</c:v>
                </c:pt>
                <c:pt idx="298">
                  <c:v>24.792681</c:v>
                </c:pt>
                <c:pt idx="299">
                  <c:v>24.876014</c:v>
                </c:pt>
                <c:pt idx="300">
                  <c:v>24.959348</c:v>
                </c:pt>
                <c:pt idx="301">
                  <c:v>25.042681</c:v>
                </c:pt>
                <c:pt idx="302">
                  <c:v>25.126014</c:v>
                </c:pt>
                <c:pt idx="303">
                  <c:v>25.209348</c:v>
                </c:pt>
                <c:pt idx="304">
                  <c:v>25.292681</c:v>
                </c:pt>
                <c:pt idx="305">
                  <c:v>25.376014</c:v>
                </c:pt>
                <c:pt idx="306">
                  <c:v>25.459348</c:v>
                </c:pt>
                <c:pt idx="307">
                  <c:v>25.542681</c:v>
                </c:pt>
                <c:pt idx="308">
                  <c:v>25.626014</c:v>
                </c:pt>
                <c:pt idx="309">
                  <c:v>25.709348</c:v>
                </c:pt>
                <c:pt idx="310">
                  <c:v>25.792681</c:v>
                </c:pt>
                <c:pt idx="311">
                  <c:v>25.876014</c:v>
                </c:pt>
                <c:pt idx="312">
                  <c:v>25.959348</c:v>
                </c:pt>
                <c:pt idx="313">
                  <c:v>26.042681</c:v>
                </c:pt>
                <c:pt idx="314">
                  <c:v>26.126014</c:v>
                </c:pt>
                <c:pt idx="315">
                  <c:v>26.209348</c:v>
                </c:pt>
                <c:pt idx="316">
                  <c:v>26.292681</c:v>
                </c:pt>
                <c:pt idx="317">
                  <c:v>26.376014</c:v>
                </c:pt>
                <c:pt idx="318">
                  <c:v>26.459348</c:v>
                </c:pt>
                <c:pt idx="319">
                  <c:v>26.542681</c:v>
                </c:pt>
                <c:pt idx="320">
                  <c:v>26.626014</c:v>
                </c:pt>
                <c:pt idx="321">
                  <c:v>26.709348</c:v>
                </c:pt>
                <c:pt idx="322">
                  <c:v>26.792681</c:v>
                </c:pt>
                <c:pt idx="323">
                  <c:v>26.876014</c:v>
                </c:pt>
                <c:pt idx="324">
                  <c:v>26.959348</c:v>
                </c:pt>
                <c:pt idx="325">
                  <c:v>27.042681</c:v>
                </c:pt>
                <c:pt idx="326">
                  <c:v>27.126014</c:v>
                </c:pt>
                <c:pt idx="327">
                  <c:v>27.209348</c:v>
                </c:pt>
                <c:pt idx="328">
                  <c:v>27.292681</c:v>
                </c:pt>
                <c:pt idx="329">
                  <c:v>27.376014</c:v>
                </c:pt>
                <c:pt idx="330">
                  <c:v>27.459348</c:v>
                </c:pt>
                <c:pt idx="331">
                  <c:v>27.542681</c:v>
                </c:pt>
                <c:pt idx="332">
                  <c:v>27.626014</c:v>
                </c:pt>
                <c:pt idx="333">
                  <c:v>27.709348</c:v>
                </c:pt>
                <c:pt idx="334">
                  <c:v>27.792681</c:v>
                </c:pt>
                <c:pt idx="335">
                  <c:v>27.876014</c:v>
                </c:pt>
                <c:pt idx="336">
                  <c:v>27.959348</c:v>
                </c:pt>
                <c:pt idx="337">
                  <c:v>28.042681</c:v>
                </c:pt>
                <c:pt idx="338">
                  <c:v>28.126014</c:v>
                </c:pt>
                <c:pt idx="339">
                  <c:v>28.209348</c:v>
                </c:pt>
                <c:pt idx="340">
                  <c:v>28.292681</c:v>
                </c:pt>
                <c:pt idx="341">
                  <c:v>28.376014</c:v>
                </c:pt>
                <c:pt idx="342">
                  <c:v>28.459348</c:v>
                </c:pt>
                <c:pt idx="343">
                  <c:v>28.542681</c:v>
                </c:pt>
                <c:pt idx="344">
                  <c:v>28.626014</c:v>
                </c:pt>
                <c:pt idx="345">
                  <c:v>28.709348</c:v>
                </c:pt>
                <c:pt idx="346">
                  <c:v>28.792681</c:v>
                </c:pt>
                <c:pt idx="347">
                  <c:v>28.876014</c:v>
                </c:pt>
                <c:pt idx="348">
                  <c:v>28.959348</c:v>
                </c:pt>
                <c:pt idx="349">
                  <c:v>29.042681</c:v>
                </c:pt>
                <c:pt idx="350">
                  <c:v>29.126014</c:v>
                </c:pt>
                <c:pt idx="351">
                  <c:v>29.209348</c:v>
                </c:pt>
                <c:pt idx="352">
                  <c:v>29.292681</c:v>
                </c:pt>
                <c:pt idx="353">
                  <c:v>29.376014</c:v>
                </c:pt>
                <c:pt idx="354">
                  <c:v>29.459348</c:v>
                </c:pt>
                <c:pt idx="355">
                  <c:v>29.542681</c:v>
                </c:pt>
                <c:pt idx="356">
                  <c:v>29.626014</c:v>
                </c:pt>
                <c:pt idx="357">
                  <c:v>29.709348</c:v>
                </c:pt>
                <c:pt idx="358">
                  <c:v>29.792681</c:v>
                </c:pt>
                <c:pt idx="359">
                  <c:v>29.876014</c:v>
                </c:pt>
                <c:pt idx="360">
                  <c:v>29.959348</c:v>
                </c:pt>
                <c:pt idx="361">
                  <c:v>30.042681</c:v>
                </c:pt>
                <c:pt idx="362">
                  <c:v>30.126014</c:v>
                </c:pt>
                <c:pt idx="363">
                  <c:v>30.209348</c:v>
                </c:pt>
                <c:pt idx="364">
                  <c:v>30.292681</c:v>
                </c:pt>
                <c:pt idx="365">
                  <c:v>30.376014</c:v>
                </c:pt>
                <c:pt idx="366">
                  <c:v>30.459348</c:v>
                </c:pt>
                <c:pt idx="367">
                  <c:v>30.542681</c:v>
                </c:pt>
                <c:pt idx="368">
                  <c:v>30.626014</c:v>
                </c:pt>
                <c:pt idx="369">
                  <c:v>30.709348</c:v>
                </c:pt>
                <c:pt idx="370">
                  <c:v>30.792681</c:v>
                </c:pt>
                <c:pt idx="371">
                  <c:v>30.876014</c:v>
                </c:pt>
                <c:pt idx="372">
                  <c:v>30.959348</c:v>
                </c:pt>
                <c:pt idx="373">
                  <c:v>31.042681</c:v>
                </c:pt>
                <c:pt idx="374">
                  <c:v>31.126014</c:v>
                </c:pt>
                <c:pt idx="375">
                  <c:v>31.209348</c:v>
                </c:pt>
                <c:pt idx="376">
                  <c:v>31.292681</c:v>
                </c:pt>
                <c:pt idx="377">
                  <c:v>31.376014</c:v>
                </c:pt>
                <c:pt idx="378">
                  <c:v>31.459348</c:v>
                </c:pt>
                <c:pt idx="379">
                  <c:v>31.542681</c:v>
                </c:pt>
                <c:pt idx="380">
                  <c:v>31.626014</c:v>
                </c:pt>
                <c:pt idx="381">
                  <c:v>31.709348</c:v>
                </c:pt>
                <c:pt idx="382">
                  <c:v>31.792681</c:v>
                </c:pt>
                <c:pt idx="383">
                  <c:v>31.876014</c:v>
                </c:pt>
                <c:pt idx="384">
                  <c:v>31.959348</c:v>
                </c:pt>
                <c:pt idx="385">
                  <c:v>32.042681</c:v>
                </c:pt>
                <c:pt idx="386">
                  <c:v>32.126014</c:v>
                </c:pt>
                <c:pt idx="387">
                  <c:v>32.209348</c:v>
                </c:pt>
                <c:pt idx="388">
                  <c:v>32.292681</c:v>
                </c:pt>
                <c:pt idx="389">
                  <c:v>32.376014</c:v>
                </c:pt>
                <c:pt idx="390">
                  <c:v>32.459348</c:v>
                </c:pt>
                <c:pt idx="391">
                  <c:v>32.542681</c:v>
                </c:pt>
                <c:pt idx="392">
                  <c:v>32.626014</c:v>
                </c:pt>
                <c:pt idx="393">
                  <c:v>32.709348</c:v>
                </c:pt>
                <c:pt idx="394">
                  <c:v>32.792681</c:v>
                </c:pt>
                <c:pt idx="395">
                  <c:v>32.876014</c:v>
                </c:pt>
                <c:pt idx="396">
                  <c:v>32.959348</c:v>
                </c:pt>
                <c:pt idx="397">
                  <c:v>33.042681</c:v>
                </c:pt>
                <c:pt idx="398">
                  <c:v>33.126014</c:v>
                </c:pt>
                <c:pt idx="399">
                  <c:v>33.209348</c:v>
                </c:pt>
                <c:pt idx="400">
                  <c:v>33.292681</c:v>
                </c:pt>
                <c:pt idx="401">
                  <c:v>33.376014</c:v>
                </c:pt>
                <c:pt idx="402">
                  <c:v>33.459348</c:v>
                </c:pt>
                <c:pt idx="403">
                  <c:v>33.542681</c:v>
                </c:pt>
                <c:pt idx="404">
                  <c:v>33.626014</c:v>
                </c:pt>
                <c:pt idx="405">
                  <c:v>33.709348</c:v>
                </c:pt>
                <c:pt idx="406">
                  <c:v>33.792681</c:v>
                </c:pt>
                <c:pt idx="407">
                  <c:v>33.876014</c:v>
                </c:pt>
                <c:pt idx="408">
                  <c:v>33.959348</c:v>
                </c:pt>
                <c:pt idx="409">
                  <c:v>34.042681</c:v>
                </c:pt>
                <c:pt idx="410">
                  <c:v>34.126014</c:v>
                </c:pt>
                <c:pt idx="411">
                  <c:v>34.209348</c:v>
                </c:pt>
                <c:pt idx="412">
                  <c:v>34.292681</c:v>
                </c:pt>
                <c:pt idx="413">
                  <c:v>34.376014</c:v>
                </c:pt>
                <c:pt idx="414">
                  <c:v>34.459348</c:v>
                </c:pt>
                <c:pt idx="415">
                  <c:v>34.542681</c:v>
                </c:pt>
                <c:pt idx="416">
                  <c:v>34.626014</c:v>
                </c:pt>
                <c:pt idx="417">
                  <c:v>34.709348</c:v>
                </c:pt>
                <c:pt idx="418">
                  <c:v>34.792681</c:v>
                </c:pt>
                <c:pt idx="419">
                  <c:v>34.876014</c:v>
                </c:pt>
                <c:pt idx="420">
                  <c:v>34.959348</c:v>
                </c:pt>
                <c:pt idx="421">
                  <c:v>35.042681</c:v>
                </c:pt>
                <c:pt idx="422">
                  <c:v>35.126014</c:v>
                </c:pt>
                <c:pt idx="423">
                  <c:v>35.209348</c:v>
                </c:pt>
                <c:pt idx="424">
                  <c:v>35.292681</c:v>
                </c:pt>
                <c:pt idx="425">
                  <c:v>35.376014</c:v>
                </c:pt>
                <c:pt idx="426">
                  <c:v>35.459348</c:v>
                </c:pt>
                <c:pt idx="427">
                  <c:v>35.542681</c:v>
                </c:pt>
                <c:pt idx="428">
                  <c:v>35.626014</c:v>
                </c:pt>
                <c:pt idx="429">
                  <c:v>35.709348</c:v>
                </c:pt>
                <c:pt idx="430">
                  <c:v>35.792681</c:v>
                </c:pt>
                <c:pt idx="431">
                  <c:v>35.876014</c:v>
                </c:pt>
                <c:pt idx="432">
                  <c:v>35.959348</c:v>
                </c:pt>
                <c:pt idx="433">
                  <c:v>36.042681</c:v>
                </c:pt>
                <c:pt idx="434">
                  <c:v>36.126014</c:v>
                </c:pt>
                <c:pt idx="435">
                  <c:v>36.209348</c:v>
                </c:pt>
                <c:pt idx="436">
                  <c:v>36.292681</c:v>
                </c:pt>
                <c:pt idx="437">
                  <c:v>36.376014</c:v>
                </c:pt>
                <c:pt idx="438">
                  <c:v>36.459348</c:v>
                </c:pt>
                <c:pt idx="439">
                  <c:v>36.542681</c:v>
                </c:pt>
                <c:pt idx="440">
                  <c:v>36.626014</c:v>
                </c:pt>
                <c:pt idx="441">
                  <c:v>36.709348</c:v>
                </c:pt>
                <c:pt idx="442">
                  <c:v>36.792681</c:v>
                </c:pt>
                <c:pt idx="443">
                  <c:v>36.876014</c:v>
                </c:pt>
                <c:pt idx="444">
                  <c:v>36.959348</c:v>
                </c:pt>
                <c:pt idx="445">
                  <c:v>37.042681</c:v>
                </c:pt>
                <c:pt idx="446">
                  <c:v>37.126014</c:v>
                </c:pt>
                <c:pt idx="447">
                  <c:v>37.209348</c:v>
                </c:pt>
                <c:pt idx="448">
                  <c:v>37.292681</c:v>
                </c:pt>
                <c:pt idx="449">
                  <c:v>37.376014</c:v>
                </c:pt>
                <c:pt idx="450">
                  <c:v>37.459348</c:v>
                </c:pt>
                <c:pt idx="451">
                  <c:v>37.542681</c:v>
                </c:pt>
                <c:pt idx="452">
                  <c:v>37.626014</c:v>
                </c:pt>
                <c:pt idx="453">
                  <c:v>37.709348</c:v>
                </c:pt>
                <c:pt idx="454">
                  <c:v>37.792681</c:v>
                </c:pt>
                <c:pt idx="455">
                  <c:v>37.876014</c:v>
                </c:pt>
                <c:pt idx="456">
                  <c:v>37.959348</c:v>
                </c:pt>
                <c:pt idx="457">
                  <c:v>38.042681</c:v>
                </c:pt>
                <c:pt idx="458">
                  <c:v>38.126014</c:v>
                </c:pt>
                <c:pt idx="459">
                  <c:v>38.209348</c:v>
                </c:pt>
                <c:pt idx="460">
                  <c:v>38.292681</c:v>
                </c:pt>
                <c:pt idx="461">
                  <c:v>38.376014</c:v>
                </c:pt>
                <c:pt idx="462">
                  <c:v>38.459348</c:v>
                </c:pt>
                <c:pt idx="463">
                  <c:v>38.542681</c:v>
                </c:pt>
                <c:pt idx="464">
                  <c:v>38.626014</c:v>
                </c:pt>
                <c:pt idx="465">
                  <c:v>38.709348</c:v>
                </c:pt>
                <c:pt idx="466">
                  <c:v>38.792681</c:v>
                </c:pt>
                <c:pt idx="467">
                  <c:v>38.876014</c:v>
                </c:pt>
                <c:pt idx="468">
                  <c:v>38.959348</c:v>
                </c:pt>
                <c:pt idx="469">
                  <c:v>39.042681</c:v>
                </c:pt>
                <c:pt idx="470">
                  <c:v>39.126014</c:v>
                </c:pt>
                <c:pt idx="471">
                  <c:v>39.209348</c:v>
                </c:pt>
                <c:pt idx="472">
                  <c:v>39.292681</c:v>
                </c:pt>
                <c:pt idx="473">
                  <c:v>39.376014</c:v>
                </c:pt>
                <c:pt idx="474">
                  <c:v>39.459348</c:v>
                </c:pt>
                <c:pt idx="475">
                  <c:v>39.542681</c:v>
                </c:pt>
                <c:pt idx="476">
                  <c:v>39.626014</c:v>
                </c:pt>
                <c:pt idx="477">
                  <c:v>39.709348</c:v>
                </c:pt>
                <c:pt idx="478">
                  <c:v>39.792681</c:v>
                </c:pt>
                <c:pt idx="479">
                  <c:v>39.876014</c:v>
                </c:pt>
                <c:pt idx="480">
                  <c:v>39.959348</c:v>
                </c:pt>
                <c:pt idx="481">
                  <c:v>40.042681</c:v>
                </c:pt>
                <c:pt idx="482">
                  <c:v>40.126014</c:v>
                </c:pt>
                <c:pt idx="483">
                  <c:v>40.209348</c:v>
                </c:pt>
                <c:pt idx="484">
                  <c:v>40.292681</c:v>
                </c:pt>
                <c:pt idx="485">
                  <c:v>40.376014</c:v>
                </c:pt>
                <c:pt idx="486">
                  <c:v>40.459348</c:v>
                </c:pt>
                <c:pt idx="487">
                  <c:v>40.542681</c:v>
                </c:pt>
                <c:pt idx="488">
                  <c:v>40.626014</c:v>
                </c:pt>
                <c:pt idx="489">
                  <c:v>40.709348</c:v>
                </c:pt>
                <c:pt idx="490">
                  <c:v>40.792681</c:v>
                </c:pt>
                <c:pt idx="491">
                  <c:v>40.876014</c:v>
                </c:pt>
                <c:pt idx="492">
                  <c:v>40.959348</c:v>
                </c:pt>
                <c:pt idx="493">
                  <c:v>41.042681</c:v>
                </c:pt>
                <c:pt idx="494">
                  <c:v>41.126014</c:v>
                </c:pt>
                <c:pt idx="495">
                  <c:v>41.209348</c:v>
                </c:pt>
                <c:pt idx="496">
                  <c:v>41.292681</c:v>
                </c:pt>
                <c:pt idx="497">
                  <c:v>41.376014</c:v>
                </c:pt>
                <c:pt idx="498">
                  <c:v>41.459348</c:v>
                </c:pt>
                <c:pt idx="499">
                  <c:v>41.542681</c:v>
                </c:pt>
                <c:pt idx="500">
                  <c:v>41.626014</c:v>
                </c:pt>
                <c:pt idx="501">
                  <c:v>41.709348</c:v>
                </c:pt>
                <c:pt idx="502">
                  <c:v>41.792681</c:v>
                </c:pt>
                <c:pt idx="503">
                  <c:v>41.876014</c:v>
                </c:pt>
                <c:pt idx="504">
                  <c:v>41.959348</c:v>
                </c:pt>
                <c:pt idx="505">
                  <c:v>42.042681</c:v>
                </c:pt>
                <c:pt idx="506">
                  <c:v>42.126014</c:v>
                </c:pt>
                <c:pt idx="507">
                  <c:v>42.209348</c:v>
                </c:pt>
                <c:pt idx="508">
                  <c:v>42.292681</c:v>
                </c:pt>
                <c:pt idx="509">
                  <c:v>42.376014</c:v>
                </c:pt>
                <c:pt idx="510">
                  <c:v>42.459348</c:v>
                </c:pt>
                <c:pt idx="511">
                  <c:v>42.542681</c:v>
                </c:pt>
                <c:pt idx="512">
                  <c:v>42.626014</c:v>
                </c:pt>
                <c:pt idx="513">
                  <c:v>42.709348</c:v>
                </c:pt>
                <c:pt idx="514">
                  <c:v>42.792681</c:v>
                </c:pt>
                <c:pt idx="515">
                  <c:v>42.876014</c:v>
                </c:pt>
                <c:pt idx="516">
                  <c:v>42.959348</c:v>
                </c:pt>
                <c:pt idx="517">
                  <c:v>43.042681</c:v>
                </c:pt>
                <c:pt idx="518">
                  <c:v>43.126014</c:v>
                </c:pt>
                <c:pt idx="519">
                  <c:v>43.209348</c:v>
                </c:pt>
                <c:pt idx="520">
                  <c:v>43.292681</c:v>
                </c:pt>
                <c:pt idx="521">
                  <c:v>43.376014</c:v>
                </c:pt>
                <c:pt idx="522">
                  <c:v>43.459348</c:v>
                </c:pt>
                <c:pt idx="523">
                  <c:v>43.542681</c:v>
                </c:pt>
                <c:pt idx="524">
                  <c:v>43.626014</c:v>
                </c:pt>
                <c:pt idx="525">
                  <c:v>43.709348</c:v>
                </c:pt>
                <c:pt idx="526">
                  <c:v>43.792681</c:v>
                </c:pt>
                <c:pt idx="527">
                  <c:v>43.876014</c:v>
                </c:pt>
                <c:pt idx="528">
                  <c:v>43.959348</c:v>
                </c:pt>
                <c:pt idx="529">
                  <c:v>44.042681</c:v>
                </c:pt>
                <c:pt idx="530">
                  <c:v>44.126014</c:v>
                </c:pt>
                <c:pt idx="531">
                  <c:v>44.209348</c:v>
                </c:pt>
                <c:pt idx="532">
                  <c:v>44.292681</c:v>
                </c:pt>
                <c:pt idx="533">
                  <c:v>44.376014</c:v>
                </c:pt>
                <c:pt idx="534">
                  <c:v>44.459348</c:v>
                </c:pt>
                <c:pt idx="535">
                  <c:v>44.542681</c:v>
                </c:pt>
                <c:pt idx="536">
                  <c:v>44.626014</c:v>
                </c:pt>
                <c:pt idx="537">
                  <c:v>44.709348</c:v>
                </c:pt>
                <c:pt idx="538">
                  <c:v>44.792681</c:v>
                </c:pt>
                <c:pt idx="539">
                  <c:v>44.876014</c:v>
                </c:pt>
                <c:pt idx="540">
                  <c:v>44.959348</c:v>
                </c:pt>
                <c:pt idx="541">
                  <c:v>45.042681</c:v>
                </c:pt>
                <c:pt idx="542">
                  <c:v>45.126014</c:v>
                </c:pt>
                <c:pt idx="543">
                  <c:v>45.209348</c:v>
                </c:pt>
                <c:pt idx="544">
                  <c:v>45.292681</c:v>
                </c:pt>
                <c:pt idx="545">
                  <c:v>45.376014</c:v>
                </c:pt>
                <c:pt idx="546">
                  <c:v>45.459348</c:v>
                </c:pt>
                <c:pt idx="547">
                  <c:v>45.542681</c:v>
                </c:pt>
                <c:pt idx="548">
                  <c:v>45.626014</c:v>
                </c:pt>
                <c:pt idx="549">
                  <c:v>45.709348</c:v>
                </c:pt>
                <c:pt idx="550">
                  <c:v>45.792681</c:v>
                </c:pt>
                <c:pt idx="551">
                  <c:v>45.876014</c:v>
                </c:pt>
                <c:pt idx="552">
                  <c:v>45.959348</c:v>
                </c:pt>
                <c:pt idx="553">
                  <c:v>46.042681</c:v>
                </c:pt>
                <c:pt idx="554">
                  <c:v>46.126014</c:v>
                </c:pt>
                <c:pt idx="555">
                  <c:v>46.209348</c:v>
                </c:pt>
                <c:pt idx="556">
                  <c:v>46.292681</c:v>
                </c:pt>
                <c:pt idx="557">
                  <c:v>46.376014</c:v>
                </c:pt>
                <c:pt idx="558">
                  <c:v>46.459348</c:v>
                </c:pt>
                <c:pt idx="559">
                  <c:v>46.542681</c:v>
                </c:pt>
                <c:pt idx="560">
                  <c:v>46.626014</c:v>
                </c:pt>
                <c:pt idx="561">
                  <c:v>46.709348</c:v>
                </c:pt>
                <c:pt idx="562">
                  <c:v>46.792681</c:v>
                </c:pt>
                <c:pt idx="563">
                  <c:v>46.876014</c:v>
                </c:pt>
                <c:pt idx="564">
                  <c:v>46.959348</c:v>
                </c:pt>
                <c:pt idx="565">
                  <c:v>47.042681</c:v>
                </c:pt>
                <c:pt idx="566">
                  <c:v>47.126014</c:v>
                </c:pt>
                <c:pt idx="567">
                  <c:v>47.209348</c:v>
                </c:pt>
                <c:pt idx="568">
                  <c:v>47.292681</c:v>
                </c:pt>
                <c:pt idx="569">
                  <c:v>47.376014</c:v>
                </c:pt>
                <c:pt idx="570">
                  <c:v>47.459348</c:v>
                </c:pt>
                <c:pt idx="571">
                  <c:v>47.542681</c:v>
                </c:pt>
                <c:pt idx="572">
                  <c:v>47.626014</c:v>
                </c:pt>
                <c:pt idx="573">
                  <c:v>47.709348</c:v>
                </c:pt>
                <c:pt idx="574">
                  <c:v>47.792681</c:v>
                </c:pt>
                <c:pt idx="575">
                  <c:v>47.876014</c:v>
                </c:pt>
                <c:pt idx="576">
                  <c:v>47.959348</c:v>
                </c:pt>
                <c:pt idx="577">
                  <c:v>48.042681</c:v>
                </c:pt>
                <c:pt idx="578">
                  <c:v>48.126014</c:v>
                </c:pt>
                <c:pt idx="579">
                  <c:v>48.209348</c:v>
                </c:pt>
                <c:pt idx="580">
                  <c:v>48.292681</c:v>
                </c:pt>
                <c:pt idx="581">
                  <c:v>48.376014</c:v>
                </c:pt>
                <c:pt idx="582">
                  <c:v>48.459348</c:v>
                </c:pt>
                <c:pt idx="583">
                  <c:v>48.542681</c:v>
                </c:pt>
                <c:pt idx="584">
                  <c:v>48.626014</c:v>
                </c:pt>
                <c:pt idx="585">
                  <c:v>48.709348</c:v>
                </c:pt>
                <c:pt idx="586">
                  <c:v>48.792681</c:v>
                </c:pt>
                <c:pt idx="587">
                  <c:v>48.876014</c:v>
                </c:pt>
                <c:pt idx="588">
                  <c:v>48.959348</c:v>
                </c:pt>
                <c:pt idx="589">
                  <c:v>49.042681</c:v>
                </c:pt>
                <c:pt idx="590">
                  <c:v>49.126014</c:v>
                </c:pt>
                <c:pt idx="591">
                  <c:v>49.209348</c:v>
                </c:pt>
                <c:pt idx="592">
                  <c:v>49.292681</c:v>
                </c:pt>
                <c:pt idx="593">
                  <c:v>49.376014</c:v>
                </c:pt>
                <c:pt idx="594">
                  <c:v>49.459348</c:v>
                </c:pt>
                <c:pt idx="595">
                  <c:v>49.542681</c:v>
                </c:pt>
                <c:pt idx="596">
                  <c:v>49.626014</c:v>
                </c:pt>
                <c:pt idx="597">
                  <c:v>49.709348</c:v>
                </c:pt>
                <c:pt idx="598">
                  <c:v>49.792681</c:v>
                </c:pt>
                <c:pt idx="599">
                  <c:v>49.876014</c:v>
                </c:pt>
                <c:pt idx="600">
                  <c:v>49.959348</c:v>
                </c:pt>
                <c:pt idx="601">
                  <c:v>50.042681</c:v>
                </c:pt>
                <c:pt idx="602">
                  <c:v>50.126014</c:v>
                </c:pt>
                <c:pt idx="603">
                  <c:v>50.209348</c:v>
                </c:pt>
                <c:pt idx="604">
                  <c:v>50.292681</c:v>
                </c:pt>
                <c:pt idx="605">
                  <c:v>50.376014</c:v>
                </c:pt>
                <c:pt idx="606">
                  <c:v>50.459348</c:v>
                </c:pt>
                <c:pt idx="607">
                  <c:v>50.542681</c:v>
                </c:pt>
                <c:pt idx="608">
                  <c:v>50.626014</c:v>
                </c:pt>
                <c:pt idx="609">
                  <c:v>50.709348</c:v>
                </c:pt>
                <c:pt idx="610">
                  <c:v>50.792681</c:v>
                </c:pt>
                <c:pt idx="611">
                  <c:v>50.876014</c:v>
                </c:pt>
                <c:pt idx="612">
                  <c:v>50.959348</c:v>
                </c:pt>
                <c:pt idx="613">
                  <c:v>51.042681</c:v>
                </c:pt>
                <c:pt idx="614">
                  <c:v>51.126014</c:v>
                </c:pt>
                <c:pt idx="615">
                  <c:v>51.209348</c:v>
                </c:pt>
                <c:pt idx="616">
                  <c:v>51.292681</c:v>
                </c:pt>
                <c:pt idx="617">
                  <c:v>51.376014</c:v>
                </c:pt>
                <c:pt idx="618">
                  <c:v>51.459348</c:v>
                </c:pt>
                <c:pt idx="619">
                  <c:v>51.542681</c:v>
                </c:pt>
                <c:pt idx="620">
                  <c:v>51.626014</c:v>
                </c:pt>
                <c:pt idx="621">
                  <c:v>51.709348</c:v>
                </c:pt>
                <c:pt idx="622">
                  <c:v>51.792681</c:v>
                </c:pt>
                <c:pt idx="623">
                  <c:v>51.876014</c:v>
                </c:pt>
                <c:pt idx="624">
                  <c:v>51.959348</c:v>
                </c:pt>
                <c:pt idx="625">
                  <c:v>52.042681</c:v>
                </c:pt>
                <c:pt idx="626">
                  <c:v>52.126014</c:v>
                </c:pt>
                <c:pt idx="627">
                  <c:v>52.209348</c:v>
                </c:pt>
                <c:pt idx="628">
                  <c:v>52.292681</c:v>
                </c:pt>
                <c:pt idx="629">
                  <c:v>52.376014</c:v>
                </c:pt>
                <c:pt idx="630">
                  <c:v>52.459348</c:v>
                </c:pt>
                <c:pt idx="631">
                  <c:v>52.542681</c:v>
                </c:pt>
                <c:pt idx="632">
                  <c:v>52.626014</c:v>
                </c:pt>
                <c:pt idx="633">
                  <c:v>52.709348</c:v>
                </c:pt>
                <c:pt idx="634">
                  <c:v>52.792681</c:v>
                </c:pt>
                <c:pt idx="635">
                  <c:v>52.876014</c:v>
                </c:pt>
                <c:pt idx="636">
                  <c:v>52.959348</c:v>
                </c:pt>
                <c:pt idx="637">
                  <c:v>53.042681</c:v>
                </c:pt>
                <c:pt idx="638">
                  <c:v>53.126014</c:v>
                </c:pt>
                <c:pt idx="639">
                  <c:v>53.209348</c:v>
                </c:pt>
                <c:pt idx="640">
                  <c:v>53.292681</c:v>
                </c:pt>
                <c:pt idx="641">
                  <c:v>53.376014</c:v>
                </c:pt>
                <c:pt idx="642">
                  <c:v>53.459348</c:v>
                </c:pt>
                <c:pt idx="643">
                  <c:v>53.542681</c:v>
                </c:pt>
                <c:pt idx="644">
                  <c:v>53.626014</c:v>
                </c:pt>
                <c:pt idx="645">
                  <c:v>53.709348</c:v>
                </c:pt>
                <c:pt idx="646">
                  <c:v>53.792681</c:v>
                </c:pt>
                <c:pt idx="647">
                  <c:v>53.876014</c:v>
                </c:pt>
                <c:pt idx="648">
                  <c:v>53.959348</c:v>
                </c:pt>
                <c:pt idx="649">
                  <c:v>54.042681</c:v>
                </c:pt>
                <c:pt idx="650">
                  <c:v>54.126014</c:v>
                </c:pt>
                <c:pt idx="651">
                  <c:v>54.209348</c:v>
                </c:pt>
                <c:pt idx="652">
                  <c:v>54.292681</c:v>
                </c:pt>
                <c:pt idx="653">
                  <c:v>54.376014</c:v>
                </c:pt>
                <c:pt idx="654">
                  <c:v>54.459348</c:v>
                </c:pt>
                <c:pt idx="655">
                  <c:v>54.542681</c:v>
                </c:pt>
                <c:pt idx="656">
                  <c:v>54.626014</c:v>
                </c:pt>
                <c:pt idx="657">
                  <c:v>54.709348</c:v>
                </c:pt>
                <c:pt idx="658">
                  <c:v>54.792681</c:v>
                </c:pt>
                <c:pt idx="659">
                  <c:v>54.876014</c:v>
                </c:pt>
                <c:pt idx="660">
                  <c:v>54.959348</c:v>
                </c:pt>
                <c:pt idx="661">
                  <c:v>55.042681</c:v>
                </c:pt>
                <c:pt idx="662">
                  <c:v>55.126014</c:v>
                </c:pt>
                <c:pt idx="663">
                  <c:v>55.209348</c:v>
                </c:pt>
                <c:pt idx="664">
                  <c:v>55.292681</c:v>
                </c:pt>
                <c:pt idx="665">
                  <c:v>55.376014</c:v>
                </c:pt>
                <c:pt idx="666">
                  <c:v>55.459348</c:v>
                </c:pt>
                <c:pt idx="667">
                  <c:v>55.542681</c:v>
                </c:pt>
                <c:pt idx="668">
                  <c:v>55.626014</c:v>
                </c:pt>
                <c:pt idx="669">
                  <c:v>55.709348</c:v>
                </c:pt>
                <c:pt idx="670">
                  <c:v>55.792681</c:v>
                </c:pt>
                <c:pt idx="671">
                  <c:v>55.876014</c:v>
                </c:pt>
                <c:pt idx="672">
                  <c:v>55.959348</c:v>
                </c:pt>
                <c:pt idx="673">
                  <c:v>56.042681</c:v>
                </c:pt>
                <c:pt idx="674">
                  <c:v>56.126014</c:v>
                </c:pt>
                <c:pt idx="675">
                  <c:v>56.209348</c:v>
                </c:pt>
                <c:pt idx="676">
                  <c:v>56.292681</c:v>
                </c:pt>
                <c:pt idx="677">
                  <c:v>56.376014</c:v>
                </c:pt>
                <c:pt idx="678">
                  <c:v>56.459348</c:v>
                </c:pt>
                <c:pt idx="679">
                  <c:v>56.542681</c:v>
                </c:pt>
                <c:pt idx="680">
                  <c:v>56.626014</c:v>
                </c:pt>
                <c:pt idx="681">
                  <c:v>56.709348</c:v>
                </c:pt>
                <c:pt idx="682">
                  <c:v>56.792681</c:v>
                </c:pt>
                <c:pt idx="683">
                  <c:v>56.876014</c:v>
                </c:pt>
                <c:pt idx="684">
                  <c:v>56.959348</c:v>
                </c:pt>
                <c:pt idx="685">
                  <c:v>57.042681</c:v>
                </c:pt>
                <c:pt idx="686">
                  <c:v>57.126014</c:v>
                </c:pt>
                <c:pt idx="687">
                  <c:v>57.209348</c:v>
                </c:pt>
                <c:pt idx="688">
                  <c:v>57.292681</c:v>
                </c:pt>
                <c:pt idx="689">
                  <c:v>57.376014</c:v>
                </c:pt>
                <c:pt idx="690">
                  <c:v>57.459348</c:v>
                </c:pt>
                <c:pt idx="691">
                  <c:v>57.542681</c:v>
                </c:pt>
                <c:pt idx="692">
                  <c:v>57.626014</c:v>
                </c:pt>
                <c:pt idx="693">
                  <c:v>57.709348</c:v>
                </c:pt>
                <c:pt idx="694">
                  <c:v>57.792681</c:v>
                </c:pt>
                <c:pt idx="695">
                  <c:v>57.876014</c:v>
                </c:pt>
                <c:pt idx="696">
                  <c:v>57.959348</c:v>
                </c:pt>
                <c:pt idx="697">
                  <c:v>58.042681</c:v>
                </c:pt>
                <c:pt idx="698">
                  <c:v>58.126014</c:v>
                </c:pt>
                <c:pt idx="699">
                  <c:v>58.209348</c:v>
                </c:pt>
                <c:pt idx="700">
                  <c:v>58.292681</c:v>
                </c:pt>
                <c:pt idx="701">
                  <c:v>58.376014</c:v>
                </c:pt>
                <c:pt idx="702">
                  <c:v>58.459348</c:v>
                </c:pt>
                <c:pt idx="703">
                  <c:v>58.542681</c:v>
                </c:pt>
                <c:pt idx="704">
                  <c:v>58.626014</c:v>
                </c:pt>
                <c:pt idx="705">
                  <c:v>58.709348</c:v>
                </c:pt>
                <c:pt idx="706">
                  <c:v>58.792681</c:v>
                </c:pt>
                <c:pt idx="707">
                  <c:v>58.876014</c:v>
                </c:pt>
                <c:pt idx="708">
                  <c:v>58.959348</c:v>
                </c:pt>
                <c:pt idx="709">
                  <c:v>59.042681</c:v>
                </c:pt>
                <c:pt idx="710">
                  <c:v>59.126014</c:v>
                </c:pt>
                <c:pt idx="711">
                  <c:v>59.209348</c:v>
                </c:pt>
                <c:pt idx="712">
                  <c:v>59.292681</c:v>
                </c:pt>
                <c:pt idx="713">
                  <c:v>59.376014</c:v>
                </c:pt>
                <c:pt idx="714">
                  <c:v>59.459348</c:v>
                </c:pt>
                <c:pt idx="715">
                  <c:v>59.542681</c:v>
                </c:pt>
                <c:pt idx="716">
                  <c:v>59.626014</c:v>
                </c:pt>
                <c:pt idx="717">
                  <c:v>59.709348</c:v>
                </c:pt>
                <c:pt idx="718">
                  <c:v>59.792681</c:v>
                </c:pt>
                <c:pt idx="719">
                  <c:v>59.876014</c:v>
                </c:pt>
                <c:pt idx="720">
                  <c:v>59.959348</c:v>
                </c:pt>
                <c:pt idx="721">
                  <c:v>60.042681</c:v>
                </c:pt>
                <c:pt idx="722">
                  <c:v>60.126014</c:v>
                </c:pt>
                <c:pt idx="723">
                  <c:v>60.209348</c:v>
                </c:pt>
                <c:pt idx="724">
                  <c:v>60.292681</c:v>
                </c:pt>
                <c:pt idx="725">
                  <c:v>60.376014</c:v>
                </c:pt>
                <c:pt idx="726">
                  <c:v>60.459348</c:v>
                </c:pt>
                <c:pt idx="727">
                  <c:v>60.542681</c:v>
                </c:pt>
                <c:pt idx="728">
                  <c:v>60.626014</c:v>
                </c:pt>
                <c:pt idx="729">
                  <c:v>60.709348</c:v>
                </c:pt>
                <c:pt idx="730">
                  <c:v>60.792681</c:v>
                </c:pt>
                <c:pt idx="731">
                  <c:v>60.876014</c:v>
                </c:pt>
                <c:pt idx="732">
                  <c:v>60.959348</c:v>
                </c:pt>
                <c:pt idx="733">
                  <c:v>61.042681</c:v>
                </c:pt>
                <c:pt idx="734">
                  <c:v>61.126014</c:v>
                </c:pt>
                <c:pt idx="735">
                  <c:v>61.209348</c:v>
                </c:pt>
                <c:pt idx="736">
                  <c:v>61.292681</c:v>
                </c:pt>
                <c:pt idx="737">
                  <c:v>61.376014</c:v>
                </c:pt>
                <c:pt idx="738">
                  <c:v>61.459348</c:v>
                </c:pt>
                <c:pt idx="739">
                  <c:v>61.542681</c:v>
                </c:pt>
                <c:pt idx="740">
                  <c:v>61.626014</c:v>
                </c:pt>
                <c:pt idx="741">
                  <c:v>61.709348</c:v>
                </c:pt>
                <c:pt idx="742">
                  <c:v>61.792681</c:v>
                </c:pt>
                <c:pt idx="743">
                  <c:v>61.876014</c:v>
                </c:pt>
                <c:pt idx="744">
                  <c:v>61.959348</c:v>
                </c:pt>
                <c:pt idx="745">
                  <c:v>62.042681</c:v>
                </c:pt>
                <c:pt idx="746">
                  <c:v>62.126014</c:v>
                </c:pt>
                <c:pt idx="747">
                  <c:v>62.209348</c:v>
                </c:pt>
                <c:pt idx="748">
                  <c:v>62.292681</c:v>
                </c:pt>
                <c:pt idx="749">
                  <c:v>62.376014</c:v>
                </c:pt>
                <c:pt idx="750">
                  <c:v>62.459348</c:v>
                </c:pt>
                <c:pt idx="751">
                  <c:v>62.542681</c:v>
                </c:pt>
                <c:pt idx="752">
                  <c:v>62.626014</c:v>
                </c:pt>
                <c:pt idx="753">
                  <c:v>62.709348</c:v>
                </c:pt>
                <c:pt idx="754">
                  <c:v>62.792681</c:v>
                </c:pt>
                <c:pt idx="755">
                  <c:v>62.876014</c:v>
                </c:pt>
                <c:pt idx="756">
                  <c:v>62.959348</c:v>
                </c:pt>
                <c:pt idx="757">
                  <c:v>63.042681</c:v>
                </c:pt>
                <c:pt idx="758">
                  <c:v>63.126014</c:v>
                </c:pt>
                <c:pt idx="759">
                  <c:v>63.209348</c:v>
                </c:pt>
                <c:pt idx="760">
                  <c:v>63.292681</c:v>
                </c:pt>
                <c:pt idx="761">
                  <c:v>63.376014</c:v>
                </c:pt>
                <c:pt idx="762">
                  <c:v>63.459348</c:v>
                </c:pt>
                <c:pt idx="763">
                  <c:v>63.542681</c:v>
                </c:pt>
                <c:pt idx="764">
                  <c:v>63.626014</c:v>
                </c:pt>
                <c:pt idx="765">
                  <c:v>63.709348</c:v>
                </c:pt>
                <c:pt idx="766">
                  <c:v>63.792681</c:v>
                </c:pt>
                <c:pt idx="767">
                  <c:v>63.876014</c:v>
                </c:pt>
                <c:pt idx="768">
                  <c:v>63.959348</c:v>
                </c:pt>
                <c:pt idx="769">
                  <c:v>64.042681</c:v>
                </c:pt>
                <c:pt idx="770">
                  <c:v>64.126014</c:v>
                </c:pt>
                <c:pt idx="771">
                  <c:v>64.209348</c:v>
                </c:pt>
                <c:pt idx="772">
                  <c:v>64.292681</c:v>
                </c:pt>
                <c:pt idx="773">
                  <c:v>64.376014</c:v>
                </c:pt>
                <c:pt idx="774">
                  <c:v>64.459348</c:v>
                </c:pt>
                <c:pt idx="775">
                  <c:v>64.542681</c:v>
                </c:pt>
                <c:pt idx="776">
                  <c:v>64.626014</c:v>
                </c:pt>
                <c:pt idx="777">
                  <c:v>64.709348</c:v>
                </c:pt>
                <c:pt idx="778">
                  <c:v>64.792681</c:v>
                </c:pt>
                <c:pt idx="779">
                  <c:v>64.876014</c:v>
                </c:pt>
                <c:pt idx="780">
                  <c:v>64.959348</c:v>
                </c:pt>
                <c:pt idx="781">
                  <c:v>65.042681</c:v>
                </c:pt>
                <c:pt idx="782">
                  <c:v>65.126014</c:v>
                </c:pt>
                <c:pt idx="783">
                  <c:v>65.209348</c:v>
                </c:pt>
                <c:pt idx="784">
                  <c:v>65.292681</c:v>
                </c:pt>
                <c:pt idx="785">
                  <c:v>65.376014</c:v>
                </c:pt>
                <c:pt idx="786">
                  <c:v>65.459348</c:v>
                </c:pt>
                <c:pt idx="787">
                  <c:v>65.542681</c:v>
                </c:pt>
                <c:pt idx="788">
                  <c:v>65.626014</c:v>
                </c:pt>
                <c:pt idx="789">
                  <c:v>65.709348</c:v>
                </c:pt>
                <c:pt idx="790">
                  <c:v>65.792681</c:v>
                </c:pt>
                <c:pt idx="791">
                  <c:v>65.876014</c:v>
                </c:pt>
                <c:pt idx="792">
                  <c:v>65.959348</c:v>
                </c:pt>
                <c:pt idx="793">
                  <c:v>66.042681</c:v>
                </c:pt>
                <c:pt idx="794">
                  <c:v>66.126014</c:v>
                </c:pt>
                <c:pt idx="795">
                  <c:v>66.209348</c:v>
                </c:pt>
                <c:pt idx="796">
                  <c:v>66.292681</c:v>
                </c:pt>
                <c:pt idx="797">
                  <c:v>66.376014</c:v>
                </c:pt>
                <c:pt idx="798">
                  <c:v>66.459348</c:v>
                </c:pt>
                <c:pt idx="799">
                  <c:v>66.542681</c:v>
                </c:pt>
                <c:pt idx="800">
                  <c:v>66.626014</c:v>
                </c:pt>
                <c:pt idx="801">
                  <c:v>66.709348</c:v>
                </c:pt>
                <c:pt idx="802">
                  <c:v>66.792681</c:v>
                </c:pt>
                <c:pt idx="803">
                  <c:v>66.876014</c:v>
                </c:pt>
                <c:pt idx="804">
                  <c:v>66.959348</c:v>
                </c:pt>
                <c:pt idx="805">
                  <c:v>67.042681</c:v>
                </c:pt>
                <c:pt idx="806">
                  <c:v>67.126014</c:v>
                </c:pt>
                <c:pt idx="807">
                  <c:v>67.209348</c:v>
                </c:pt>
                <c:pt idx="808">
                  <c:v>67.292681</c:v>
                </c:pt>
                <c:pt idx="809">
                  <c:v>67.376014</c:v>
                </c:pt>
                <c:pt idx="810">
                  <c:v>67.459348</c:v>
                </c:pt>
                <c:pt idx="811">
                  <c:v>67.542681</c:v>
                </c:pt>
                <c:pt idx="812">
                  <c:v>67.626014</c:v>
                </c:pt>
                <c:pt idx="813">
                  <c:v>67.709348</c:v>
                </c:pt>
                <c:pt idx="814">
                  <c:v>67.792681</c:v>
                </c:pt>
                <c:pt idx="815">
                  <c:v>67.876014</c:v>
                </c:pt>
                <c:pt idx="816">
                  <c:v>67.959348</c:v>
                </c:pt>
                <c:pt idx="817">
                  <c:v>68.042681</c:v>
                </c:pt>
                <c:pt idx="818">
                  <c:v>68.126014</c:v>
                </c:pt>
                <c:pt idx="819">
                  <c:v>68.209348</c:v>
                </c:pt>
                <c:pt idx="820">
                  <c:v>68.292681</c:v>
                </c:pt>
                <c:pt idx="821">
                  <c:v>68.376014</c:v>
                </c:pt>
                <c:pt idx="822">
                  <c:v>68.459348</c:v>
                </c:pt>
                <c:pt idx="823">
                  <c:v>68.542681</c:v>
                </c:pt>
                <c:pt idx="824">
                  <c:v>68.626014</c:v>
                </c:pt>
                <c:pt idx="825">
                  <c:v>68.709348</c:v>
                </c:pt>
                <c:pt idx="826">
                  <c:v>68.792681</c:v>
                </c:pt>
                <c:pt idx="827">
                  <c:v>68.876014</c:v>
                </c:pt>
                <c:pt idx="828">
                  <c:v>68.959348</c:v>
                </c:pt>
                <c:pt idx="829">
                  <c:v>69.042681</c:v>
                </c:pt>
                <c:pt idx="830">
                  <c:v>69.126014</c:v>
                </c:pt>
                <c:pt idx="831">
                  <c:v>69.209348</c:v>
                </c:pt>
                <c:pt idx="832">
                  <c:v>69.292681</c:v>
                </c:pt>
                <c:pt idx="833">
                  <c:v>69.376014</c:v>
                </c:pt>
                <c:pt idx="834">
                  <c:v>69.459348</c:v>
                </c:pt>
                <c:pt idx="835">
                  <c:v>69.542681</c:v>
                </c:pt>
                <c:pt idx="836">
                  <c:v>69.626014</c:v>
                </c:pt>
                <c:pt idx="837">
                  <c:v>69.709348</c:v>
                </c:pt>
                <c:pt idx="838">
                  <c:v>69.792681</c:v>
                </c:pt>
                <c:pt idx="839">
                  <c:v>69.876014</c:v>
                </c:pt>
                <c:pt idx="840">
                  <c:v>69.959348</c:v>
                </c:pt>
                <c:pt idx="841">
                  <c:v>70.042681</c:v>
                </c:pt>
                <c:pt idx="842">
                  <c:v>70.126014</c:v>
                </c:pt>
                <c:pt idx="843">
                  <c:v>70.209348</c:v>
                </c:pt>
                <c:pt idx="844">
                  <c:v>70.292681</c:v>
                </c:pt>
                <c:pt idx="845">
                  <c:v>70.376014</c:v>
                </c:pt>
                <c:pt idx="846">
                  <c:v>70.459348</c:v>
                </c:pt>
                <c:pt idx="847">
                  <c:v>70.542681</c:v>
                </c:pt>
                <c:pt idx="848">
                  <c:v>70.626014</c:v>
                </c:pt>
                <c:pt idx="849">
                  <c:v>70.709348</c:v>
                </c:pt>
                <c:pt idx="850">
                  <c:v>70.792681</c:v>
                </c:pt>
                <c:pt idx="851">
                  <c:v>70.876014</c:v>
                </c:pt>
                <c:pt idx="852">
                  <c:v>70.959348</c:v>
                </c:pt>
                <c:pt idx="853">
                  <c:v>71.042681</c:v>
                </c:pt>
                <c:pt idx="854">
                  <c:v>71.126014</c:v>
                </c:pt>
                <c:pt idx="855">
                  <c:v>71.209348</c:v>
                </c:pt>
                <c:pt idx="856">
                  <c:v>71.292681</c:v>
                </c:pt>
                <c:pt idx="857">
                  <c:v>71.376014</c:v>
                </c:pt>
                <c:pt idx="858">
                  <c:v>71.459348</c:v>
                </c:pt>
                <c:pt idx="859">
                  <c:v>71.542681</c:v>
                </c:pt>
                <c:pt idx="860">
                  <c:v>71.626014</c:v>
                </c:pt>
                <c:pt idx="861">
                  <c:v>71.709348</c:v>
                </c:pt>
                <c:pt idx="862">
                  <c:v>71.792681</c:v>
                </c:pt>
                <c:pt idx="863">
                  <c:v>71.876014</c:v>
                </c:pt>
                <c:pt idx="864">
                  <c:v>71.959348</c:v>
                </c:pt>
                <c:pt idx="865">
                  <c:v>72.042681</c:v>
                </c:pt>
                <c:pt idx="866">
                  <c:v>72.126014</c:v>
                </c:pt>
                <c:pt idx="867">
                  <c:v>72.209348</c:v>
                </c:pt>
                <c:pt idx="868">
                  <c:v>72.292681</c:v>
                </c:pt>
                <c:pt idx="869">
                  <c:v>72.376014</c:v>
                </c:pt>
                <c:pt idx="870">
                  <c:v>72.459348</c:v>
                </c:pt>
                <c:pt idx="871">
                  <c:v>72.542681</c:v>
                </c:pt>
                <c:pt idx="872">
                  <c:v>72.626014</c:v>
                </c:pt>
                <c:pt idx="873">
                  <c:v>72.709348</c:v>
                </c:pt>
                <c:pt idx="874">
                  <c:v>72.792681</c:v>
                </c:pt>
                <c:pt idx="875">
                  <c:v>72.876014</c:v>
                </c:pt>
                <c:pt idx="876">
                  <c:v>72.959348</c:v>
                </c:pt>
                <c:pt idx="877">
                  <c:v>73.042681</c:v>
                </c:pt>
                <c:pt idx="878">
                  <c:v>73.126014</c:v>
                </c:pt>
                <c:pt idx="879">
                  <c:v>73.209348</c:v>
                </c:pt>
                <c:pt idx="880">
                  <c:v>73.292681</c:v>
                </c:pt>
                <c:pt idx="881">
                  <c:v>73.376014</c:v>
                </c:pt>
                <c:pt idx="882">
                  <c:v>73.459348</c:v>
                </c:pt>
                <c:pt idx="883">
                  <c:v>73.542681</c:v>
                </c:pt>
                <c:pt idx="884">
                  <c:v>73.626014</c:v>
                </c:pt>
                <c:pt idx="885">
                  <c:v>73.709348</c:v>
                </c:pt>
                <c:pt idx="886">
                  <c:v>73.792681</c:v>
                </c:pt>
                <c:pt idx="887">
                  <c:v>73.876014</c:v>
                </c:pt>
                <c:pt idx="888">
                  <c:v>73.959348</c:v>
                </c:pt>
                <c:pt idx="889">
                  <c:v>74.042681</c:v>
                </c:pt>
                <c:pt idx="890">
                  <c:v>74.126014</c:v>
                </c:pt>
                <c:pt idx="891">
                  <c:v>74.209348</c:v>
                </c:pt>
                <c:pt idx="892">
                  <c:v>74.292681</c:v>
                </c:pt>
                <c:pt idx="893">
                  <c:v>74.376014</c:v>
                </c:pt>
                <c:pt idx="894">
                  <c:v>74.459348</c:v>
                </c:pt>
                <c:pt idx="895">
                  <c:v>74.542681</c:v>
                </c:pt>
                <c:pt idx="896">
                  <c:v>74.626014</c:v>
                </c:pt>
                <c:pt idx="897">
                  <c:v>74.709348</c:v>
                </c:pt>
                <c:pt idx="898">
                  <c:v>74.792681</c:v>
                </c:pt>
                <c:pt idx="899">
                  <c:v>74.876014</c:v>
                </c:pt>
                <c:pt idx="900">
                  <c:v>74.959348</c:v>
                </c:pt>
                <c:pt idx="901">
                  <c:v>75.042681</c:v>
                </c:pt>
                <c:pt idx="902">
                  <c:v>75.126014</c:v>
                </c:pt>
                <c:pt idx="903">
                  <c:v>75.209348</c:v>
                </c:pt>
                <c:pt idx="904">
                  <c:v>75.292681</c:v>
                </c:pt>
                <c:pt idx="905">
                  <c:v>75.376014</c:v>
                </c:pt>
                <c:pt idx="906">
                  <c:v>75.459348</c:v>
                </c:pt>
                <c:pt idx="907">
                  <c:v>75.542681</c:v>
                </c:pt>
                <c:pt idx="908">
                  <c:v>75.626014</c:v>
                </c:pt>
                <c:pt idx="909">
                  <c:v>75.709348</c:v>
                </c:pt>
                <c:pt idx="910">
                  <c:v>75.792681</c:v>
                </c:pt>
                <c:pt idx="911">
                  <c:v>75.876014</c:v>
                </c:pt>
                <c:pt idx="912">
                  <c:v>75.959348</c:v>
                </c:pt>
                <c:pt idx="913">
                  <c:v>76.042681</c:v>
                </c:pt>
                <c:pt idx="914">
                  <c:v>76.126014</c:v>
                </c:pt>
                <c:pt idx="915">
                  <c:v>76.209348</c:v>
                </c:pt>
                <c:pt idx="916">
                  <c:v>76.292681</c:v>
                </c:pt>
                <c:pt idx="917">
                  <c:v>76.376014</c:v>
                </c:pt>
                <c:pt idx="918">
                  <c:v>76.459348</c:v>
                </c:pt>
                <c:pt idx="919">
                  <c:v>76.542681</c:v>
                </c:pt>
                <c:pt idx="920">
                  <c:v>76.626014</c:v>
                </c:pt>
                <c:pt idx="921">
                  <c:v>76.709348</c:v>
                </c:pt>
                <c:pt idx="922">
                  <c:v>76.792681</c:v>
                </c:pt>
                <c:pt idx="923">
                  <c:v>76.876014</c:v>
                </c:pt>
                <c:pt idx="924">
                  <c:v>76.959348</c:v>
                </c:pt>
                <c:pt idx="925">
                  <c:v>77.042681</c:v>
                </c:pt>
                <c:pt idx="926">
                  <c:v>77.126014</c:v>
                </c:pt>
                <c:pt idx="927">
                  <c:v>77.209348</c:v>
                </c:pt>
                <c:pt idx="928">
                  <c:v>77.292681</c:v>
                </c:pt>
                <c:pt idx="929">
                  <c:v>77.376014</c:v>
                </c:pt>
                <c:pt idx="930">
                  <c:v>77.459348</c:v>
                </c:pt>
                <c:pt idx="931">
                  <c:v>77.542681</c:v>
                </c:pt>
                <c:pt idx="932">
                  <c:v>77.626014</c:v>
                </c:pt>
                <c:pt idx="933">
                  <c:v>77.709348</c:v>
                </c:pt>
                <c:pt idx="934">
                  <c:v>77.792681</c:v>
                </c:pt>
                <c:pt idx="935">
                  <c:v>77.876014</c:v>
                </c:pt>
                <c:pt idx="936">
                  <c:v>77.959348</c:v>
                </c:pt>
                <c:pt idx="937">
                  <c:v>78.042681</c:v>
                </c:pt>
                <c:pt idx="938">
                  <c:v>78.126014</c:v>
                </c:pt>
                <c:pt idx="939">
                  <c:v>78.209348</c:v>
                </c:pt>
                <c:pt idx="940">
                  <c:v>78.292681</c:v>
                </c:pt>
                <c:pt idx="941">
                  <c:v>78.376014</c:v>
                </c:pt>
                <c:pt idx="942">
                  <c:v>78.459348</c:v>
                </c:pt>
                <c:pt idx="943">
                  <c:v>78.542681</c:v>
                </c:pt>
                <c:pt idx="944">
                  <c:v>78.626014</c:v>
                </c:pt>
                <c:pt idx="945">
                  <c:v>78.709348</c:v>
                </c:pt>
                <c:pt idx="946">
                  <c:v>78.792681</c:v>
                </c:pt>
                <c:pt idx="947">
                  <c:v>78.876014</c:v>
                </c:pt>
                <c:pt idx="948">
                  <c:v>78.959348</c:v>
                </c:pt>
                <c:pt idx="949">
                  <c:v>79.042681</c:v>
                </c:pt>
                <c:pt idx="950">
                  <c:v>79.126014</c:v>
                </c:pt>
                <c:pt idx="951">
                  <c:v>79.209348</c:v>
                </c:pt>
                <c:pt idx="952">
                  <c:v>79.292681</c:v>
                </c:pt>
                <c:pt idx="953">
                  <c:v>79.376014</c:v>
                </c:pt>
                <c:pt idx="954">
                  <c:v>79.459348</c:v>
                </c:pt>
                <c:pt idx="955">
                  <c:v>79.542681</c:v>
                </c:pt>
                <c:pt idx="956">
                  <c:v>79.626014</c:v>
                </c:pt>
                <c:pt idx="957">
                  <c:v>79.709348</c:v>
                </c:pt>
                <c:pt idx="958">
                  <c:v>79.792681</c:v>
                </c:pt>
                <c:pt idx="959">
                  <c:v>79.876014</c:v>
                </c:pt>
                <c:pt idx="960">
                  <c:v>79.959348</c:v>
                </c:pt>
                <c:pt idx="961">
                  <c:v>80.042681</c:v>
                </c:pt>
                <c:pt idx="962">
                  <c:v>80.126014</c:v>
                </c:pt>
                <c:pt idx="963">
                  <c:v>80.209348</c:v>
                </c:pt>
                <c:pt idx="964">
                  <c:v>80.292681</c:v>
                </c:pt>
                <c:pt idx="965">
                  <c:v>80.376014</c:v>
                </c:pt>
                <c:pt idx="966">
                  <c:v>80.459348</c:v>
                </c:pt>
                <c:pt idx="967">
                  <c:v>80.542681</c:v>
                </c:pt>
                <c:pt idx="968">
                  <c:v>80.626014</c:v>
                </c:pt>
                <c:pt idx="969">
                  <c:v>80.709348</c:v>
                </c:pt>
                <c:pt idx="970">
                  <c:v>80.792681</c:v>
                </c:pt>
                <c:pt idx="971">
                  <c:v>80.876014</c:v>
                </c:pt>
                <c:pt idx="972">
                  <c:v>80.959348</c:v>
                </c:pt>
                <c:pt idx="973">
                  <c:v>81.042681</c:v>
                </c:pt>
                <c:pt idx="974">
                  <c:v>81.126014</c:v>
                </c:pt>
                <c:pt idx="975">
                  <c:v>81.209348</c:v>
                </c:pt>
                <c:pt idx="976">
                  <c:v>81.292681</c:v>
                </c:pt>
                <c:pt idx="977">
                  <c:v>81.376014</c:v>
                </c:pt>
                <c:pt idx="978">
                  <c:v>81.459348</c:v>
                </c:pt>
                <c:pt idx="979">
                  <c:v>81.542681</c:v>
                </c:pt>
                <c:pt idx="980">
                  <c:v>81.626014</c:v>
                </c:pt>
                <c:pt idx="981">
                  <c:v>81.709348</c:v>
                </c:pt>
                <c:pt idx="982">
                  <c:v>81.792681</c:v>
                </c:pt>
                <c:pt idx="983">
                  <c:v>81.876014</c:v>
                </c:pt>
                <c:pt idx="984">
                  <c:v>81.959348</c:v>
                </c:pt>
                <c:pt idx="985">
                  <c:v>82.042681</c:v>
                </c:pt>
                <c:pt idx="986">
                  <c:v>82.126014</c:v>
                </c:pt>
                <c:pt idx="987">
                  <c:v>82.209348</c:v>
                </c:pt>
                <c:pt idx="988">
                  <c:v>82.292681</c:v>
                </c:pt>
                <c:pt idx="989">
                  <c:v>82.376014</c:v>
                </c:pt>
                <c:pt idx="990">
                  <c:v>82.459348</c:v>
                </c:pt>
                <c:pt idx="991">
                  <c:v>82.542681</c:v>
                </c:pt>
                <c:pt idx="992">
                  <c:v>82.626014</c:v>
                </c:pt>
                <c:pt idx="993">
                  <c:v>82.709348</c:v>
                </c:pt>
                <c:pt idx="994">
                  <c:v>82.792681</c:v>
                </c:pt>
                <c:pt idx="995">
                  <c:v>82.876014</c:v>
                </c:pt>
                <c:pt idx="996">
                  <c:v>82.959348</c:v>
                </c:pt>
                <c:pt idx="997">
                  <c:v>83.042681</c:v>
                </c:pt>
                <c:pt idx="998">
                  <c:v>83.126014</c:v>
                </c:pt>
                <c:pt idx="999">
                  <c:v>83.209348</c:v>
                </c:pt>
                <c:pt idx="1000">
                  <c:v>83.292681</c:v>
                </c:pt>
                <c:pt idx="1001">
                  <c:v>83.376014</c:v>
                </c:pt>
                <c:pt idx="1002">
                  <c:v>83.459348</c:v>
                </c:pt>
                <c:pt idx="1003">
                  <c:v>83.542681</c:v>
                </c:pt>
                <c:pt idx="1004">
                  <c:v>83.626014</c:v>
                </c:pt>
                <c:pt idx="1005">
                  <c:v>83.709348</c:v>
                </c:pt>
                <c:pt idx="1006">
                  <c:v>83.792681</c:v>
                </c:pt>
                <c:pt idx="1007">
                  <c:v>83.876014</c:v>
                </c:pt>
                <c:pt idx="1008">
                  <c:v>83.959348</c:v>
                </c:pt>
                <c:pt idx="1009">
                  <c:v>84.042681</c:v>
                </c:pt>
                <c:pt idx="1010">
                  <c:v>84.126014</c:v>
                </c:pt>
                <c:pt idx="1011">
                  <c:v>84.209348</c:v>
                </c:pt>
                <c:pt idx="1012">
                  <c:v>84.292681</c:v>
                </c:pt>
                <c:pt idx="1013">
                  <c:v>84.376014</c:v>
                </c:pt>
                <c:pt idx="1014">
                  <c:v>84.459348</c:v>
                </c:pt>
                <c:pt idx="1015">
                  <c:v>84.542681</c:v>
                </c:pt>
                <c:pt idx="1016">
                  <c:v>84.626014</c:v>
                </c:pt>
                <c:pt idx="1017">
                  <c:v>84.709348</c:v>
                </c:pt>
                <c:pt idx="1018">
                  <c:v>84.792681</c:v>
                </c:pt>
                <c:pt idx="1019">
                  <c:v>84.876014</c:v>
                </c:pt>
                <c:pt idx="1020">
                  <c:v>84.959348</c:v>
                </c:pt>
                <c:pt idx="1021">
                  <c:v>85.042681</c:v>
                </c:pt>
                <c:pt idx="1022">
                  <c:v>85.126014</c:v>
                </c:pt>
                <c:pt idx="1023">
                  <c:v>85.209348</c:v>
                </c:pt>
                <c:pt idx="1024">
                  <c:v>85.292681</c:v>
                </c:pt>
                <c:pt idx="1025">
                  <c:v>85.376014</c:v>
                </c:pt>
                <c:pt idx="1026">
                  <c:v>85.459348</c:v>
                </c:pt>
                <c:pt idx="1027">
                  <c:v>85.542681</c:v>
                </c:pt>
                <c:pt idx="1028">
                  <c:v>85.626014</c:v>
                </c:pt>
                <c:pt idx="1029">
                  <c:v>85.709348</c:v>
                </c:pt>
                <c:pt idx="1030">
                  <c:v>85.792681</c:v>
                </c:pt>
                <c:pt idx="1031">
                  <c:v>85.876014</c:v>
                </c:pt>
                <c:pt idx="1032">
                  <c:v>85.959348</c:v>
                </c:pt>
                <c:pt idx="1033">
                  <c:v>86.042681</c:v>
                </c:pt>
                <c:pt idx="1034">
                  <c:v>86.126014</c:v>
                </c:pt>
                <c:pt idx="1035">
                  <c:v>86.209348</c:v>
                </c:pt>
                <c:pt idx="1036">
                  <c:v>86.292681</c:v>
                </c:pt>
                <c:pt idx="1037">
                  <c:v>86.376014</c:v>
                </c:pt>
                <c:pt idx="1038">
                  <c:v>86.459348</c:v>
                </c:pt>
                <c:pt idx="1039">
                  <c:v>86.542681</c:v>
                </c:pt>
                <c:pt idx="1040">
                  <c:v>86.626014</c:v>
                </c:pt>
                <c:pt idx="1041">
                  <c:v>86.709348</c:v>
                </c:pt>
                <c:pt idx="1042">
                  <c:v>86.792681</c:v>
                </c:pt>
                <c:pt idx="1043">
                  <c:v>86.876014</c:v>
                </c:pt>
                <c:pt idx="1044">
                  <c:v>86.959348</c:v>
                </c:pt>
                <c:pt idx="1045">
                  <c:v>87.042681</c:v>
                </c:pt>
                <c:pt idx="1046">
                  <c:v>87.126014</c:v>
                </c:pt>
                <c:pt idx="1047">
                  <c:v>87.209348</c:v>
                </c:pt>
                <c:pt idx="1048">
                  <c:v>87.292681</c:v>
                </c:pt>
                <c:pt idx="1049">
                  <c:v>87.376014</c:v>
                </c:pt>
                <c:pt idx="1050">
                  <c:v>87.459348</c:v>
                </c:pt>
                <c:pt idx="1051">
                  <c:v>87.542681</c:v>
                </c:pt>
                <c:pt idx="1052">
                  <c:v>87.626014</c:v>
                </c:pt>
                <c:pt idx="1053">
                  <c:v>87.709348</c:v>
                </c:pt>
                <c:pt idx="1054">
                  <c:v>87.792681</c:v>
                </c:pt>
                <c:pt idx="1055">
                  <c:v>87.876014</c:v>
                </c:pt>
                <c:pt idx="1056">
                  <c:v>87.959348</c:v>
                </c:pt>
                <c:pt idx="1057">
                  <c:v>88.042681</c:v>
                </c:pt>
                <c:pt idx="1058">
                  <c:v>88.126014</c:v>
                </c:pt>
                <c:pt idx="1059">
                  <c:v>88.209348</c:v>
                </c:pt>
                <c:pt idx="1060">
                  <c:v>88.292681</c:v>
                </c:pt>
                <c:pt idx="1061">
                  <c:v>88.376014</c:v>
                </c:pt>
                <c:pt idx="1062">
                  <c:v>88.459348</c:v>
                </c:pt>
                <c:pt idx="1063">
                  <c:v>88.542681</c:v>
                </c:pt>
                <c:pt idx="1064">
                  <c:v>88.626014</c:v>
                </c:pt>
                <c:pt idx="1065">
                  <c:v>88.709348</c:v>
                </c:pt>
                <c:pt idx="1066">
                  <c:v>88.792681</c:v>
                </c:pt>
                <c:pt idx="1067">
                  <c:v>88.876014</c:v>
                </c:pt>
                <c:pt idx="1068">
                  <c:v>88.959348</c:v>
                </c:pt>
                <c:pt idx="1069">
                  <c:v>89.042681</c:v>
                </c:pt>
                <c:pt idx="1070">
                  <c:v>89.126014</c:v>
                </c:pt>
                <c:pt idx="1071">
                  <c:v>89.209348</c:v>
                </c:pt>
                <c:pt idx="1072">
                  <c:v>89.292681</c:v>
                </c:pt>
                <c:pt idx="1073">
                  <c:v>89.376014</c:v>
                </c:pt>
                <c:pt idx="1074">
                  <c:v>89.459348</c:v>
                </c:pt>
                <c:pt idx="1075">
                  <c:v>89.542681</c:v>
                </c:pt>
                <c:pt idx="1076">
                  <c:v>89.626014</c:v>
                </c:pt>
                <c:pt idx="1077">
                  <c:v>89.709348</c:v>
                </c:pt>
                <c:pt idx="1078">
                  <c:v>89.792681</c:v>
                </c:pt>
                <c:pt idx="1079">
                  <c:v>89.876014</c:v>
                </c:pt>
                <c:pt idx="1080">
                  <c:v>89.959348</c:v>
                </c:pt>
                <c:pt idx="1081">
                  <c:v>90.042681</c:v>
                </c:pt>
                <c:pt idx="1082">
                  <c:v>90.126014</c:v>
                </c:pt>
                <c:pt idx="1083">
                  <c:v>90.209348</c:v>
                </c:pt>
                <c:pt idx="1084">
                  <c:v>90.292681</c:v>
                </c:pt>
                <c:pt idx="1085">
                  <c:v>90.376014</c:v>
                </c:pt>
                <c:pt idx="1086">
                  <c:v>90.459348</c:v>
                </c:pt>
                <c:pt idx="1087">
                  <c:v>90.542681</c:v>
                </c:pt>
                <c:pt idx="1088">
                  <c:v>90.626014</c:v>
                </c:pt>
                <c:pt idx="1089">
                  <c:v>90.709348</c:v>
                </c:pt>
                <c:pt idx="1090">
                  <c:v>90.792681</c:v>
                </c:pt>
                <c:pt idx="1091">
                  <c:v>90.876014</c:v>
                </c:pt>
                <c:pt idx="1092">
                  <c:v>90.959348</c:v>
                </c:pt>
                <c:pt idx="1093">
                  <c:v>91.042681</c:v>
                </c:pt>
                <c:pt idx="1094">
                  <c:v>91.126014</c:v>
                </c:pt>
                <c:pt idx="1095">
                  <c:v>91.209348</c:v>
                </c:pt>
                <c:pt idx="1096">
                  <c:v>91.292681</c:v>
                </c:pt>
                <c:pt idx="1097">
                  <c:v>91.376014</c:v>
                </c:pt>
                <c:pt idx="1098">
                  <c:v>91.459348</c:v>
                </c:pt>
                <c:pt idx="1099">
                  <c:v>91.542681</c:v>
                </c:pt>
                <c:pt idx="1100">
                  <c:v>91.626014</c:v>
                </c:pt>
              </c:numCache>
            </c:numRef>
          </c:xVal>
          <c:yVal>
            <c:numRef>
              <c:f>'Effect_TCI'!$N$4:$N$1104</c:f>
              <c:numCache>
                <c:ptCount val="1101"/>
                <c:pt idx="0">
                  <c:v>0.000000</c:v>
                </c:pt>
                <c:pt idx="1">
                  <c:v>0.000000</c:v>
                </c:pt>
                <c:pt idx="2">
                  <c:v>0.029963</c:v>
                </c:pt>
                <c:pt idx="3">
                  <c:v>0.087847</c:v>
                </c:pt>
                <c:pt idx="4">
                  <c:v>0.171734</c:v>
                </c:pt>
                <c:pt idx="5">
                  <c:v>0.279820</c:v>
                </c:pt>
                <c:pt idx="6">
                  <c:v>0.410412</c:v>
                </c:pt>
                <c:pt idx="7">
                  <c:v>0.561921</c:v>
                </c:pt>
                <c:pt idx="8">
                  <c:v>0.732854</c:v>
                </c:pt>
                <c:pt idx="9">
                  <c:v>0.921808</c:v>
                </c:pt>
                <c:pt idx="10">
                  <c:v>1.127466</c:v>
                </c:pt>
                <c:pt idx="11">
                  <c:v>1.236248</c:v>
                </c:pt>
                <c:pt idx="12">
                  <c:v>1.434785</c:v>
                </c:pt>
                <c:pt idx="13">
                  <c:v>1.619151</c:v>
                </c:pt>
                <c:pt idx="14">
                  <c:v>1.790211</c:v>
                </c:pt>
                <c:pt idx="15">
                  <c:v>1.948777</c:v>
                </c:pt>
                <c:pt idx="16">
                  <c:v>2.095613</c:v>
                </c:pt>
                <c:pt idx="17">
                  <c:v>2.231438</c:v>
                </c:pt>
                <c:pt idx="18">
                  <c:v>2.356928</c:v>
                </c:pt>
                <c:pt idx="19">
                  <c:v>2.472719</c:v>
                </c:pt>
                <c:pt idx="20">
                  <c:v>2.579408</c:v>
                </c:pt>
                <c:pt idx="21">
                  <c:v>2.677559</c:v>
                </c:pt>
                <c:pt idx="22">
                  <c:v>2.767699</c:v>
                </c:pt>
                <c:pt idx="23">
                  <c:v>2.850327</c:v>
                </c:pt>
                <c:pt idx="24">
                  <c:v>2.925909</c:v>
                </c:pt>
                <c:pt idx="25">
                  <c:v>2.994886</c:v>
                </c:pt>
                <c:pt idx="26">
                  <c:v>3.057670</c:v>
                </c:pt>
                <c:pt idx="27">
                  <c:v>3.114650</c:v>
                </c:pt>
                <c:pt idx="28">
                  <c:v>3.166193</c:v>
                </c:pt>
                <c:pt idx="29">
                  <c:v>3.212640</c:v>
                </c:pt>
                <c:pt idx="30">
                  <c:v>3.254317</c:v>
                </c:pt>
                <c:pt idx="31">
                  <c:v>3.291526</c:v>
                </c:pt>
                <c:pt idx="32">
                  <c:v>3.324552</c:v>
                </c:pt>
                <c:pt idx="33">
                  <c:v>3.353665</c:v>
                </c:pt>
                <c:pt idx="34">
                  <c:v>3.379116</c:v>
                </c:pt>
                <c:pt idx="35">
                  <c:v>3.401142</c:v>
                </c:pt>
                <c:pt idx="36">
                  <c:v>3.419967</c:v>
                </c:pt>
                <c:pt idx="37">
                  <c:v>3.435800</c:v>
                </c:pt>
                <c:pt idx="38">
                  <c:v>3.448838</c:v>
                </c:pt>
                <c:pt idx="39">
                  <c:v>3.459265</c:v>
                </c:pt>
                <c:pt idx="40">
                  <c:v>3.467256</c:v>
                </c:pt>
                <c:pt idx="41">
                  <c:v>3.472973</c:v>
                </c:pt>
                <c:pt idx="42">
                  <c:v>3.476571</c:v>
                </c:pt>
                <c:pt idx="43">
                  <c:v>3.478194</c:v>
                </c:pt>
                <c:pt idx="44">
                  <c:v>3.478563</c:v>
                </c:pt>
                <c:pt idx="45">
                  <c:v>3.478888</c:v>
                </c:pt>
                <c:pt idx="46">
                  <c:v>3.479141</c:v>
                </c:pt>
                <c:pt idx="47">
                  <c:v>3.479393</c:v>
                </c:pt>
                <c:pt idx="48">
                  <c:v>3.479638</c:v>
                </c:pt>
                <c:pt idx="49">
                  <c:v>3.479880</c:v>
                </c:pt>
                <c:pt idx="50">
                  <c:v>3.480120</c:v>
                </c:pt>
                <c:pt idx="51">
                  <c:v>3.480356</c:v>
                </c:pt>
                <c:pt idx="52">
                  <c:v>3.480590</c:v>
                </c:pt>
                <c:pt idx="53">
                  <c:v>3.480821</c:v>
                </c:pt>
                <c:pt idx="54">
                  <c:v>3.481049</c:v>
                </c:pt>
                <c:pt idx="55">
                  <c:v>3.481275</c:v>
                </c:pt>
                <c:pt idx="56">
                  <c:v>3.481497</c:v>
                </c:pt>
                <c:pt idx="57">
                  <c:v>3.481718</c:v>
                </c:pt>
                <c:pt idx="58">
                  <c:v>3.481935</c:v>
                </c:pt>
                <c:pt idx="59">
                  <c:v>3.482150</c:v>
                </c:pt>
                <c:pt idx="60">
                  <c:v>3.482363</c:v>
                </c:pt>
                <c:pt idx="61">
                  <c:v>3.482573</c:v>
                </c:pt>
                <c:pt idx="62">
                  <c:v>3.482780</c:v>
                </c:pt>
                <c:pt idx="63">
                  <c:v>3.482985</c:v>
                </c:pt>
                <c:pt idx="64">
                  <c:v>3.483188</c:v>
                </c:pt>
                <c:pt idx="65">
                  <c:v>3.483388</c:v>
                </c:pt>
                <c:pt idx="66">
                  <c:v>3.483586</c:v>
                </c:pt>
                <c:pt idx="67">
                  <c:v>3.483781</c:v>
                </c:pt>
                <c:pt idx="68">
                  <c:v>3.483975</c:v>
                </c:pt>
                <c:pt idx="69">
                  <c:v>3.484166</c:v>
                </c:pt>
                <c:pt idx="70">
                  <c:v>3.484354</c:v>
                </c:pt>
                <c:pt idx="71">
                  <c:v>3.484541</c:v>
                </c:pt>
                <c:pt idx="72">
                  <c:v>3.484725</c:v>
                </c:pt>
                <c:pt idx="73">
                  <c:v>3.484907</c:v>
                </c:pt>
                <c:pt idx="74">
                  <c:v>3.485087</c:v>
                </c:pt>
                <c:pt idx="75">
                  <c:v>3.485264</c:v>
                </c:pt>
                <c:pt idx="76">
                  <c:v>3.485440</c:v>
                </c:pt>
                <c:pt idx="77">
                  <c:v>3.485614</c:v>
                </c:pt>
                <c:pt idx="78">
                  <c:v>3.485785</c:v>
                </c:pt>
                <c:pt idx="79">
                  <c:v>3.485955</c:v>
                </c:pt>
                <c:pt idx="80">
                  <c:v>3.486122</c:v>
                </c:pt>
                <c:pt idx="81">
                  <c:v>3.486288</c:v>
                </c:pt>
                <c:pt idx="82">
                  <c:v>3.486451</c:v>
                </c:pt>
                <c:pt idx="83">
                  <c:v>3.486613</c:v>
                </c:pt>
                <c:pt idx="84">
                  <c:v>3.486772</c:v>
                </c:pt>
                <c:pt idx="85">
                  <c:v>3.486930</c:v>
                </c:pt>
                <c:pt idx="86">
                  <c:v>3.487086</c:v>
                </c:pt>
                <c:pt idx="87">
                  <c:v>3.487240</c:v>
                </c:pt>
                <c:pt idx="88">
                  <c:v>3.487392</c:v>
                </c:pt>
                <c:pt idx="89">
                  <c:v>3.487543</c:v>
                </c:pt>
                <c:pt idx="90">
                  <c:v>3.487692</c:v>
                </c:pt>
                <c:pt idx="91">
                  <c:v>3.487838</c:v>
                </c:pt>
                <c:pt idx="92">
                  <c:v>3.487984</c:v>
                </c:pt>
                <c:pt idx="93">
                  <c:v>3.488127</c:v>
                </c:pt>
                <c:pt idx="94">
                  <c:v>3.488269</c:v>
                </c:pt>
                <c:pt idx="95">
                  <c:v>3.488409</c:v>
                </c:pt>
                <c:pt idx="96">
                  <c:v>3.488547</c:v>
                </c:pt>
                <c:pt idx="97">
                  <c:v>3.488684</c:v>
                </c:pt>
                <c:pt idx="98">
                  <c:v>3.488819</c:v>
                </c:pt>
                <c:pt idx="99">
                  <c:v>3.488953</c:v>
                </c:pt>
                <c:pt idx="100">
                  <c:v>3.489085</c:v>
                </c:pt>
                <c:pt idx="101">
                  <c:v>3.489215</c:v>
                </c:pt>
                <c:pt idx="102">
                  <c:v>3.489344</c:v>
                </c:pt>
                <c:pt idx="103">
                  <c:v>3.489471</c:v>
                </c:pt>
                <c:pt idx="104">
                  <c:v>3.489597</c:v>
                </c:pt>
                <c:pt idx="105">
                  <c:v>3.489721</c:v>
                </c:pt>
                <c:pt idx="106">
                  <c:v>3.489844</c:v>
                </c:pt>
                <c:pt idx="107">
                  <c:v>3.489966</c:v>
                </c:pt>
                <c:pt idx="108">
                  <c:v>3.490086</c:v>
                </c:pt>
                <c:pt idx="109">
                  <c:v>3.490204</c:v>
                </c:pt>
                <c:pt idx="110">
                  <c:v>3.490321</c:v>
                </c:pt>
                <c:pt idx="111">
                  <c:v>3.490437</c:v>
                </c:pt>
                <c:pt idx="112">
                  <c:v>3.490551</c:v>
                </c:pt>
                <c:pt idx="113">
                  <c:v>3.490664</c:v>
                </c:pt>
                <c:pt idx="114">
                  <c:v>3.490776</c:v>
                </c:pt>
                <c:pt idx="115">
                  <c:v>3.490886</c:v>
                </c:pt>
                <c:pt idx="116">
                  <c:v>3.490996</c:v>
                </c:pt>
                <c:pt idx="117">
                  <c:v>3.491103</c:v>
                </c:pt>
                <c:pt idx="118">
                  <c:v>3.491210</c:v>
                </c:pt>
                <c:pt idx="119">
                  <c:v>3.491315</c:v>
                </c:pt>
                <c:pt idx="120">
                  <c:v>3.491419</c:v>
                </c:pt>
                <c:pt idx="121">
                  <c:v>3.491522</c:v>
                </c:pt>
                <c:pt idx="122">
                  <c:v>3.491623</c:v>
                </c:pt>
                <c:pt idx="123">
                  <c:v>3.491723</c:v>
                </c:pt>
                <c:pt idx="124">
                  <c:v>3.491823</c:v>
                </c:pt>
                <c:pt idx="125">
                  <c:v>3.491921</c:v>
                </c:pt>
                <c:pt idx="126">
                  <c:v>3.492017</c:v>
                </c:pt>
                <c:pt idx="127">
                  <c:v>3.492113</c:v>
                </c:pt>
                <c:pt idx="128">
                  <c:v>3.492207</c:v>
                </c:pt>
                <c:pt idx="129">
                  <c:v>3.492301</c:v>
                </c:pt>
                <c:pt idx="130">
                  <c:v>3.492393</c:v>
                </c:pt>
                <c:pt idx="131">
                  <c:v>3.492484</c:v>
                </c:pt>
                <c:pt idx="132">
                  <c:v>3.492574</c:v>
                </c:pt>
                <c:pt idx="133">
                  <c:v>3.492663</c:v>
                </c:pt>
                <c:pt idx="134">
                  <c:v>3.492751</c:v>
                </c:pt>
                <c:pt idx="135">
                  <c:v>3.492838</c:v>
                </c:pt>
                <c:pt idx="136">
                  <c:v>3.492924</c:v>
                </c:pt>
                <c:pt idx="137">
                  <c:v>3.493009</c:v>
                </c:pt>
                <c:pt idx="138">
                  <c:v>3.493093</c:v>
                </c:pt>
                <c:pt idx="139">
                  <c:v>3.493176</c:v>
                </c:pt>
                <c:pt idx="140">
                  <c:v>3.493258</c:v>
                </c:pt>
                <c:pt idx="141">
                  <c:v>3.493339</c:v>
                </c:pt>
                <c:pt idx="142">
                  <c:v>3.493419</c:v>
                </c:pt>
                <c:pt idx="143">
                  <c:v>3.493498</c:v>
                </c:pt>
                <c:pt idx="144">
                  <c:v>3.493576</c:v>
                </c:pt>
                <c:pt idx="145">
                  <c:v>3.493653</c:v>
                </c:pt>
                <c:pt idx="146">
                  <c:v>3.493729</c:v>
                </c:pt>
                <c:pt idx="147">
                  <c:v>3.493804</c:v>
                </c:pt>
                <c:pt idx="148">
                  <c:v>3.493879</c:v>
                </c:pt>
                <c:pt idx="149">
                  <c:v>3.493952</c:v>
                </c:pt>
                <c:pt idx="150">
                  <c:v>3.494025</c:v>
                </c:pt>
                <c:pt idx="151">
                  <c:v>3.494097</c:v>
                </c:pt>
                <c:pt idx="152">
                  <c:v>3.494168</c:v>
                </c:pt>
                <c:pt idx="153">
                  <c:v>3.494238</c:v>
                </c:pt>
                <c:pt idx="154">
                  <c:v>3.494307</c:v>
                </c:pt>
                <c:pt idx="155">
                  <c:v>3.494375</c:v>
                </c:pt>
                <c:pt idx="156">
                  <c:v>3.494443</c:v>
                </c:pt>
                <c:pt idx="157">
                  <c:v>3.494510</c:v>
                </c:pt>
                <c:pt idx="158">
                  <c:v>3.494576</c:v>
                </c:pt>
                <c:pt idx="159">
                  <c:v>3.494641</c:v>
                </c:pt>
                <c:pt idx="160">
                  <c:v>3.494706</c:v>
                </c:pt>
                <c:pt idx="161">
                  <c:v>3.494769</c:v>
                </c:pt>
                <c:pt idx="162">
                  <c:v>3.494832</c:v>
                </c:pt>
                <c:pt idx="163">
                  <c:v>3.494895</c:v>
                </c:pt>
                <c:pt idx="164">
                  <c:v>3.494956</c:v>
                </c:pt>
                <c:pt idx="165">
                  <c:v>3.495017</c:v>
                </c:pt>
                <c:pt idx="166">
                  <c:v>3.495077</c:v>
                </c:pt>
                <c:pt idx="167">
                  <c:v>3.495136</c:v>
                </c:pt>
                <c:pt idx="168">
                  <c:v>3.495195</c:v>
                </c:pt>
                <c:pt idx="169">
                  <c:v>3.495253</c:v>
                </c:pt>
                <c:pt idx="170">
                  <c:v>3.495310</c:v>
                </c:pt>
                <c:pt idx="171">
                  <c:v>3.495366</c:v>
                </c:pt>
                <c:pt idx="172">
                  <c:v>3.495422</c:v>
                </c:pt>
                <c:pt idx="173">
                  <c:v>3.495477</c:v>
                </c:pt>
                <c:pt idx="174">
                  <c:v>3.495532</c:v>
                </c:pt>
                <c:pt idx="175">
                  <c:v>3.495586</c:v>
                </c:pt>
                <c:pt idx="176">
                  <c:v>3.495639</c:v>
                </c:pt>
                <c:pt idx="177">
                  <c:v>3.495692</c:v>
                </c:pt>
                <c:pt idx="178">
                  <c:v>3.495744</c:v>
                </c:pt>
                <c:pt idx="179">
                  <c:v>3.495795</c:v>
                </c:pt>
                <c:pt idx="180">
                  <c:v>3.495846</c:v>
                </c:pt>
                <c:pt idx="181">
                  <c:v>3.495896</c:v>
                </c:pt>
                <c:pt idx="182">
                  <c:v>3.495946</c:v>
                </c:pt>
                <c:pt idx="183">
                  <c:v>3.495995</c:v>
                </c:pt>
                <c:pt idx="184">
                  <c:v>3.496043</c:v>
                </c:pt>
                <c:pt idx="185">
                  <c:v>3.496091</c:v>
                </c:pt>
                <c:pt idx="186">
                  <c:v>3.496138</c:v>
                </c:pt>
                <c:pt idx="187">
                  <c:v>3.496185</c:v>
                </c:pt>
                <c:pt idx="188">
                  <c:v>3.496231</c:v>
                </c:pt>
                <c:pt idx="189">
                  <c:v>3.496276</c:v>
                </c:pt>
                <c:pt idx="190">
                  <c:v>3.496321</c:v>
                </c:pt>
                <c:pt idx="191">
                  <c:v>3.496366</c:v>
                </c:pt>
                <c:pt idx="192">
                  <c:v>3.496410</c:v>
                </c:pt>
                <c:pt idx="193">
                  <c:v>3.496453</c:v>
                </c:pt>
                <c:pt idx="194">
                  <c:v>3.496496</c:v>
                </c:pt>
                <c:pt idx="195">
                  <c:v>3.496539</c:v>
                </c:pt>
                <c:pt idx="196">
                  <c:v>3.496581</c:v>
                </c:pt>
                <c:pt idx="197">
                  <c:v>3.496622</c:v>
                </c:pt>
                <c:pt idx="198">
                  <c:v>3.496663</c:v>
                </c:pt>
                <c:pt idx="199">
                  <c:v>3.496703</c:v>
                </c:pt>
                <c:pt idx="200">
                  <c:v>3.496743</c:v>
                </c:pt>
                <c:pt idx="201">
                  <c:v>3.496783</c:v>
                </c:pt>
                <c:pt idx="202">
                  <c:v>3.496822</c:v>
                </c:pt>
                <c:pt idx="203">
                  <c:v>3.496860</c:v>
                </c:pt>
                <c:pt idx="204">
                  <c:v>3.496898</c:v>
                </c:pt>
                <c:pt idx="205">
                  <c:v>3.496936</c:v>
                </c:pt>
                <c:pt idx="206">
                  <c:v>3.496973</c:v>
                </c:pt>
                <c:pt idx="207">
                  <c:v>3.497010</c:v>
                </c:pt>
                <c:pt idx="208">
                  <c:v>3.497046</c:v>
                </c:pt>
                <c:pt idx="209">
                  <c:v>3.497082</c:v>
                </c:pt>
                <c:pt idx="210">
                  <c:v>3.497117</c:v>
                </c:pt>
                <c:pt idx="211">
                  <c:v>3.497152</c:v>
                </c:pt>
                <c:pt idx="212">
                  <c:v>3.497187</c:v>
                </c:pt>
                <c:pt idx="213">
                  <c:v>3.497221</c:v>
                </c:pt>
                <c:pt idx="214">
                  <c:v>3.497255</c:v>
                </c:pt>
                <c:pt idx="215">
                  <c:v>3.497288</c:v>
                </c:pt>
                <c:pt idx="216">
                  <c:v>3.497321</c:v>
                </c:pt>
                <c:pt idx="217">
                  <c:v>3.497354</c:v>
                </c:pt>
                <c:pt idx="218">
                  <c:v>3.497386</c:v>
                </c:pt>
                <c:pt idx="219">
                  <c:v>3.497418</c:v>
                </c:pt>
                <c:pt idx="220">
                  <c:v>3.497449</c:v>
                </c:pt>
                <c:pt idx="221">
                  <c:v>3.497480</c:v>
                </c:pt>
                <c:pt idx="222">
                  <c:v>3.497511</c:v>
                </c:pt>
                <c:pt idx="223">
                  <c:v>3.497541</c:v>
                </c:pt>
                <c:pt idx="224">
                  <c:v>3.497571</c:v>
                </c:pt>
                <c:pt idx="225">
                  <c:v>3.497601</c:v>
                </c:pt>
                <c:pt idx="226">
                  <c:v>3.497630</c:v>
                </c:pt>
                <c:pt idx="227">
                  <c:v>3.497659</c:v>
                </c:pt>
                <c:pt idx="228">
                  <c:v>3.497688</c:v>
                </c:pt>
                <c:pt idx="229">
                  <c:v>3.497716</c:v>
                </c:pt>
                <c:pt idx="230">
                  <c:v>3.497744</c:v>
                </c:pt>
                <c:pt idx="231">
                  <c:v>3.497771</c:v>
                </c:pt>
                <c:pt idx="232">
                  <c:v>3.497798</c:v>
                </c:pt>
                <c:pt idx="233">
                  <c:v>3.497825</c:v>
                </c:pt>
                <c:pt idx="234">
                  <c:v>3.497852</c:v>
                </c:pt>
                <c:pt idx="235">
                  <c:v>3.497878</c:v>
                </c:pt>
                <c:pt idx="236">
                  <c:v>3.497904</c:v>
                </c:pt>
                <c:pt idx="237">
                  <c:v>3.497930</c:v>
                </c:pt>
                <c:pt idx="238">
                  <c:v>3.497955</c:v>
                </c:pt>
                <c:pt idx="239">
                  <c:v>3.497980</c:v>
                </c:pt>
                <c:pt idx="240">
                  <c:v>3.498005</c:v>
                </c:pt>
                <c:pt idx="241">
                  <c:v>3.498029</c:v>
                </c:pt>
                <c:pt idx="242">
                  <c:v>3.498053</c:v>
                </c:pt>
                <c:pt idx="243">
                  <c:v>3.498077</c:v>
                </c:pt>
                <c:pt idx="244">
                  <c:v>3.498100</c:v>
                </c:pt>
                <c:pt idx="245">
                  <c:v>3.498124</c:v>
                </c:pt>
                <c:pt idx="246">
                  <c:v>3.498147</c:v>
                </c:pt>
                <c:pt idx="247">
                  <c:v>3.498169</c:v>
                </c:pt>
                <c:pt idx="248">
                  <c:v>3.498192</c:v>
                </c:pt>
                <c:pt idx="249">
                  <c:v>3.498214</c:v>
                </c:pt>
                <c:pt idx="250">
                  <c:v>3.498236</c:v>
                </c:pt>
                <c:pt idx="251">
                  <c:v>3.498258</c:v>
                </c:pt>
                <c:pt idx="252">
                  <c:v>3.498279</c:v>
                </c:pt>
                <c:pt idx="253">
                  <c:v>3.498300</c:v>
                </c:pt>
                <c:pt idx="254">
                  <c:v>3.498321</c:v>
                </c:pt>
                <c:pt idx="255">
                  <c:v>3.498342</c:v>
                </c:pt>
                <c:pt idx="256">
                  <c:v>3.498362</c:v>
                </c:pt>
                <c:pt idx="257">
                  <c:v>3.498382</c:v>
                </c:pt>
                <c:pt idx="258">
                  <c:v>3.498402</c:v>
                </c:pt>
                <c:pt idx="259">
                  <c:v>3.498422</c:v>
                </c:pt>
                <c:pt idx="260">
                  <c:v>3.498441</c:v>
                </c:pt>
                <c:pt idx="261">
                  <c:v>3.498460</c:v>
                </c:pt>
                <c:pt idx="262">
                  <c:v>3.498479</c:v>
                </c:pt>
                <c:pt idx="263">
                  <c:v>3.498498</c:v>
                </c:pt>
                <c:pt idx="264">
                  <c:v>3.498517</c:v>
                </c:pt>
                <c:pt idx="265">
                  <c:v>3.498535</c:v>
                </c:pt>
                <c:pt idx="266">
                  <c:v>3.498553</c:v>
                </c:pt>
                <c:pt idx="267">
                  <c:v>3.498571</c:v>
                </c:pt>
                <c:pt idx="268">
                  <c:v>3.498588</c:v>
                </c:pt>
                <c:pt idx="269">
                  <c:v>3.498606</c:v>
                </c:pt>
                <c:pt idx="270">
                  <c:v>3.498623</c:v>
                </c:pt>
                <c:pt idx="271">
                  <c:v>3.498640</c:v>
                </c:pt>
                <c:pt idx="272">
                  <c:v>3.498657</c:v>
                </c:pt>
                <c:pt idx="273">
                  <c:v>3.498673</c:v>
                </c:pt>
                <c:pt idx="274">
                  <c:v>3.498690</c:v>
                </c:pt>
                <c:pt idx="275">
                  <c:v>3.498706</c:v>
                </c:pt>
                <c:pt idx="276">
                  <c:v>3.498722</c:v>
                </c:pt>
                <c:pt idx="277">
                  <c:v>3.498738</c:v>
                </c:pt>
                <c:pt idx="278">
                  <c:v>3.498753</c:v>
                </c:pt>
                <c:pt idx="279">
                  <c:v>3.498769</c:v>
                </c:pt>
                <c:pt idx="280">
                  <c:v>3.498784</c:v>
                </c:pt>
                <c:pt idx="281">
                  <c:v>3.498799</c:v>
                </c:pt>
                <c:pt idx="282">
                  <c:v>3.498814</c:v>
                </c:pt>
                <c:pt idx="283">
                  <c:v>3.498829</c:v>
                </c:pt>
                <c:pt idx="284">
                  <c:v>3.498843</c:v>
                </c:pt>
                <c:pt idx="285">
                  <c:v>3.498858</c:v>
                </c:pt>
                <c:pt idx="286">
                  <c:v>3.498872</c:v>
                </c:pt>
                <c:pt idx="287">
                  <c:v>3.498886</c:v>
                </c:pt>
                <c:pt idx="288">
                  <c:v>3.498900</c:v>
                </c:pt>
                <c:pt idx="289">
                  <c:v>3.498913</c:v>
                </c:pt>
                <c:pt idx="290">
                  <c:v>3.498927</c:v>
                </c:pt>
                <c:pt idx="291">
                  <c:v>3.498940</c:v>
                </c:pt>
                <c:pt idx="292">
                  <c:v>3.498954</c:v>
                </c:pt>
                <c:pt idx="293">
                  <c:v>3.498967</c:v>
                </c:pt>
                <c:pt idx="294">
                  <c:v>3.498979</c:v>
                </c:pt>
                <c:pt idx="295">
                  <c:v>3.498992</c:v>
                </c:pt>
                <c:pt idx="296">
                  <c:v>3.499005</c:v>
                </c:pt>
                <c:pt idx="297">
                  <c:v>3.499017</c:v>
                </c:pt>
                <c:pt idx="298">
                  <c:v>3.499029</c:v>
                </c:pt>
                <c:pt idx="299">
                  <c:v>3.499042</c:v>
                </c:pt>
                <c:pt idx="300">
                  <c:v>3.499054</c:v>
                </c:pt>
                <c:pt idx="301">
                  <c:v>3.499065</c:v>
                </c:pt>
                <c:pt idx="302">
                  <c:v>3.499077</c:v>
                </c:pt>
                <c:pt idx="303">
                  <c:v>3.499089</c:v>
                </c:pt>
                <c:pt idx="304">
                  <c:v>3.499100</c:v>
                </c:pt>
                <c:pt idx="305">
                  <c:v>3.499111</c:v>
                </c:pt>
                <c:pt idx="306">
                  <c:v>3.499122</c:v>
                </c:pt>
                <c:pt idx="307">
                  <c:v>3.499133</c:v>
                </c:pt>
                <c:pt idx="308">
                  <c:v>3.499144</c:v>
                </c:pt>
                <c:pt idx="309">
                  <c:v>3.499155</c:v>
                </c:pt>
                <c:pt idx="310">
                  <c:v>3.499166</c:v>
                </c:pt>
                <c:pt idx="311">
                  <c:v>3.499176</c:v>
                </c:pt>
                <c:pt idx="312">
                  <c:v>3.499186</c:v>
                </c:pt>
                <c:pt idx="313">
                  <c:v>3.499197</c:v>
                </c:pt>
                <c:pt idx="314">
                  <c:v>3.499207</c:v>
                </c:pt>
                <c:pt idx="315">
                  <c:v>3.499217</c:v>
                </c:pt>
                <c:pt idx="316">
                  <c:v>3.499227</c:v>
                </c:pt>
                <c:pt idx="317">
                  <c:v>3.499236</c:v>
                </c:pt>
                <c:pt idx="318">
                  <c:v>3.499246</c:v>
                </c:pt>
                <c:pt idx="319">
                  <c:v>3.499255</c:v>
                </c:pt>
                <c:pt idx="320">
                  <c:v>3.499265</c:v>
                </c:pt>
                <c:pt idx="321">
                  <c:v>3.499274</c:v>
                </c:pt>
                <c:pt idx="322">
                  <c:v>3.499283</c:v>
                </c:pt>
                <c:pt idx="323">
                  <c:v>3.499292</c:v>
                </c:pt>
                <c:pt idx="324">
                  <c:v>3.499301</c:v>
                </c:pt>
                <c:pt idx="325">
                  <c:v>3.499310</c:v>
                </c:pt>
                <c:pt idx="326">
                  <c:v>3.499319</c:v>
                </c:pt>
                <c:pt idx="327">
                  <c:v>3.499328</c:v>
                </c:pt>
                <c:pt idx="328">
                  <c:v>3.499336</c:v>
                </c:pt>
                <c:pt idx="329">
                  <c:v>3.499344</c:v>
                </c:pt>
                <c:pt idx="330">
                  <c:v>3.499353</c:v>
                </c:pt>
                <c:pt idx="331">
                  <c:v>3.499361</c:v>
                </c:pt>
                <c:pt idx="332">
                  <c:v>3.499369</c:v>
                </c:pt>
                <c:pt idx="333">
                  <c:v>3.499377</c:v>
                </c:pt>
                <c:pt idx="334">
                  <c:v>3.499385</c:v>
                </c:pt>
                <c:pt idx="335">
                  <c:v>3.499393</c:v>
                </c:pt>
                <c:pt idx="336">
                  <c:v>3.499401</c:v>
                </c:pt>
                <c:pt idx="337">
                  <c:v>3.499408</c:v>
                </c:pt>
                <c:pt idx="338">
                  <c:v>3.499416</c:v>
                </c:pt>
                <c:pt idx="339">
                  <c:v>3.499423</c:v>
                </c:pt>
                <c:pt idx="340">
                  <c:v>3.499431</c:v>
                </c:pt>
                <c:pt idx="341">
                  <c:v>3.499438</c:v>
                </c:pt>
                <c:pt idx="342">
                  <c:v>3.499445</c:v>
                </c:pt>
                <c:pt idx="343">
                  <c:v>3.499452</c:v>
                </c:pt>
                <c:pt idx="344">
                  <c:v>3.499459</c:v>
                </c:pt>
                <c:pt idx="345">
                  <c:v>3.499466</c:v>
                </c:pt>
                <c:pt idx="346">
                  <c:v>3.499473</c:v>
                </c:pt>
                <c:pt idx="347">
                  <c:v>3.499480</c:v>
                </c:pt>
                <c:pt idx="348">
                  <c:v>3.499486</c:v>
                </c:pt>
                <c:pt idx="349">
                  <c:v>3.499493</c:v>
                </c:pt>
                <c:pt idx="350">
                  <c:v>3.499500</c:v>
                </c:pt>
                <c:pt idx="351">
                  <c:v>3.499506</c:v>
                </c:pt>
                <c:pt idx="352">
                  <c:v>3.499512</c:v>
                </c:pt>
                <c:pt idx="353">
                  <c:v>3.499519</c:v>
                </c:pt>
                <c:pt idx="354">
                  <c:v>3.499525</c:v>
                </c:pt>
                <c:pt idx="355">
                  <c:v>3.499531</c:v>
                </c:pt>
                <c:pt idx="356">
                  <c:v>3.499537</c:v>
                </c:pt>
                <c:pt idx="357">
                  <c:v>3.499543</c:v>
                </c:pt>
                <c:pt idx="358">
                  <c:v>3.499549</c:v>
                </c:pt>
                <c:pt idx="359">
                  <c:v>3.499555</c:v>
                </c:pt>
                <c:pt idx="360">
                  <c:v>3.499561</c:v>
                </c:pt>
                <c:pt idx="361">
                  <c:v>3.499566</c:v>
                </c:pt>
                <c:pt idx="362">
                  <c:v>3.499572</c:v>
                </c:pt>
                <c:pt idx="363">
                  <c:v>3.499577</c:v>
                </c:pt>
                <c:pt idx="364">
                  <c:v>3.499583</c:v>
                </c:pt>
                <c:pt idx="365">
                  <c:v>3.499588</c:v>
                </c:pt>
                <c:pt idx="366">
                  <c:v>3.499594</c:v>
                </c:pt>
                <c:pt idx="367">
                  <c:v>3.499599</c:v>
                </c:pt>
                <c:pt idx="368">
                  <c:v>3.499604</c:v>
                </c:pt>
                <c:pt idx="369">
                  <c:v>3.499609</c:v>
                </c:pt>
                <c:pt idx="370">
                  <c:v>3.499614</c:v>
                </c:pt>
                <c:pt idx="371">
                  <c:v>3.499619</c:v>
                </c:pt>
                <c:pt idx="372">
                  <c:v>3.499624</c:v>
                </c:pt>
                <c:pt idx="373">
                  <c:v>3.499629</c:v>
                </c:pt>
                <c:pt idx="374">
                  <c:v>3.499634</c:v>
                </c:pt>
                <c:pt idx="375">
                  <c:v>3.499639</c:v>
                </c:pt>
                <c:pt idx="376">
                  <c:v>3.499644</c:v>
                </c:pt>
                <c:pt idx="377">
                  <c:v>3.499648</c:v>
                </c:pt>
                <c:pt idx="378">
                  <c:v>3.499653</c:v>
                </c:pt>
                <c:pt idx="379">
                  <c:v>3.499658</c:v>
                </c:pt>
                <c:pt idx="380">
                  <c:v>3.499662</c:v>
                </c:pt>
                <c:pt idx="381">
                  <c:v>3.499667</c:v>
                </c:pt>
                <c:pt idx="382">
                  <c:v>3.499671</c:v>
                </c:pt>
                <c:pt idx="383">
                  <c:v>3.499675</c:v>
                </c:pt>
                <c:pt idx="384">
                  <c:v>3.499680</c:v>
                </c:pt>
                <c:pt idx="385">
                  <c:v>3.499684</c:v>
                </c:pt>
                <c:pt idx="386">
                  <c:v>3.499688</c:v>
                </c:pt>
                <c:pt idx="387">
                  <c:v>3.499692</c:v>
                </c:pt>
                <c:pt idx="388">
                  <c:v>3.499696</c:v>
                </c:pt>
                <c:pt idx="389">
                  <c:v>3.499700</c:v>
                </c:pt>
                <c:pt idx="390">
                  <c:v>3.499704</c:v>
                </c:pt>
                <c:pt idx="391">
                  <c:v>3.499708</c:v>
                </c:pt>
                <c:pt idx="392">
                  <c:v>3.499712</c:v>
                </c:pt>
                <c:pt idx="393">
                  <c:v>3.499716</c:v>
                </c:pt>
                <c:pt idx="394">
                  <c:v>3.499720</c:v>
                </c:pt>
                <c:pt idx="395">
                  <c:v>3.499724</c:v>
                </c:pt>
                <c:pt idx="396">
                  <c:v>3.499727</c:v>
                </c:pt>
                <c:pt idx="397">
                  <c:v>3.499731</c:v>
                </c:pt>
                <c:pt idx="398">
                  <c:v>3.499735</c:v>
                </c:pt>
                <c:pt idx="399">
                  <c:v>3.499738</c:v>
                </c:pt>
                <c:pt idx="400">
                  <c:v>3.499742</c:v>
                </c:pt>
                <c:pt idx="401">
                  <c:v>3.499745</c:v>
                </c:pt>
                <c:pt idx="402">
                  <c:v>3.499749</c:v>
                </c:pt>
                <c:pt idx="403">
                  <c:v>3.499752</c:v>
                </c:pt>
                <c:pt idx="404">
                  <c:v>3.499755</c:v>
                </c:pt>
                <c:pt idx="405">
                  <c:v>3.499759</c:v>
                </c:pt>
                <c:pt idx="406">
                  <c:v>3.499762</c:v>
                </c:pt>
                <c:pt idx="407">
                  <c:v>3.499765</c:v>
                </c:pt>
                <c:pt idx="408">
                  <c:v>3.499768</c:v>
                </c:pt>
                <c:pt idx="409">
                  <c:v>3.499771</c:v>
                </c:pt>
                <c:pt idx="410">
                  <c:v>3.499775</c:v>
                </c:pt>
                <c:pt idx="411">
                  <c:v>3.499778</c:v>
                </c:pt>
                <c:pt idx="412">
                  <c:v>3.499781</c:v>
                </c:pt>
                <c:pt idx="413">
                  <c:v>3.499784</c:v>
                </c:pt>
                <c:pt idx="414">
                  <c:v>3.499787</c:v>
                </c:pt>
                <c:pt idx="415">
                  <c:v>3.499790</c:v>
                </c:pt>
                <c:pt idx="416">
                  <c:v>3.499792</c:v>
                </c:pt>
                <c:pt idx="417">
                  <c:v>3.499795</c:v>
                </c:pt>
                <c:pt idx="418">
                  <c:v>3.499798</c:v>
                </c:pt>
                <c:pt idx="419">
                  <c:v>3.499801</c:v>
                </c:pt>
                <c:pt idx="420">
                  <c:v>3.499804</c:v>
                </c:pt>
                <c:pt idx="421">
                  <c:v>3.499806</c:v>
                </c:pt>
                <c:pt idx="422">
                  <c:v>3.499809</c:v>
                </c:pt>
                <c:pt idx="423">
                  <c:v>3.499812</c:v>
                </c:pt>
                <c:pt idx="424">
                  <c:v>3.499814</c:v>
                </c:pt>
                <c:pt idx="425">
                  <c:v>3.498508</c:v>
                </c:pt>
                <c:pt idx="426">
                  <c:v>3.495984</c:v>
                </c:pt>
                <c:pt idx="427">
                  <c:v>3.492324</c:v>
                </c:pt>
                <c:pt idx="428">
                  <c:v>3.487609</c:v>
                </c:pt>
                <c:pt idx="429">
                  <c:v>3.481912</c:v>
                </c:pt>
                <c:pt idx="430">
                  <c:v>3.475304</c:v>
                </c:pt>
                <c:pt idx="431">
                  <c:v>3.467850</c:v>
                </c:pt>
                <c:pt idx="432">
                  <c:v>3.459610</c:v>
                </c:pt>
                <c:pt idx="433">
                  <c:v>3.450644</c:v>
                </c:pt>
                <c:pt idx="434">
                  <c:v>3.441005</c:v>
                </c:pt>
                <c:pt idx="435">
                  <c:v>3.430744</c:v>
                </c:pt>
                <c:pt idx="436">
                  <c:v>3.419908</c:v>
                </c:pt>
                <c:pt idx="437">
                  <c:v>3.408543</c:v>
                </c:pt>
                <c:pt idx="438">
                  <c:v>3.396691</c:v>
                </c:pt>
                <c:pt idx="439">
                  <c:v>3.384391</c:v>
                </c:pt>
                <c:pt idx="440">
                  <c:v>3.371680</c:v>
                </c:pt>
                <c:pt idx="441">
                  <c:v>3.358592</c:v>
                </c:pt>
                <c:pt idx="442">
                  <c:v>3.345161</c:v>
                </c:pt>
                <c:pt idx="443">
                  <c:v>3.331416</c:v>
                </c:pt>
                <c:pt idx="444">
                  <c:v>3.317387</c:v>
                </c:pt>
                <c:pt idx="445">
                  <c:v>3.303099</c:v>
                </c:pt>
                <c:pt idx="446">
                  <c:v>3.288579</c:v>
                </c:pt>
                <c:pt idx="447">
                  <c:v>3.273850</c:v>
                </c:pt>
                <c:pt idx="448">
                  <c:v>3.258933</c:v>
                </c:pt>
                <c:pt idx="449">
                  <c:v>3.243849</c:v>
                </c:pt>
                <c:pt idx="450">
                  <c:v>3.228618</c:v>
                </c:pt>
                <c:pt idx="451">
                  <c:v>3.213257</c:v>
                </c:pt>
                <c:pt idx="452">
                  <c:v>3.197784</c:v>
                </c:pt>
                <c:pt idx="453">
                  <c:v>3.182213</c:v>
                </c:pt>
                <c:pt idx="454">
                  <c:v>3.166561</c:v>
                </c:pt>
                <c:pt idx="455">
                  <c:v>3.150841</c:v>
                </c:pt>
                <c:pt idx="456">
                  <c:v>3.135065</c:v>
                </c:pt>
                <c:pt idx="457">
                  <c:v>3.119246</c:v>
                </c:pt>
                <c:pt idx="458">
                  <c:v>3.103394</c:v>
                </c:pt>
                <c:pt idx="459">
                  <c:v>3.087521</c:v>
                </c:pt>
                <c:pt idx="460">
                  <c:v>3.071635</c:v>
                </c:pt>
                <c:pt idx="461">
                  <c:v>3.055747</c:v>
                </c:pt>
                <c:pt idx="462">
                  <c:v>3.039865</c:v>
                </c:pt>
                <c:pt idx="463">
                  <c:v>3.023995</c:v>
                </c:pt>
                <c:pt idx="464">
                  <c:v>3.008147</c:v>
                </c:pt>
                <c:pt idx="465">
                  <c:v>2.992325</c:v>
                </c:pt>
                <c:pt idx="466">
                  <c:v>2.976538</c:v>
                </c:pt>
                <c:pt idx="467">
                  <c:v>2.960790</c:v>
                </c:pt>
                <c:pt idx="468">
                  <c:v>2.945088</c:v>
                </c:pt>
                <c:pt idx="469">
                  <c:v>2.929435</c:v>
                </c:pt>
                <c:pt idx="470">
                  <c:v>2.913837</c:v>
                </c:pt>
                <c:pt idx="471">
                  <c:v>2.898298</c:v>
                </c:pt>
                <c:pt idx="472">
                  <c:v>2.882822</c:v>
                </c:pt>
                <c:pt idx="473">
                  <c:v>2.867413</c:v>
                </c:pt>
                <c:pt idx="474">
                  <c:v>2.852073</c:v>
                </c:pt>
                <c:pt idx="475">
                  <c:v>2.836807</c:v>
                </c:pt>
                <c:pt idx="476">
                  <c:v>2.821616</c:v>
                </c:pt>
                <c:pt idx="477">
                  <c:v>2.806504</c:v>
                </c:pt>
                <c:pt idx="478">
                  <c:v>2.791473</c:v>
                </c:pt>
                <c:pt idx="479">
                  <c:v>2.776524</c:v>
                </c:pt>
                <c:pt idx="480">
                  <c:v>2.761660</c:v>
                </c:pt>
                <c:pt idx="481">
                  <c:v>2.746883</c:v>
                </c:pt>
                <c:pt idx="482">
                  <c:v>2.732194</c:v>
                </c:pt>
                <c:pt idx="483">
                  <c:v>2.717594</c:v>
                </c:pt>
                <c:pt idx="484">
                  <c:v>2.703085</c:v>
                </c:pt>
                <c:pt idx="485">
                  <c:v>2.688668</c:v>
                </c:pt>
                <c:pt idx="486">
                  <c:v>2.674344</c:v>
                </c:pt>
                <c:pt idx="487">
                  <c:v>2.660114</c:v>
                </c:pt>
                <c:pt idx="488">
                  <c:v>2.645978</c:v>
                </c:pt>
                <c:pt idx="489">
                  <c:v>2.631937</c:v>
                </c:pt>
                <c:pt idx="490">
                  <c:v>2.617992</c:v>
                </c:pt>
                <c:pt idx="491">
                  <c:v>2.604143</c:v>
                </c:pt>
                <c:pt idx="492">
                  <c:v>2.590390</c:v>
                </c:pt>
                <c:pt idx="493">
                  <c:v>2.576734</c:v>
                </c:pt>
                <c:pt idx="494">
                  <c:v>2.563175</c:v>
                </c:pt>
                <c:pt idx="495">
                  <c:v>2.549713</c:v>
                </c:pt>
                <c:pt idx="496">
                  <c:v>2.536348</c:v>
                </c:pt>
                <c:pt idx="497">
                  <c:v>2.523080</c:v>
                </c:pt>
                <c:pt idx="498">
                  <c:v>2.509909</c:v>
                </c:pt>
                <c:pt idx="499">
                  <c:v>2.496834</c:v>
                </c:pt>
                <c:pt idx="500">
                  <c:v>2.483857</c:v>
                </c:pt>
                <c:pt idx="501">
                  <c:v>2.470975</c:v>
                </c:pt>
                <c:pt idx="502">
                  <c:v>2.458190</c:v>
                </c:pt>
                <c:pt idx="503">
                  <c:v>2.445500</c:v>
                </c:pt>
                <c:pt idx="504">
                  <c:v>2.432906</c:v>
                </c:pt>
                <c:pt idx="505">
                  <c:v>2.420407</c:v>
                </c:pt>
                <c:pt idx="506">
                  <c:v>2.408003</c:v>
                </c:pt>
                <c:pt idx="507">
                  <c:v>2.395693</c:v>
                </c:pt>
                <c:pt idx="508">
                  <c:v>2.383476</c:v>
                </c:pt>
                <c:pt idx="509">
                  <c:v>2.371353</c:v>
                </c:pt>
                <c:pt idx="510">
                  <c:v>2.359323</c:v>
                </c:pt>
                <c:pt idx="511">
                  <c:v>2.347385</c:v>
                </c:pt>
                <c:pt idx="512">
                  <c:v>2.335538</c:v>
                </c:pt>
                <c:pt idx="513">
                  <c:v>2.323783</c:v>
                </c:pt>
                <c:pt idx="514">
                  <c:v>2.312118</c:v>
                </c:pt>
                <c:pt idx="515">
                  <c:v>2.300543</c:v>
                </c:pt>
                <c:pt idx="516">
                  <c:v>2.289057</c:v>
                </c:pt>
                <c:pt idx="517">
                  <c:v>2.277660</c:v>
                </c:pt>
                <c:pt idx="518">
                  <c:v>2.266351</c:v>
                </c:pt>
                <c:pt idx="519">
                  <c:v>2.255129</c:v>
                </c:pt>
                <c:pt idx="520">
                  <c:v>2.243994</c:v>
                </c:pt>
                <c:pt idx="521">
                  <c:v>2.232945</c:v>
                </c:pt>
                <c:pt idx="522">
                  <c:v>2.221981</c:v>
                </c:pt>
                <c:pt idx="523">
                  <c:v>2.211102</c:v>
                </c:pt>
                <c:pt idx="524">
                  <c:v>2.200307</c:v>
                </c:pt>
                <c:pt idx="525">
                  <c:v>2.189596</c:v>
                </c:pt>
                <c:pt idx="526">
                  <c:v>2.178967</c:v>
                </c:pt>
                <c:pt idx="527">
                  <c:v>2.168420</c:v>
                </c:pt>
                <c:pt idx="528">
                  <c:v>2.157954</c:v>
                </c:pt>
                <c:pt idx="529">
                  <c:v>2.147569</c:v>
                </c:pt>
                <c:pt idx="530">
                  <c:v>2.137264</c:v>
                </c:pt>
                <c:pt idx="531">
                  <c:v>2.127039</c:v>
                </c:pt>
                <c:pt idx="532">
                  <c:v>2.116891</c:v>
                </c:pt>
                <c:pt idx="533">
                  <c:v>2.106822</c:v>
                </c:pt>
                <c:pt idx="534">
                  <c:v>2.096830</c:v>
                </c:pt>
                <c:pt idx="535">
                  <c:v>2.086914</c:v>
                </c:pt>
                <c:pt idx="536">
                  <c:v>2.077074</c:v>
                </c:pt>
                <c:pt idx="537">
                  <c:v>2.067310</c:v>
                </c:pt>
                <c:pt idx="538">
                  <c:v>2.057620</c:v>
                </c:pt>
                <c:pt idx="539">
                  <c:v>2.048003</c:v>
                </c:pt>
                <c:pt idx="540">
                  <c:v>2.038460</c:v>
                </c:pt>
                <c:pt idx="541">
                  <c:v>2.028989</c:v>
                </c:pt>
                <c:pt idx="542">
                  <c:v>2.019590</c:v>
                </c:pt>
                <c:pt idx="543">
                  <c:v>2.010262</c:v>
                </c:pt>
                <c:pt idx="544">
                  <c:v>2.001004</c:v>
                </c:pt>
                <c:pt idx="545">
                  <c:v>1.991817</c:v>
                </c:pt>
                <c:pt idx="546">
                  <c:v>1.982698</c:v>
                </c:pt>
                <c:pt idx="547">
                  <c:v>1.982902</c:v>
                </c:pt>
                <c:pt idx="548">
                  <c:v>1.982581</c:v>
                </c:pt>
                <c:pt idx="549">
                  <c:v>1.982815</c:v>
                </c:pt>
                <c:pt idx="550">
                  <c:v>1.982986</c:v>
                </c:pt>
                <c:pt idx="551">
                  <c:v>1.983188</c:v>
                </c:pt>
                <c:pt idx="552">
                  <c:v>1.983384</c:v>
                </c:pt>
                <c:pt idx="553">
                  <c:v>1.983579</c:v>
                </c:pt>
                <c:pt idx="554">
                  <c:v>1.983771</c:v>
                </c:pt>
                <c:pt idx="555">
                  <c:v>1.983962</c:v>
                </c:pt>
                <c:pt idx="556">
                  <c:v>1.984150</c:v>
                </c:pt>
                <c:pt idx="557">
                  <c:v>1.984336</c:v>
                </c:pt>
                <c:pt idx="558">
                  <c:v>1.984519</c:v>
                </c:pt>
                <c:pt idx="559">
                  <c:v>1.984701</c:v>
                </c:pt>
                <c:pt idx="560">
                  <c:v>1.984880</c:v>
                </c:pt>
                <c:pt idx="561">
                  <c:v>1.985058</c:v>
                </c:pt>
                <c:pt idx="562">
                  <c:v>1.985233</c:v>
                </c:pt>
                <c:pt idx="563">
                  <c:v>1.985406</c:v>
                </c:pt>
                <c:pt idx="564">
                  <c:v>1.985577</c:v>
                </c:pt>
                <c:pt idx="565">
                  <c:v>1.985746</c:v>
                </c:pt>
                <c:pt idx="566">
                  <c:v>1.985913</c:v>
                </c:pt>
                <c:pt idx="567">
                  <c:v>1.986078</c:v>
                </c:pt>
                <c:pt idx="568">
                  <c:v>1.986242</c:v>
                </c:pt>
                <c:pt idx="569">
                  <c:v>1.986403</c:v>
                </c:pt>
                <c:pt idx="570">
                  <c:v>1.986562</c:v>
                </c:pt>
                <c:pt idx="571">
                  <c:v>1.986720</c:v>
                </c:pt>
                <c:pt idx="572">
                  <c:v>1.986876</c:v>
                </c:pt>
                <c:pt idx="573">
                  <c:v>1.987029</c:v>
                </c:pt>
                <c:pt idx="574">
                  <c:v>1.987181</c:v>
                </c:pt>
                <c:pt idx="575">
                  <c:v>1.987332</c:v>
                </c:pt>
                <c:pt idx="576">
                  <c:v>1.987480</c:v>
                </c:pt>
                <c:pt idx="577">
                  <c:v>1.987627</c:v>
                </c:pt>
                <c:pt idx="578">
                  <c:v>1.987772</c:v>
                </c:pt>
                <c:pt idx="579">
                  <c:v>1.987915</c:v>
                </c:pt>
                <c:pt idx="580">
                  <c:v>1.988057</c:v>
                </c:pt>
                <c:pt idx="581">
                  <c:v>1.988197</c:v>
                </c:pt>
                <c:pt idx="582">
                  <c:v>1.988335</c:v>
                </c:pt>
                <c:pt idx="583">
                  <c:v>1.988472</c:v>
                </c:pt>
                <c:pt idx="584">
                  <c:v>1.988607</c:v>
                </c:pt>
                <c:pt idx="585">
                  <c:v>1.988741</c:v>
                </c:pt>
                <c:pt idx="586">
                  <c:v>1.988873</c:v>
                </c:pt>
                <c:pt idx="587">
                  <c:v>1.989003</c:v>
                </c:pt>
                <c:pt idx="588">
                  <c:v>1.989132</c:v>
                </c:pt>
                <c:pt idx="589">
                  <c:v>1.989259</c:v>
                </c:pt>
                <c:pt idx="590">
                  <c:v>1.989385</c:v>
                </c:pt>
                <c:pt idx="591">
                  <c:v>1.989510</c:v>
                </c:pt>
                <c:pt idx="592">
                  <c:v>1.989633</c:v>
                </c:pt>
                <c:pt idx="593">
                  <c:v>1.989754</c:v>
                </c:pt>
                <c:pt idx="594">
                  <c:v>1.989874</c:v>
                </c:pt>
                <c:pt idx="595">
                  <c:v>1.989993</c:v>
                </c:pt>
                <c:pt idx="596">
                  <c:v>1.990110</c:v>
                </c:pt>
                <c:pt idx="597">
                  <c:v>1.990226</c:v>
                </c:pt>
                <c:pt idx="598">
                  <c:v>1.990340</c:v>
                </c:pt>
                <c:pt idx="599">
                  <c:v>1.990454</c:v>
                </c:pt>
                <c:pt idx="600">
                  <c:v>1.990565</c:v>
                </c:pt>
                <c:pt idx="601">
                  <c:v>1.990676</c:v>
                </c:pt>
                <c:pt idx="602">
                  <c:v>1.990785</c:v>
                </c:pt>
                <c:pt idx="603">
                  <c:v>1.990893</c:v>
                </c:pt>
                <c:pt idx="604">
                  <c:v>1.991000</c:v>
                </c:pt>
                <c:pt idx="605">
                  <c:v>1.991105</c:v>
                </c:pt>
                <c:pt idx="606">
                  <c:v>1.991209</c:v>
                </c:pt>
                <c:pt idx="607">
                  <c:v>1.991312</c:v>
                </c:pt>
                <c:pt idx="608">
                  <c:v>1.991414</c:v>
                </c:pt>
                <c:pt idx="609">
                  <c:v>1.991515</c:v>
                </c:pt>
                <c:pt idx="610">
                  <c:v>1.991614</c:v>
                </c:pt>
                <c:pt idx="611">
                  <c:v>1.991712</c:v>
                </c:pt>
                <c:pt idx="612">
                  <c:v>1.991809</c:v>
                </c:pt>
                <c:pt idx="613">
                  <c:v>1.991905</c:v>
                </c:pt>
                <c:pt idx="614">
                  <c:v>1.992000</c:v>
                </c:pt>
                <c:pt idx="615">
                  <c:v>1.992094</c:v>
                </c:pt>
                <c:pt idx="616">
                  <c:v>1.992187</c:v>
                </c:pt>
                <c:pt idx="617">
                  <c:v>1.992278</c:v>
                </c:pt>
                <c:pt idx="618">
                  <c:v>1.992368</c:v>
                </c:pt>
                <c:pt idx="619">
                  <c:v>1.992458</c:v>
                </c:pt>
                <c:pt idx="620">
                  <c:v>1.992546</c:v>
                </c:pt>
                <c:pt idx="621">
                  <c:v>1.992633</c:v>
                </c:pt>
                <c:pt idx="622">
                  <c:v>1.992720</c:v>
                </c:pt>
                <c:pt idx="623">
                  <c:v>1.992805</c:v>
                </c:pt>
                <c:pt idx="624">
                  <c:v>1.992889</c:v>
                </c:pt>
                <c:pt idx="625">
                  <c:v>1.992972</c:v>
                </c:pt>
                <c:pt idx="626">
                  <c:v>1.993055</c:v>
                </c:pt>
                <c:pt idx="627">
                  <c:v>1.993136</c:v>
                </c:pt>
                <c:pt idx="628">
                  <c:v>1.993216</c:v>
                </c:pt>
                <c:pt idx="629">
                  <c:v>1.993296</c:v>
                </c:pt>
                <c:pt idx="630">
                  <c:v>1.993374</c:v>
                </c:pt>
                <c:pt idx="631">
                  <c:v>1.993452</c:v>
                </c:pt>
                <c:pt idx="632">
                  <c:v>1.993529</c:v>
                </c:pt>
                <c:pt idx="633">
                  <c:v>1.993604</c:v>
                </c:pt>
                <c:pt idx="634">
                  <c:v>1.993679</c:v>
                </c:pt>
                <c:pt idx="635">
                  <c:v>1.993753</c:v>
                </c:pt>
                <c:pt idx="636">
                  <c:v>1.993826</c:v>
                </c:pt>
                <c:pt idx="637">
                  <c:v>1.993899</c:v>
                </c:pt>
                <c:pt idx="638">
                  <c:v>1.993970</c:v>
                </c:pt>
                <c:pt idx="639">
                  <c:v>1.994041</c:v>
                </c:pt>
                <c:pt idx="640">
                  <c:v>1.994110</c:v>
                </c:pt>
                <c:pt idx="641">
                  <c:v>1.994179</c:v>
                </c:pt>
                <c:pt idx="642">
                  <c:v>1.994247</c:v>
                </c:pt>
                <c:pt idx="643">
                  <c:v>1.994315</c:v>
                </c:pt>
                <c:pt idx="644">
                  <c:v>1.994381</c:v>
                </c:pt>
                <c:pt idx="645">
                  <c:v>1.994447</c:v>
                </c:pt>
                <c:pt idx="646">
                  <c:v>1.994512</c:v>
                </c:pt>
                <c:pt idx="647">
                  <c:v>1.994576</c:v>
                </c:pt>
                <c:pt idx="648">
                  <c:v>1.994640</c:v>
                </c:pt>
                <c:pt idx="649">
                  <c:v>1.994702</c:v>
                </c:pt>
                <c:pt idx="650">
                  <c:v>1.994764</c:v>
                </c:pt>
                <c:pt idx="651">
                  <c:v>1.994826</c:v>
                </c:pt>
                <c:pt idx="652">
                  <c:v>1.994886</c:v>
                </c:pt>
                <c:pt idx="653">
                  <c:v>1.994946</c:v>
                </c:pt>
                <c:pt idx="654">
                  <c:v>1.995005</c:v>
                </c:pt>
                <c:pt idx="655">
                  <c:v>1.995064</c:v>
                </c:pt>
                <c:pt idx="656">
                  <c:v>1.995121</c:v>
                </c:pt>
                <c:pt idx="657">
                  <c:v>1.995178</c:v>
                </c:pt>
                <c:pt idx="658">
                  <c:v>1.995235</c:v>
                </c:pt>
                <c:pt idx="659">
                  <c:v>1.995291</c:v>
                </c:pt>
                <c:pt idx="660">
                  <c:v>1.995346</c:v>
                </c:pt>
                <c:pt idx="661">
                  <c:v>1.995400</c:v>
                </c:pt>
                <c:pt idx="662">
                  <c:v>1.995454</c:v>
                </c:pt>
                <c:pt idx="663">
                  <c:v>1.995507</c:v>
                </c:pt>
                <c:pt idx="664">
                  <c:v>1.995560</c:v>
                </c:pt>
                <c:pt idx="665">
                  <c:v>1.995612</c:v>
                </c:pt>
                <c:pt idx="666">
                  <c:v>1.995663</c:v>
                </c:pt>
                <c:pt idx="667">
                  <c:v>1.995714</c:v>
                </c:pt>
                <c:pt idx="668">
                  <c:v>1.995764</c:v>
                </c:pt>
                <c:pt idx="669">
                  <c:v>1.995813</c:v>
                </c:pt>
                <c:pt idx="670">
                  <c:v>1.995862</c:v>
                </c:pt>
                <c:pt idx="671">
                  <c:v>1.995911</c:v>
                </c:pt>
                <c:pt idx="672">
                  <c:v>1.995959</c:v>
                </c:pt>
                <c:pt idx="673">
                  <c:v>1.996006</c:v>
                </c:pt>
                <c:pt idx="674">
                  <c:v>1.996053</c:v>
                </c:pt>
                <c:pt idx="675">
                  <c:v>1.996099</c:v>
                </c:pt>
                <c:pt idx="676">
                  <c:v>1.996144</c:v>
                </c:pt>
                <c:pt idx="677">
                  <c:v>1.996189</c:v>
                </c:pt>
                <c:pt idx="678">
                  <c:v>1.996234</c:v>
                </c:pt>
                <c:pt idx="679">
                  <c:v>1.996278</c:v>
                </c:pt>
                <c:pt idx="680">
                  <c:v>1.996321</c:v>
                </c:pt>
                <c:pt idx="681">
                  <c:v>1.996364</c:v>
                </c:pt>
                <c:pt idx="682">
                  <c:v>1.996407</c:v>
                </c:pt>
                <c:pt idx="683">
                  <c:v>1.996449</c:v>
                </c:pt>
                <c:pt idx="684">
                  <c:v>1.996490</c:v>
                </c:pt>
                <c:pt idx="685">
                  <c:v>1.996532</c:v>
                </c:pt>
                <c:pt idx="686">
                  <c:v>1.996572</c:v>
                </c:pt>
                <c:pt idx="687">
                  <c:v>1.996612</c:v>
                </c:pt>
                <c:pt idx="688">
                  <c:v>1.996652</c:v>
                </c:pt>
                <c:pt idx="689">
                  <c:v>1.996691</c:v>
                </c:pt>
                <c:pt idx="690">
                  <c:v>1.996730</c:v>
                </c:pt>
                <c:pt idx="691">
                  <c:v>1.996768</c:v>
                </c:pt>
                <c:pt idx="692">
                  <c:v>1.996806</c:v>
                </c:pt>
                <c:pt idx="693">
                  <c:v>1.996843</c:v>
                </c:pt>
                <c:pt idx="694">
                  <c:v>1.996880</c:v>
                </c:pt>
                <c:pt idx="695">
                  <c:v>1.996916</c:v>
                </c:pt>
                <c:pt idx="696">
                  <c:v>1.996952</c:v>
                </c:pt>
                <c:pt idx="697">
                  <c:v>1.996988</c:v>
                </c:pt>
                <c:pt idx="698">
                  <c:v>1.997023</c:v>
                </c:pt>
                <c:pt idx="699">
                  <c:v>1.997058</c:v>
                </c:pt>
                <c:pt idx="700">
                  <c:v>1.997092</c:v>
                </c:pt>
                <c:pt idx="701">
                  <c:v>1.997126</c:v>
                </c:pt>
                <c:pt idx="702">
                  <c:v>1.997160</c:v>
                </c:pt>
                <c:pt idx="703">
                  <c:v>1.997193</c:v>
                </c:pt>
                <c:pt idx="704">
                  <c:v>1.997226</c:v>
                </c:pt>
                <c:pt idx="705">
                  <c:v>1.997258</c:v>
                </c:pt>
                <c:pt idx="706">
                  <c:v>1.997290</c:v>
                </c:pt>
                <c:pt idx="707">
                  <c:v>1.997322</c:v>
                </c:pt>
                <c:pt idx="708">
                  <c:v>1.997353</c:v>
                </c:pt>
                <c:pt idx="709">
                  <c:v>1.997384</c:v>
                </c:pt>
                <c:pt idx="710">
                  <c:v>1.997415</c:v>
                </c:pt>
                <c:pt idx="711">
                  <c:v>1.997445</c:v>
                </c:pt>
                <c:pt idx="712">
                  <c:v>1.997475</c:v>
                </c:pt>
                <c:pt idx="713">
                  <c:v>1.997504</c:v>
                </c:pt>
                <c:pt idx="714">
                  <c:v>1.997533</c:v>
                </c:pt>
                <c:pt idx="715">
                  <c:v>1.997562</c:v>
                </c:pt>
                <c:pt idx="716">
                  <c:v>1.997591</c:v>
                </c:pt>
                <c:pt idx="717">
                  <c:v>1.997619</c:v>
                </c:pt>
                <c:pt idx="718">
                  <c:v>1.997646</c:v>
                </c:pt>
                <c:pt idx="719">
                  <c:v>1.997674</c:v>
                </c:pt>
                <c:pt idx="720">
                  <c:v>1.997701</c:v>
                </c:pt>
                <c:pt idx="721">
                  <c:v>1.997728</c:v>
                </c:pt>
                <c:pt idx="722">
                  <c:v>1.997754</c:v>
                </c:pt>
                <c:pt idx="723">
                  <c:v>1.997781</c:v>
                </c:pt>
                <c:pt idx="724">
                  <c:v>1.997807</c:v>
                </c:pt>
                <c:pt idx="725">
                  <c:v>2.027164</c:v>
                </c:pt>
                <c:pt idx="726">
                  <c:v>2.083854</c:v>
                </c:pt>
                <c:pt idx="727">
                  <c:v>2.165997</c:v>
                </c:pt>
                <c:pt idx="728">
                  <c:v>2.271830</c:v>
                </c:pt>
                <c:pt idx="729">
                  <c:v>2.369730</c:v>
                </c:pt>
                <c:pt idx="730">
                  <c:v>2.460185</c:v>
                </c:pt>
                <c:pt idx="731">
                  <c:v>2.543650</c:v>
                </c:pt>
                <c:pt idx="732">
                  <c:v>2.620556</c:v>
                </c:pt>
                <c:pt idx="733">
                  <c:v>2.691306</c:v>
                </c:pt>
                <c:pt idx="734">
                  <c:v>2.756280</c:v>
                </c:pt>
                <c:pt idx="735">
                  <c:v>2.815836</c:v>
                </c:pt>
                <c:pt idx="736">
                  <c:v>2.870310</c:v>
                </c:pt>
                <c:pt idx="737">
                  <c:v>2.920017</c:v>
                </c:pt>
                <c:pt idx="738">
                  <c:v>2.965255</c:v>
                </c:pt>
                <c:pt idx="739">
                  <c:v>3.006303</c:v>
                </c:pt>
                <c:pt idx="740">
                  <c:v>3.043425</c:v>
                </c:pt>
                <c:pt idx="741">
                  <c:v>3.076866</c:v>
                </c:pt>
                <c:pt idx="742">
                  <c:v>3.106859</c:v>
                </c:pt>
                <c:pt idx="743">
                  <c:v>3.133623</c:v>
                </c:pt>
                <c:pt idx="744">
                  <c:v>3.157363</c:v>
                </c:pt>
                <c:pt idx="745">
                  <c:v>3.178272</c:v>
                </c:pt>
                <c:pt idx="746">
                  <c:v>3.196531</c:v>
                </c:pt>
                <c:pt idx="747">
                  <c:v>3.212311</c:v>
                </c:pt>
                <c:pt idx="748">
                  <c:v>3.225772</c:v>
                </c:pt>
                <c:pt idx="749">
                  <c:v>3.237064</c:v>
                </c:pt>
                <c:pt idx="750">
                  <c:v>3.246331</c:v>
                </c:pt>
                <c:pt idx="751">
                  <c:v>3.253703</c:v>
                </c:pt>
                <c:pt idx="752">
                  <c:v>3.259308</c:v>
                </c:pt>
                <c:pt idx="753">
                  <c:v>3.263261</c:v>
                </c:pt>
                <c:pt idx="754">
                  <c:v>3.266138</c:v>
                </c:pt>
                <c:pt idx="755">
                  <c:v>3.268949</c:v>
                </c:pt>
                <c:pt idx="756">
                  <c:v>3.271671</c:v>
                </c:pt>
                <c:pt idx="757">
                  <c:v>3.274362</c:v>
                </c:pt>
                <c:pt idx="758">
                  <c:v>3.277019</c:v>
                </c:pt>
                <c:pt idx="759">
                  <c:v>3.279644</c:v>
                </c:pt>
                <c:pt idx="760">
                  <c:v>3.282238</c:v>
                </c:pt>
                <c:pt idx="761">
                  <c:v>3.284802</c:v>
                </c:pt>
                <c:pt idx="762">
                  <c:v>3.287335</c:v>
                </c:pt>
                <c:pt idx="763">
                  <c:v>3.289839</c:v>
                </c:pt>
                <c:pt idx="764">
                  <c:v>3.292313</c:v>
                </c:pt>
                <c:pt idx="765">
                  <c:v>3.294758</c:v>
                </c:pt>
                <c:pt idx="766">
                  <c:v>3.297174</c:v>
                </c:pt>
                <c:pt idx="767">
                  <c:v>3.299562</c:v>
                </c:pt>
                <c:pt idx="768">
                  <c:v>3.301922</c:v>
                </c:pt>
                <c:pt idx="769">
                  <c:v>3.304254</c:v>
                </c:pt>
                <c:pt idx="770">
                  <c:v>3.306558</c:v>
                </c:pt>
                <c:pt idx="771">
                  <c:v>3.308836</c:v>
                </c:pt>
                <c:pt idx="772">
                  <c:v>3.311087</c:v>
                </c:pt>
                <c:pt idx="773">
                  <c:v>3.313311</c:v>
                </c:pt>
                <c:pt idx="774">
                  <c:v>3.315509</c:v>
                </c:pt>
                <c:pt idx="775">
                  <c:v>3.317681</c:v>
                </c:pt>
                <c:pt idx="776">
                  <c:v>3.319827</c:v>
                </c:pt>
                <c:pt idx="777">
                  <c:v>3.321948</c:v>
                </c:pt>
                <c:pt idx="778">
                  <c:v>3.324045</c:v>
                </c:pt>
                <c:pt idx="779">
                  <c:v>3.326116</c:v>
                </c:pt>
                <c:pt idx="780">
                  <c:v>3.328163</c:v>
                </c:pt>
                <c:pt idx="781">
                  <c:v>3.330187</c:v>
                </c:pt>
                <c:pt idx="782">
                  <c:v>3.332186</c:v>
                </c:pt>
                <c:pt idx="783">
                  <c:v>3.334162</c:v>
                </c:pt>
                <c:pt idx="784">
                  <c:v>3.336114</c:v>
                </c:pt>
                <c:pt idx="785">
                  <c:v>3.338044</c:v>
                </c:pt>
                <c:pt idx="786">
                  <c:v>3.339951</c:v>
                </c:pt>
                <c:pt idx="787">
                  <c:v>3.341835</c:v>
                </c:pt>
                <c:pt idx="788">
                  <c:v>3.343697</c:v>
                </c:pt>
                <c:pt idx="789">
                  <c:v>3.345537</c:v>
                </c:pt>
                <c:pt idx="790">
                  <c:v>3.347356</c:v>
                </c:pt>
                <c:pt idx="791">
                  <c:v>3.349153</c:v>
                </c:pt>
                <c:pt idx="792">
                  <c:v>3.350929</c:v>
                </c:pt>
                <c:pt idx="793">
                  <c:v>3.352684</c:v>
                </c:pt>
                <c:pt idx="794">
                  <c:v>3.354419</c:v>
                </c:pt>
                <c:pt idx="795">
                  <c:v>3.356133</c:v>
                </c:pt>
                <c:pt idx="796">
                  <c:v>3.357827</c:v>
                </c:pt>
                <c:pt idx="797">
                  <c:v>3.359501</c:v>
                </c:pt>
                <c:pt idx="798">
                  <c:v>3.361155</c:v>
                </c:pt>
                <c:pt idx="799">
                  <c:v>3.362790</c:v>
                </c:pt>
                <c:pt idx="800">
                  <c:v>3.364406</c:v>
                </c:pt>
                <c:pt idx="801">
                  <c:v>3.366002</c:v>
                </c:pt>
                <c:pt idx="802">
                  <c:v>3.367580</c:v>
                </c:pt>
                <c:pt idx="803">
                  <c:v>3.369139</c:v>
                </c:pt>
                <c:pt idx="804">
                  <c:v>3.370680</c:v>
                </c:pt>
                <c:pt idx="805">
                  <c:v>3.372203</c:v>
                </c:pt>
                <c:pt idx="806">
                  <c:v>3.373707</c:v>
                </c:pt>
                <c:pt idx="807">
                  <c:v>3.375194</c:v>
                </c:pt>
                <c:pt idx="808">
                  <c:v>3.376664</c:v>
                </c:pt>
                <c:pt idx="809">
                  <c:v>3.378116</c:v>
                </c:pt>
                <c:pt idx="810">
                  <c:v>3.379551</c:v>
                </c:pt>
                <c:pt idx="811">
                  <c:v>3.380970</c:v>
                </c:pt>
                <c:pt idx="812">
                  <c:v>3.382371</c:v>
                </c:pt>
                <c:pt idx="813">
                  <c:v>3.383756</c:v>
                </c:pt>
                <c:pt idx="814">
                  <c:v>3.385125</c:v>
                </c:pt>
                <c:pt idx="815">
                  <c:v>3.386478</c:v>
                </c:pt>
                <c:pt idx="816">
                  <c:v>3.387814</c:v>
                </c:pt>
                <c:pt idx="817">
                  <c:v>3.389135</c:v>
                </c:pt>
                <c:pt idx="818">
                  <c:v>3.390441</c:v>
                </c:pt>
                <c:pt idx="819">
                  <c:v>3.391731</c:v>
                </c:pt>
                <c:pt idx="820">
                  <c:v>3.393006</c:v>
                </c:pt>
                <c:pt idx="821">
                  <c:v>3.394266</c:v>
                </c:pt>
                <c:pt idx="822">
                  <c:v>3.395511</c:v>
                </c:pt>
                <c:pt idx="823">
                  <c:v>3.396741</c:v>
                </c:pt>
                <c:pt idx="824">
                  <c:v>3.397957</c:v>
                </c:pt>
                <c:pt idx="825">
                  <c:v>3.399159</c:v>
                </c:pt>
                <c:pt idx="826">
                  <c:v>3.400346</c:v>
                </c:pt>
                <c:pt idx="827">
                  <c:v>3.401520</c:v>
                </c:pt>
                <c:pt idx="828">
                  <c:v>3.402680</c:v>
                </c:pt>
                <c:pt idx="829">
                  <c:v>3.403826</c:v>
                </c:pt>
                <c:pt idx="830">
                  <c:v>3.404958</c:v>
                </c:pt>
                <c:pt idx="831">
                  <c:v>3.406077</c:v>
                </c:pt>
                <c:pt idx="832">
                  <c:v>3.407183</c:v>
                </c:pt>
                <c:pt idx="833">
                  <c:v>3.408276</c:v>
                </c:pt>
                <c:pt idx="834">
                  <c:v>3.409357</c:v>
                </c:pt>
                <c:pt idx="835">
                  <c:v>3.410424</c:v>
                </c:pt>
                <c:pt idx="836">
                  <c:v>3.411479</c:v>
                </c:pt>
                <c:pt idx="837">
                  <c:v>3.412521</c:v>
                </c:pt>
                <c:pt idx="838">
                  <c:v>3.413551</c:v>
                </c:pt>
                <c:pt idx="839">
                  <c:v>3.414570</c:v>
                </c:pt>
                <c:pt idx="840">
                  <c:v>3.415576</c:v>
                </c:pt>
                <c:pt idx="841">
                  <c:v>3.416570</c:v>
                </c:pt>
                <c:pt idx="842">
                  <c:v>3.417552</c:v>
                </c:pt>
                <c:pt idx="843">
                  <c:v>3.418523</c:v>
                </c:pt>
                <c:pt idx="844">
                  <c:v>3.419483</c:v>
                </c:pt>
                <c:pt idx="845">
                  <c:v>3.420431</c:v>
                </c:pt>
                <c:pt idx="846">
                  <c:v>3.421368</c:v>
                </c:pt>
                <c:pt idx="847">
                  <c:v>3.422294</c:v>
                </c:pt>
                <c:pt idx="848">
                  <c:v>3.423209</c:v>
                </c:pt>
                <c:pt idx="849">
                  <c:v>3.424114</c:v>
                </c:pt>
                <c:pt idx="850">
                  <c:v>3.425007</c:v>
                </c:pt>
                <c:pt idx="851">
                  <c:v>3.425891</c:v>
                </c:pt>
                <c:pt idx="852">
                  <c:v>3.426764</c:v>
                </c:pt>
                <c:pt idx="853">
                  <c:v>3.427626</c:v>
                </c:pt>
                <c:pt idx="854">
                  <c:v>3.428478</c:v>
                </c:pt>
                <c:pt idx="855">
                  <c:v>3.429321</c:v>
                </c:pt>
                <c:pt idx="856">
                  <c:v>3.430153</c:v>
                </c:pt>
                <c:pt idx="857">
                  <c:v>3.430976</c:v>
                </c:pt>
                <c:pt idx="858">
                  <c:v>3.431789</c:v>
                </c:pt>
                <c:pt idx="859">
                  <c:v>3.432592</c:v>
                </c:pt>
                <c:pt idx="860">
                  <c:v>3.433386</c:v>
                </c:pt>
                <c:pt idx="861">
                  <c:v>3.434171</c:v>
                </c:pt>
                <c:pt idx="862">
                  <c:v>3.434946</c:v>
                </c:pt>
                <c:pt idx="863">
                  <c:v>3.435712</c:v>
                </c:pt>
                <c:pt idx="864">
                  <c:v>3.436469</c:v>
                </c:pt>
                <c:pt idx="865">
                  <c:v>3.437218</c:v>
                </c:pt>
                <c:pt idx="866">
                  <c:v>3.437957</c:v>
                </c:pt>
                <c:pt idx="867">
                  <c:v>3.438688</c:v>
                </c:pt>
                <c:pt idx="868">
                  <c:v>3.439410</c:v>
                </c:pt>
                <c:pt idx="869">
                  <c:v>3.440124</c:v>
                </c:pt>
                <c:pt idx="870">
                  <c:v>3.440829</c:v>
                </c:pt>
                <c:pt idx="871">
                  <c:v>3.441526</c:v>
                </c:pt>
                <c:pt idx="872">
                  <c:v>3.442215</c:v>
                </c:pt>
                <c:pt idx="873">
                  <c:v>3.442895</c:v>
                </c:pt>
                <c:pt idx="874">
                  <c:v>3.443568</c:v>
                </c:pt>
                <c:pt idx="875">
                  <c:v>3.444233</c:v>
                </c:pt>
                <c:pt idx="876">
                  <c:v>3.444890</c:v>
                </c:pt>
                <c:pt idx="877">
                  <c:v>3.445539</c:v>
                </c:pt>
                <c:pt idx="878">
                  <c:v>3.446180</c:v>
                </c:pt>
                <c:pt idx="879">
                  <c:v>3.446814</c:v>
                </c:pt>
                <c:pt idx="880">
                  <c:v>3.447441</c:v>
                </c:pt>
                <c:pt idx="881">
                  <c:v>3.448060</c:v>
                </c:pt>
                <c:pt idx="882">
                  <c:v>3.448672</c:v>
                </c:pt>
                <c:pt idx="883">
                  <c:v>3.449276</c:v>
                </c:pt>
                <c:pt idx="884">
                  <c:v>3.449874</c:v>
                </c:pt>
                <c:pt idx="885">
                  <c:v>3.450464</c:v>
                </c:pt>
                <c:pt idx="886">
                  <c:v>3.451048</c:v>
                </c:pt>
                <c:pt idx="887">
                  <c:v>3.451625</c:v>
                </c:pt>
                <c:pt idx="888">
                  <c:v>3.452194</c:v>
                </c:pt>
                <c:pt idx="889">
                  <c:v>3.452758</c:v>
                </c:pt>
                <c:pt idx="890">
                  <c:v>3.453314</c:v>
                </c:pt>
                <c:pt idx="891">
                  <c:v>3.453864</c:v>
                </c:pt>
                <c:pt idx="892">
                  <c:v>3.454408</c:v>
                </c:pt>
                <c:pt idx="893">
                  <c:v>3.454945</c:v>
                </c:pt>
                <c:pt idx="894">
                  <c:v>3.455475</c:v>
                </c:pt>
                <c:pt idx="895">
                  <c:v>3.456000</c:v>
                </c:pt>
                <c:pt idx="896">
                  <c:v>3.456518</c:v>
                </c:pt>
                <c:pt idx="897">
                  <c:v>3.457031</c:v>
                </c:pt>
                <c:pt idx="898">
                  <c:v>3.457537</c:v>
                </c:pt>
                <c:pt idx="899">
                  <c:v>3.458037</c:v>
                </c:pt>
                <c:pt idx="900">
                  <c:v>3.458532</c:v>
                </c:pt>
                <c:pt idx="901">
                  <c:v>3.459020</c:v>
                </c:pt>
                <c:pt idx="902">
                  <c:v>3.459503</c:v>
                </c:pt>
                <c:pt idx="903">
                  <c:v>3.459980</c:v>
                </c:pt>
                <c:pt idx="904">
                  <c:v>3.460452</c:v>
                </c:pt>
                <c:pt idx="905">
                  <c:v>3.460917</c:v>
                </c:pt>
                <c:pt idx="906">
                  <c:v>3.461378</c:v>
                </c:pt>
                <c:pt idx="907">
                  <c:v>3.461833</c:v>
                </c:pt>
                <c:pt idx="908">
                  <c:v>3.462283</c:v>
                </c:pt>
                <c:pt idx="909">
                  <c:v>3.462727</c:v>
                </c:pt>
                <c:pt idx="910">
                  <c:v>3.463166</c:v>
                </c:pt>
                <c:pt idx="911">
                  <c:v>3.463600</c:v>
                </c:pt>
                <c:pt idx="912">
                  <c:v>3.464029</c:v>
                </c:pt>
                <c:pt idx="913">
                  <c:v>3.464453</c:v>
                </c:pt>
                <c:pt idx="914">
                  <c:v>3.464872</c:v>
                </c:pt>
                <c:pt idx="915">
                  <c:v>3.465286</c:v>
                </c:pt>
                <c:pt idx="916">
                  <c:v>3.465695</c:v>
                </c:pt>
                <c:pt idx="917">
                  <c:v>3.466099</c:v>
                </c:pt>
                <c:pt idx="918">
                  <c:v>3.466498</c:v>
                </c:pt>
                <c:pt idx="919">
                  <c:v>3.466893</c:v>
                </c:pt>
                <c:pt idx="920">
                  <c:v>3.467283</c:v>
                </c:pt>
                <c:pt idx="921">
                  <c:v>3.467669</c:v>
                </c:pt>
                <c:pt idx="922">
                  <c:v>3.468050</c:v>
                </c:pt>
                <c:pt idx="923">
                  <c:v>3.468426</c:v>
                </c:pt>
                <c:pt idx="924">
                  <c:v>3.468798</c:v>
                </c:pt>
                <c:pt idx="925">
                  <c:v>3.469166</c:v>
                </c:pt>
                <c:pt idx="926">
                  <c:v>3.469529</c:v>
                </c:pt>
                <c:pt idx="927">
                  <c:v>3.469888</c:v>
                </c:pt>
                <c:pt idx="928">
                  <c:v>3.470243</c:v>
                </c:pt>
                <c:pt idx="929">
                  <c:v>3.470594</c:v>
                </c:pt>
                <c:pt idx="930">
                  <c:v>3.470941</c:v>
                </c:pt>
                <c:pt idx="931">
                  <c:v>3.471283</c:v>
                </c:pt>
                <c:pt idx="932">
                  <c:v>3.471621</c:v>
                </c:pt>
                <c:pt idx="933">
                  <c:v>3.471956</c:v>
                </c:pt>
                <c:pt idx="934">
                  <c:v>3.472286</c:v>
                </c:pt>
                <c:pt idx="935">
                  <c:v>3.472613</c:v>
                </c:pt>
                <c:pt idx="936">
                  <c:v>3.472936</c:v>
                </c:pt>
                <c:pt idx="937">
                  <c:v>3.473255</c:v>
                </c:pt>
                <c:pt idx="938">
                  <c:v>3.473570</c:v>
                </c:pt>
                <c:pt idx="939">
                  <c:v>3.473881</c:v>
                </c:pt>
                <c:pt idx="940">
                  <c:v>3.474189</c:v>
                </c:pt>
                <c:pt idx="941">
                  <c:v>3.474493</c:v>
                </c:pt>
                <c:pt idx="942">
                  <c:v>3.474794</c:v>
                </c:pt>
                <c:pt idx="943">
                  <c:v>3.475091</c:v>
                </c:pt>
                <c:pt idx="944">
                  <c:v>3.475385</c:v>
                </c:pt>
                <c:pt idx="945">
                  <c:v>3.475675</c:v>
                </c:pt>
                <c:pt idx="946">
                  <c:v>3.475962</c:v>
                </c:pt>
                <c:pt idx="947">
                  <c:v>3.476245</c:v>
                </c:pt>
                <c:pt idx="948">
                  <c:v>3.476525</c:v>
                </c:pt>
                <c:pt idx="949">
                  <c:v>3.476802</c:v>
                </c:pt>
                <c:pt idx="950">
                  <c:v>3.477075</c:v>
                </c:pt>
                <c:pt idx="951">
                  <c:v>3.477345</c:v>
                </c:pt>
                <c:pt idx="952">
                  <c:v>3.477612</c:v>
                </c:pt>
                <c:pt idx="953">
                  <c:v>3.477876</c:v>
                </c:pt>
                <c:pt idx="954">
                  <c:v>3.478137</c:v>
                </c:pt>
                <c:pt idx="955">
                  <c:v>3.478395</c:v>
                </c:pt>
                <c:pt idx="956">
                  <c:v>3.478649</c:v>
                </c:pt>
                <c:pt idx="957">
                  <c:v>3.478901</c:v>
                </c:pt>
                <c:pt idx="958">
                  <c:v>3.479150</c:v>
                </c:pt>
                <c:pt idx="959">
                  <c:v>3.479396</c:v>
                </c:pt>
                <c:pt idx="960">
                  <c:v>3.479639</c:v>
                </c:pt>
                <c:pt idx="961">
                  <c:v>3.479879</c:v>
                </c:pt>
                <c:pt idx="962">
                  <c:v>3.480116</c:v>
                </c:pt>
                <c:pt idx="963">
                  <c:v>3.480350</c:v>
                </c:pt>
                <c:pt idx="964">
                  <c:v>3.480582</c:v>
                </c:pt>
                <c:pt idx="965">
                  <c:v>3.480811</c:v>
                </c:pt>
                <c:pt idx="966">
                  <c:v>3.481037</c:v>
                </c:pt>
                <c:pt idx="967">
                  <c:v>3.481261</c:v>
                </c:pt>
                <c:pt idx="968">
                  <c:v>3.481482</c:v>
                </c:pt>
                <c:pt idx="969">
                  <c:v>3.481700</c:v>
                </c:pt>
                <c:pt idx="970">
                  <c:v>3.481916</c:v>
                </c:pt>
                <c:pt idx="971">
                  <c:v>3.482129</c:v>
                </c:pt>
                <c:pt idx="972">
                  <c:v>3.482340</c:v>
                </c:pt>
                <c:pt idx="973">
                  <c:v>3.482548</c:v>
                </c:pt>
                <c:pt idx="974">
                  <c:v>3.482754</c:v>
                </c:pt>
                <c:pt idx="975">
                  <c:v>3.482957</c:v>
                </c:pt>
                <c:pt idx="976">
                  <c:v>3.483158</c:v>
                </c:pt>
                <c:pt idx="977">
                  <c:v>3.483357</c:v>
                </c:pt>
                <c:pt idx="978">
                  <c:v>3.483553</c:v>
                </c:pt>
                <c:pt idx="979">
                  <c:v>3.483747</c:v>
                </c:pt>
                <c:pt idx="980">
                  <c:v>3.483938</c:v>
                </c:pt>
                <c:pt idx="981">
                  <c:v>3.484128</c:v>
                </c:pt>
                <c:pt idx="982">
                  <c:v>3.484315</c:v>
                </c:pt>
                <c:pt idx="983">
                  <c:v>3.484500</c:v>
                </c:pt>
                <c:pt idx="984">
                  <c:v>3.484683</c:v>
                </c:pt>
                <c:pt idx="985">
                  <c:v>3.484863</c:v>
                </c:pt>
                <c:pt idx="986">
                  <c:v>3.485042</c:v>
                </c:pt>
                <c:pt idx="987">
                  <c:v>3.485218</c:v>
                </c:pt>
                <c:pt idx="988">
                  <c:v>3.485393</c:v>
                </c:pt>
                <c:pt idx="989">
                  <c:v>3.485565</c:v>
                </c:pt>
                <c:pt idx="990">
                  <c:v>3.485735</c:v>
                </c:pt>
                <c:pt idx="991">
                  <c:v>3.485903</c:v>
                </c:pt>
                <c:pt idx="992">
                  <c:v>3.486070</c:v>
                </c:pt>
                <c:pt idx="993">
                  <c:v>3.486234</c:v>
                </c:pt>
                <c:pt idx="994">
                  <c:v>3.486396</c:v>
                </c:pt>
                <c:pt idx="995">
                  <c:v>3.486557</c:v>
                </c:pt>
                <c:pt idx="996">
                  <c:v>3.486715</c:v>
                </c:pt>
                <c:pt idx="997">
                  <c:v>3.486872</c:v>
                </c:pt>
                <c:pt idx="998">
                  <c:v>3.487027</c:v>
                </c:pt>
                <c:pt idx="999">
                  <c:v>3.487180</c:v>
                </c:pt>
                <c:pt idx="1000">
                  <c:v>3.487331</c:v>
                </c:pt>
                <c:pt idx="1001">
                  <c:v>3.487481</c:v>
                </c:pt>
                <c:pt idx="1002">
                  <c:v>3.487628</c:v>
                </c:pt>
                <c:pt idx="1003">
                  <c:v>3.487774</c:v>
                </c:pt>
                <c:pt idx="1004">
                  <c:v>3.487919</c:v>
                </c:pt>
                <c:pt idx="1005">
                  <c:v>3.488061</c:v>
                </c:pt>
                <c:pt idx="1006">
                  <c:v>3.488202</c:v>
                </c:pt>
                <c:pt idx="1007">
                  <c:v>3.488341</c:v>
                </c:pt>
                <c:pt idx="1008">
                  <c:v>3.488479</c:v>
                </c:pt>
                <c:pt idx="1009">
                  <c:v>3.488615</c:v>
                </c:pt>
                <c:pt idx="1010">
                  <c:v>3.488749</c:v>
                </c:pt>
                <c:pt idx="1011">
                  <c:v>3.488882</c:v>
                </c:pt>
                <c:pt idx="1012">
                  <c:v>3.489013</c:v>
                </c:pt>
                <c:pt idx="1013">
                  <c:v>3.489143</c:v>
                </c:pt>
                <c:pt idx="1014">
                  <c:v>3.489271</c:v>
                </c:pt>
                <c:pt idx="1015">
                  <c:v>3.489397</c:v>
                </c:pt>
                <c:pt idx="1016">
                  <c:v>3.489522</c:v>
                </c:pt>
                <c:pt idx="1017">
                  <c:v>3.489646</c:v>
                </c:pt>
                <c:pt idx="1018">
                  <c:v>3.489768</c:v>
                </c:pt>
                <c:pt idx="1019">
                  <c:v>3.489889</c:v>
                </c:pt>
                <c:pt idx="1020">
                  <c:v>3.490008</c:v>
                </c:pt>
                <c:pt idx="1021">
                  <c:v>3.490126</c:v>
                </c:pt>
                <c:pt idx="1022">
                  <c:v>3.490243</c:v>
                </c:pt>
                <c:pt idx="1023">
                  <c:v>3.490358</c:v>
                </c:pt>
                <c:pt idx="1024">
                  <c:v>3.490472</c:v>
                </c:pt>
                <c:pt idx="1025">
                  <c:v>3.490584</c:v>
                </c:pt>
                <c:pt idx="1026">
                  <c:v>3.490695</c:v>
                </c:pt>
                <c:pt idx="1027">
                  <c:v>3.490805</c:v>
                </c:pt>
                <c:pt idx="1028">
                  <c:v>3.490914</c:v>
                </c:pt>
                <c:pt idx="1029">
                  <c:v>3.491021</c:v>
                </c:pt>
                <c:pt idx="1030">
                  <c:v>3.491127</c:v>
                </c:pt>
                <c:pt idx="1031">
                  <c:v>3.491232</c:v>
                </c:pt>
                <c:pt idx="1032">
                  <c:v>3.491335</c:v>
                </c:pt>
                <c:pt idx="1033">
                  <c:v>3.491437</c:v>
                </c:pt>
                <c:pt idx="1034">
                  <c:v>3.491539</c:v>
                </c:pt>
                <c:pt idx="1035">
                  <c:v>3.491638</c:v>
                </c:pt>
                <c:pt idx="1036">
                  <c:v>3.491737</c:v>
                </c:pt>
                <c:pt idx="1037">
                  <c:v>3.491835</c:v>
                </c:pt>
                <c:pt idx="1038">
                  <c:v>3.491931</c:v>
                </c:pt>
                <c:pt idx="1039">
                  <c:v>3.492026</c:v>
                </c:pt>
                <c:pt idx="1040">
                  <c:v>3.492120</c:v>
                </c:pt>
                <c:pt idx="1041">
                  <c:v>3.492214</c:v>
                </c:pt>
                <c:pt idx="1042">
                  <c:v>3.492305</c:v>
                </c:pt>
                <c:pt idx="1043">
                  <c:v>3.492396</c:v>
                </c:pt>
                <c:pt idx="1044">
                  <c:v>3.492486</c:v>
                </c:pt>
                <c:pt idx="1045">
                  <c:v>3.492575</c:v>
                </c:pt>
                <c:pt idx="1046">
                  <c:v>3.492663</c:v>
                </c:pt>
                <c:pt idx="1047">
                  <c:v>3.492749</c:v>
                </c:pt>
                <c:pt idx="1048">
                  <c:v>3.492835</c:v>
                </c:pt>
                <c:pt idx="1049">
                  <c:v>3.492919</c:v>
                </c:pt>
                <c:pt idx="1050">
                  <c:v>3.493003</c:v>
                </c:pt>
                <c:pt idx="1051">
                  <c:v>3.493086</c:v>
                </c:pt>
                <c:pt idx="1052">
                  <c:v>3.493167</c:v>
                </c:pt>
                <c:pt idx="1053">
                  <c:v>3.493248</c:v>
                </c:pt>
                <c:pt idx="1054">
                  <c:v>3.493328</c:v>
                </c:pt>
                <c:pt idx="1055">
                  <c:v>3.493407</c:v>
                </c:pt>
                <c:pt idx="1056">
                  <c:v>3.493485</c:v>
                </c:pt>
                <c:pt idx="1057">
                  <c:v>3.493561</c:v>
                </c:pt>
                <c:pt idx="1058">
                  <c:v>3.493638</c:v>
                </c:pt>
                <c:pt idx="1059">
                  <c:v>3.493713</c:v>
                </c:pt>
                <c:pt idx="1060">
                  <c:v>3.493787</c:v>
                </c:pt>
                <c:pt idx="1061">
                  <c:v>3.493860</c:v>
                </c:pt>
                <c:pt idx="1062">
                  <c:v>3.493933</c:v>
                </c:pt>
                <c:pt idx="1063">
                  <c:v>3.494005</c:v>
                </c:pt>
                <c:pt idx="1064">
                  <c:v>3.494075</c:v>
                </c:pt>
                <c:pt idx="1065">
                  <c:v>3.494145</c:v>
                </c:pt>
                <c:pt idx="1066">
                  <c:v>3.494215</c:v>
                </c:pt>
                <c:pt idx="1067">
                  <c:v>3.494283</c:v>
                </c:pt>
                <c:pt idx="1068">
                  <c:v>3.494351</c:v>
                </c:pt>
                <c:pt idx="1069">
                  <c:v>3.494417</c:v>
                </c:pt>
                <c:pt idx="1070">
                  <c:v>3.494483</c:v>
                </c:pt>
                <c:pt idx="1071">
                  <c:v>3.494548</c:v>
                </c:pt>
                <c:pt idx="1072">
                  <c:v>3.494613</c:v>
                </c:pt>
                <c:pt idx="1073">
                  <c:v>3.494677</c:v>
                </c:pt>
                <c:pt idx="1074">
                  <c:v>3.494739</c:v>
                </c:pt>
                <c:pt idx="1075">
                  <c:v>3.494802</c:v>
                </c:pt>
                <c:pt idx="1076">
                  <c:v>3.494863</c:v>
                </c:pt>
                <c:pt idx="1077">
                  <c:v>3.494924</c:v>
                </c:pt>
                <c:pt idx="1078">
                  <c:v>3.494984</c:v>
                </c:pt>
                <c:pt idx="1079">
                  <c:v>3.495043</c:v>
                </c:pt>
                <c:pt idx="1080">
                  <c:v>3.495102</c:v>
                </c:pt>
                <c:pt idx="1081">
                  <c:v>3.495160</c:v>
                </c:pt>
                <c:pt idx="1082">
                  <c:v>3.495217</c:v>
                </c:pt>
                <c:pt idx="1083">
                  <c:v>3.495273</c:v>
                </c:pt>
                <c:pt idx="1084">
                  <c:v>3.495329</c:v>
                </c:pt>
                <c:pt idx="1085">
                  <c:v>3.495385</c:v>
                </c:pt>
                <c:pt idx="1086">
                  <c:v>3.495439</c:v>
                </c:pt>
                <c:pt idx="1087">
                  <c:v>3.495493</c:v>
                </c:pt>
                <c:pt idx="1088">
                  <c:v>3.495546</c:v>
                </c:pt>
                <c:pt idx="1089">
                  <c:v>3.495599</c:v>
                </c:pt>
                <c:pt idx="1090">
                  <c:v>3.495651</c:v>
                </c:pt>
                <c:pt idx="1091">
                  <c:v>3.495703</c:v>
                </c:pt>
                <c:pt idx="1092">
                  <c:v>3.495753</c:v>
                </c:pt>
                <c:pt idx="1093">
                  <c:v>3.495804</c:v>
                </c:pt>
                <c:pt idx="1094">
                  <c:v>3.495853</c:v>
                </c:pt>
                <c:pt idx="1095">
                  <c:v>3.495902</c:v>
                </c:pt>
                <c:pt idx="1096">
                  <c:v>3.495951</c:v>
                </c:pt>
                <c:pt idx="1097">
                  <c:v>3.495999</c:v>
                </c:pt>
                <c:pt idx="1098">
                  <c:v>3.496046</c:v>
                </c:pt>
                <c:pt idx="1099">
                  <c:v>3.496093</c:v>
                </c:pt>
                <c:pt idx="1100">
                  <c:v>3.496139</c:v>
                </c:pt>
              </c:numCache>
            </c:numRef>
          </c:yVal>
          <c:smooth val="0"/>
        </c:ser>
        <c:axId val="2094734552"/>
        <c:axId val="2094734553"/>
      </c:scatterChart>
      <c:valAx>
        <c:axId val="2094734552"/>
        <c:scaling>
          <c:orientation val="minMax"/>
          <c:max val="75"/>
        </c:scaling>
        <c:delete val="0"/>
        <c:axPos val="b"/>
        <c:title>
          <c:tx>
            <c:rich>
              <a:bodyPr rot="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Time(min)</a:t>
                </a:r>
              </a:p>
            </c:rich>
          </c:tx>
          <c:layout/>
          <c:overlay val="1"/>
        </c:title>
        <c:numFmt formatCode="0" sourceLinked="0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crossBetween val="between"/>
        <c:majorUnit val="15"/>
        <c:minorUnit val="7.5"/>
      </c:valAx>
      <c:valAx>
        <c:axId val="2094734553"/>
        <c:scaling>
          <c:orientation val="minMax"/>
          <c:max val="20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title>
          <c:tx>
            <c:rich>
              <a:bodyPr rot="-5400000"/>
              <a:lstStyle/>
              <a:p>
                <a:pPr>
                  <a:defRPr b="0" i="0" strike="noStrike" sz="1000" u="non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b="0" i="0" strike="noStrike" sz="1000" u="none">
                    <a:solidFill>
                      <a:srgbClr val="000000"/>
                    </a:solidFill>
                    <a:latin typeface="Helvetica Neue"/>
                  </a:rPr>
                  <a:t>µg/ml</a:t>
                </a:r>
              </a:p>
            </c:rich>
          </c:tx>
          <c:layout/>
          <c:overlay val="1"/>
        </c:title>
        <c:numFmt formatCode="0.000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"/>
        <c:minorUnit val="2.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820331"/>
          <c:y val="0"/>
          <c:w val="0.907418"/>
          <c:h val="0.0619041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4.xml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3.png"/><Relationship Id="rId5" Type="http://schemas.openxmlformats.org/officeDocument/2006/relationships/image" Target="../media/image4.png"/><Relationship Id="rId6" Type="http://schemas.openxmlformats.org/officeDocument/2006/relationships/image" Target="../media/image5.png"/><Relationship Id="rId7" Type="http://schemas.openxmlformats.org/officeDocument/2006/relationships/image" Target="../media/image6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29</xdr:col>
      <xdr:colOff>349653</xdr:colOff>
      <xdr:row>17</xdr:row>
      <xdr:rowOff>68341</xdr:rowOff>
    </xdr:from>
    <xdr:to>
      <xdr:col>35</xdr:col>
      <xdr:colOff>359189</xdr:colOff>
      <xdr:row>30</xdr:row>
      <xdr:rowOff>154716</xdr:rowOff>
    </xdr:to>
    <xdr:graphicFrame>
      <xdr:nvGraphicFramePr>
        <xdr:cNvPr id="2" name="Scatter Chart"/>
        <xdr:cNvGraphicFramePr/>
      </xdr:nvGraphicFramePr>
      <xdr:xfrm>
        <a:off x="29051653" y="4532391"/>
        <a:ext cx="7477137" cy="339663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29</xdr:col>
      <xdr:colOff>420265</xdr:colOff>
      <xdr:row>31</xdr:row>
      <xdr:rowOff>27779</xdr:rowOff>
    </xdr:from>
    <xdr:to>
      <xdr:col>35</xdr:col>
      <xdr:colOff>436151</xdr:colOff>
      <xdr:row>46</xdr:row>
      <xdr:rowOff>129709</xdr:rowOff>
    </xdr:to>
    <xdr:graphicFrame>
      <xdr:nvGraphicFramePr>
        <xdr:cNvPr id="3" name="Scatter Chart"/>
        <xdr:cNvGraphicFramePr/>
      </xdr:nvGraphicFramePr>
      <xdr:xfrm>
        <a:off x="29122265" y="8056719"/>
        <a:ext cx="7483487" cy="392145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29</xdr:col>
      <xdr:colOff>502306</xdr:colOff>
      <xdr:row>46</xdr:row>
      <xdr:rowOff>247996</xdr:rowOff>
    </xdr:from>
    <xdr:to>
      <xdr:col>35</xdr:col>
      <xdr:colOff>436149</xdr:colOff>
      <xdr:row>66</xdr:row>
      <xdr:rowOff>19685</xdr:rowOff>
    </xdr:to>
    <xdr:grpSp>
      <xdr:nvGrpSpPr>
        <xdr:cNvPr id="6" name="Group"/>
        <xdr:cNvGrpSpPr/>
      </xdr:nvGrpSpPr>
      <xdr:grpSpPr>
        <a:xfrm>
          <a:off x="29204306" y="12096461"/>
          <a:ext cx="7401444" cy="4864390"/>
          <a:chOff x="-362012" y="-359410"/>
          <a:chExt cx="7401443" cy="4864388"/>
        </a:xfrm>
      </xdr:grpSpPr>
      <xdr:graphicFrame>
        <xdr:nvGraphicFramePr>
          <xdr:cNvPr id="4" name="Scatter Chart"/>
          <xdr:cNvGraphicFramePr/>
        </xdr:nvGraphicFramePr>
        <xdr:xfrm>
          <a:off x="-362014" y="-359411"/>
          <a:ext cx="7401445" cy="3921457"/>
        </xdr:xfrm>
        <a:graphic xmlns:a="http://schemas.openxmlformats.org/drawingml/2006/main">
          <a:graphicData uri="http://schemas.openxmlformats.org/drawingml/2006/chart">
            <c:chart xmlns:c="http://schemas.openxmlformats.org/drawingml/2006/chart" r:id="rId3"/>
          </a:graphicData>
        </a:graphic>
      </xdr:graphicFrame>
      <xdr:sp>
        <xdr:nvSpPr>
          <xdr:cNvPr id="5" name="Caption"/>
          <xdr:cNvSpPr/>
        </xdr:nvSpPr>
        <xdr:spPr>
          <a:xfrm>
            <a:off x="-19049" y="3604947"/>
            <a:ext cx="7000569" cy="900032"/>
          </a:xfrm>
          <a:prstGeom prst="roundRect">
            <a:avLst>
              <a:gd name="adj" fmla="val 0"/>
            </a:avLst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50800" tIns="50800" rIns="50800" bIns="50800" numCol="1" anchor="t">
            <a:no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5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defRPr>
            </a:pPr>
            <a:r>
              <a:rPr b="0" baseline="0" cap="none" i="0" spc="0" strike="noStrike" sz="15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rPr>
              <a:t>Induction with </a:t>
            </a:r>
            <a:r>
              <a:rPr b="1" baseline="0" cap="none" i="0" spc="0" strike="noStrike" sz="1500" u="none">
                <a:solidFill>
                  <a:srgbClr val="000000"/>
                </a:solidFill>
                <a:uFillTx/>
                <a:latin typeface="+mn-lt"/>
                <a:ea typeface="+mn-ea"/>
                <a:cs typeface="+mn-cs"/>
                <a:sym typeface="Helvetica Neue"/>
              </a:rPr>
              <a:t>Effect</a:t>
            </a:r>
            <a:r>
              <a:rPr b="0" baseline="0" cap="none" i="0" spc="0" strike="noStrike" sz="15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rPr>
              <a:t> Target Controlled Infusion using Eleveld model with opioid but opioid started after 5, 10 or 15 minutes, effect on blood concentration(top), effect site concentration(middle) and BIS(bottom) </a:t>
            </a:r>
          </a:p>
        </xdr:txBody>
      </xdr:sp>
    </xdr:grpSp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18</xdr:col>
      <xdr:colOff>627181</xdr:colOff>
      <xdr:row>0</xdr:row>
      <xdr:rowOff>0</xdr:rowOff>
    </xdr:from>
    <xdr:to>
      <xdr:col>22</xdr:col>
      <xdr:colOff>651946</xdr:colOff>
      <xdr:row>14</xdr:row>
      <xdr:rowOff>214376</xdr:rowOff>
    </xdr:to>
    <xdr:graphicFrame>
      <xdr:nvGraphicFramePr>
        <xdr:cNvPr id="8" name="Scatter Chart"/>
        <xdr:cNvGraphicFramePr/>
      </xdr:nvGraphicFramePr>
      <xdr:xfrm>
        <a:off x="20413781" y="0"/>
        <a:ext cx="5003166" cy="403326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18</xdr:col>
      <xdr:colOff>522954</xdr:colOff>
      <xdr:row>0</xdr:row>
      <xdr:rowOff>0</xdr:rowOff>
    </xdr:from>
    <xdr:to>
      <xdr:col>22</xdr:col>
      <xdr:colOff>583025</xdr:colOff>
      <xdr:row>18</xdr:row>
      <xdr:rowOff>16266</xdr:rowOff>
    </xdr:to>
    <xdr:grpSp>
      <xdr:nvGrpSpPr>
        <xdr:cNvPr id="12" name="Group"/>
        <xdr:cNvGrpSpPr/>
      </xdr:nvGrpSpPr>
      <xdr:grpSpPr>
        <a:xfrm>
          <a:off x="15432754" y="0"/>
          <a:ext cx="5038472" cy="4853697"/>
          <a:chOff x="-620584" y="-471220"/>
          <a:chExt cx="5038470" cy="4853696"/>
        </a:xfrm>
      </xdr:grpSpPr>
      <xdr:graphicFrame>
        <xdr:nvGraphicFramePr>
          <xdr:cNvPr id="10" name="Scatter Chart"/>
          <xdr:cNvGraphicFramePr/>
        </xdr:nvGraphicFramePr>
        <xdr:xfrm>
          <a:off x="-620586" y="-471221"/>
          <a:ext cx="5038472" cy="4033267"/>
        </xdr:xfrm>
        <a:graphic xmlns:a="http://schemas.openxmlformats.org/drawingml/2006/main">
          <a:graphicData uri="http://schemas.openxmlformats.org/drawingml/2006/chart">
            <c:chart xmlns:c="http://schemas.openxmlformats.org/drawingml/2006/chart" r:id="rId1"/>
          </a:graphicData>
        </a:graphic>
      </xdr:graphicFrame>
      <xdr:sp>
        <xdr:nvSpPr>
          <xdr:cNvPr id="11" name="Caption"/>
          <xdr:cNvSpPr/>
        </xdr:nvSpPr>
        <xdr:spPr>
          <a:xfrm>
            <a:off x="-19050" y="3613494"/>
            <a:ext cx="4379024" cy="768982"/>
          </a:xfrm>
          <a:prstGeom prst="roundRect">
            <a:avLst>
              <a:gd name="adj" fmla="val 0"/>
            </a:avLst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50800" tIns="50800" rIns="50800" bIns="50800" numCol="1" anchor="t">
            <a:noAutofit/>
          </a:bodyPr>
          <a:lstStyle/>
          <a:p>
            <a:pPr marL="0" marR="0" indent="0" algn="ctr" defTabSz="457200" rtl="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rPr>
              <a:t>Effect compartment control</a:t>
            </a:r>
            <a:endParaRPr b="0" baseline="0" cap="none" i="0" spc="0" strike="noStrike" sz="1200" u="none">
              <a:solidFill>
                <a:srgbClr val="000000"/>
              </a:solidFill>
              <a:uFillTx/>
              <a:latin typeface="Helvetica Neue Light"/>
              <a:ea typeface="Helvetica Neue Light"/>
              <a:cs typeface="Helvetica Neue Light"/>
              <a:sym typeface="Helvetica Neue Light"/>
            </a:endParaRPr>
          </a:p>
          <a:p>
            <a:pPr marL="0" marR="0" indent="0" algn="ctr" defTabSz="457200" rtl="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rPr>
              <a:t>Eleveld+opioid. Peak blood:19.2 µg/ml. </a:t>
            </a:r>
            <a:endParaRPr b="0" baseline="0" cap="none" i="0" spc="0" strike="noStrike" sz="1200" u="none">
              <a:solidFill>
                <a:srgbClr val="000000"/>
              </a:solidFill>
              <a:uFillTx/>
              <a:latin typeface="Helvetica Neue Light"/>
              <a:ea typeface="Helvetica Neue Light"/>
              <a:cs typeface="Helvetica Neue Light"/>
              <a:sym typeface="Helvetica Neue Light"/>
            </a:endParaRPr>
          </a:p>
          <a:p>
            <a:pPr marL="0" marR="0" indent="0" algn="ctr" defTabSz="457200" rtl="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rPr>
              <a:t>Time to first effect target: 3.46 min</a:t>
            </a:r>
          </a:p>
        </xdr:txBody>
      </xdr:sp>
    </xdr:grpSp>
    <xdr:clientData/>
  </xdr:twoCellAnchor>
  <xdr:twoCellAnchor>
    <xdr:from>
      <xdr:col>18</xdr:col>
      <xdr:colOff>1013460</xdr:colOff>
      <xdr:row>20</xdr:row>
      <xdr:rowOff>34712</xdr:rowOff>
    </xdr:from>
    <xdr:to>
      <xdr:col>20</xdr:col>
      <xdr:colOff>102255</xdr:colOff>
      <xdr:row>28</xdr:row>
      <xdr:rowOff>116754</xdr:rowOff>
    </xdr:to>
    <xdr:grpSp>
      <xdr:nvGrpSpPr>
        <xdr:cNvPr id="15" name="Image"/>
        <xdr:cNvGrpSpPr/>
      </xdr:nvGrpSpPr>
      <xdr:grpSpPr>
        <a:xfrm>
          <a:off x="15923260" y="5381412"/>
          <a:ext cx="1577996" cy="2119123"/>
          <a:chOff x="0" y="0"/>
          <a:chExt cx="1577994" cy="2119122"/>
        </a:xfrm>
      </xdr:grpSpPr>
      <xdr:pic>
        <xdr:nvPicPr>
          <xdr:cNvPr id="14" name="Image" descr="Image"/>
          <xdr:cNvPicPr>
            <a:picLocks noChangeAspect="1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50800" y="25400"/>
            <a:ext cx="1476395" cy="1992123"/>
          </a:xfrm>
          <a:prstGeom prst="rect">
            <a:avLst/>
          </a:prstGeom>
          <a:ln>
            <a:noFill/>
          </a:ln>
          <a:effectLst/>
        </xdr:spPr>
      </xdr:pic>
      <xdr:pic>
        <xdr:nvPicPr>
          <xdr:cNvPr id="13" name="Image" descr="Imag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0" y="0"/>
            <a:ext cx="1577995" cy="2119123"/>
          </a:xfrm>
          <a:prstGeom prst="rect">
            <a:avLst/>
          </a:prstGeom>
          <a:effectLst/>
        </xdr:spPr>
      </xdr:pic>
    </xdr:grpSp>
    <xdr:clientData/>
  </xdr:twoCellAnchor>
  <xdr:twoCellAnchor>
    <xdr:from>
      <xdr:col>20</xdr:col>
      <xdr:colOff>306641</xdr:colOff>
      <xdr:row>20</xdr:row>
      <xdr:rowOff>34712</xdr:rowOff>
    </xdr:from>
    <xdr:to>
      <xdr:col>21</xdr:col>
      <xdr:colOff>660116</xdr:colOff>
      <xdr:row>28</xdr:row>
      <xdr:rowOff>116754</xdr:rowOff>
    </xdr:to>
    <xdr:grpSp>
      <xdr:nvGrpSpPr>
        <xdr:cNvPr id="18" name="Image"/>
        <xdr:cNvGrpSpPr/>
      </xdr:nvGrpSpPr>
      <xdr:grpSpPr>
        <a:xfrm>
          <a:off x="17705641" y="5381412"/>
          <a:ext cx="1598076" cy="2119123"/>
          <a:chOff x="0" y="0"/>
          <a:chExt cx="1598074" cy="2119122"/>
        </a:xfrm>
      </xdr:grpSpPr>
      <xdr:pic>
        <xdr:nvPicPr>
          <xdr:cNvPr id="17" name="Image" descr="Image"/>
          <xdr:cNvPicPr>
            <a:picLocks noChangeAspect="1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50800" y="25400"/>
            <a:ext cx="1496475" cy="1992123"/>
          </a:xfrm>
          <a:prstGeom prst="rect">
            <a:avLst/>
          </a:prstGeom>
          <a:ln>
            <a:noFill/>
          </a:ln>
          <a:effectLst/>
        </xdr:spPr>
      </xdr:pic>
      <xdr:pic>
        <xdr:nvPicPr>
          <xdr:cNvPr id="16" name="Image" descr="Image"/>
          <xdr:cNvPicPr>
            <a:picLocks noChangeAspect="0"/>
          </xdr:cNvPicPr>
        </xdr:nvPicPr>
        <xdr:blipFill>
          <a:blip r:embed="rId5">
            <a:extLst/>
          </a:blip>
          <a:stretch>
            <a:fillRect/>
          </a:stretch>
        </xdr:blipFill>
        <xdr:spPr>
          <a:xfrm>
            <a:off x="0" y="0"/>
            <a:ext cx="1598075" cy="2119123"/>
          </a:xfrm>
          <a:prstGeom prst="rect">
            <a:avLst/>
          </a:prstGeom>
          <a:effectLst/>
        </xdr:spPr>
      </xdr:pic>
    </xdr:grpSp>
    <xdr:clientData/>
  </xdr:twoCellAnchor>
  <xdr:twoCellAnchor>
    <xdr:from>
      <xdr:col>21</xdr:col>
      <xdr:colOff>899800</xdr:colOff>
      <xdr:row>21</xdr:row>
      <xdr:rowOff>171110</xdr:rowOff>
    </xdr:from>
    <xdr:to>
      <xdr:col>24</xdr:col>
      <xdr:colOff>335626</xdr:colOff>
      <xdr:row>26</xdr:row>
      <xdr:rowOff>116246</xdr:rowOff>
    </xdr:to>
    <xdr:grpSp>
      <xdr:nvGrpSpPr>
        <xdr:cNvPr id="21" name="Image"/>
        <xdr:cNvGrpSpPr/>
      </xdr:nvGrpSpPr>
      <xdr:grpSpPr>
        <a:xfrm>
          <a:off x="19543400" y="5772445"/>
          <a:ext cx="3169627" cy="1218312"/>
          <a:chOff x="0" y="0"/>
          <a:chExt cx="3169625" cy="1218311"/>
        </a:xfrm>
      </xdr:grpSpPr>
      <xdr:pic>
        <xdr:nvPicPr>
          <xdr:cNvPr id="20" name="Image" descr="Image"/>
          <xdr:cNvPicPr>
            <a:picLocks noChangeAspect="1"/>
          </xdr:cNvPicPr>
        </xdr:nvPicPr>
        <xdr:blipFill>
          <a:blip r:embed="rId6">
            <a:extLst/>
          </a:blip>
          <a:stretch>
            <a:fillRect/>
          </a:stretch>
        </xdr:blipFill>
        <xdr:spPr>
          <a:xfrm>
            <a:off x="50800" y="25400"/>
            <a:ext cx="3068026" cy="1091312"/>
          </a:xfrm>
          <a:prstGeom prst="rect">
            <a:avLst/>
          </a:prstGeom>
          <a:ln>
            <a:noFill/>
          </a:ln>
          <a:effectLst/>
        </xdr:spPr>
      </xdr:pic>
      <xdr:pic>
        <xdr:nvPicPr>
          <xdr:cNvPr id="19" name="Image" descr="Image"/>
          <xdr:cNvPicPr>
            <a:picLocks noChangeAspect="0"/>
          </xdr:cNvPicPr>
        </xdr:nvPicPr>
        <xdr:blipFill>
          <a:blip r:embed="rId7">
            <a:extLst/>
          </a:blip>
          <a:stretch>
            <a:fillRect/>
          </a:stretch>
        </xdr:blipFill>
        <xdr:spPr>
          <a:xfrm>
            <a:off x="0" y="0"/>
            <a:ext cx="3169626" cy="1218312"/>
          </a:xfrm>
          <a:prstGeom prst="rect">
            <a:avLst/>
          </a:prstGeom>
          <a:effectLst/>
        </xdr:spPr>
      </xdr:pic>
    </xdr:grpSp>
    <xdr:clientData/>
  </xdr:twoCellAnchor>
  <xdr:twoCellAnchor>
    <xdr:from>
      <xdr:col>22</xdr:col>
      <xdr:colOff>933685</xdr:colOff>
      <xdr:row>20</xdr:row>
      <xdr:rowOff>79455</xdr:rowOff>
    </xdr:from>
    <xdr:to>
      <xdr:col>23</xdr:col>
      <xdr:colOff>118371</xdr:colOff>
      <xdr:row>21</xdr:row>
      <xdr:rowOff>112422</xdr:rowOff>
    </xdr:to>
    <xdr:sp>
      <xdr:nvSpPr>
        <xdr:cNvPr id="22" name="data"/>
        <xdr:cNvSpPr txBox="1"/>
      </xdr:nvSpPr>
      <xdr:spPr>
        <a:xfrm>
          <a:off x="20821885" y="5426155"/>
          <a:ext cx="429287" cy="287603"/>
        </a:xfrm>
        <a:prstGeom prst="rect">
          <a:avLst/>
        </a:prstGeom>
        <a:solidFill>
          <a:srgbClr val="61C256"/>
        </a:solidFill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data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3:AC366"/>
  <sheetViews>
    <sheetView workbookViewId="0" showGridLines="0" defaultGridColor="1">
      <pane topLeftCell="B5" xSplit="1" ySplit="4" activePane="bottomRight" state="frozen"/>
    </sheetView>
  </sheetViews>
  <sheetFormatPr defaultColWidth="16.3333" defaultRowHeight="19.9" customHeight="1" outlineLevelRow="0" outlineLevelCol="0"/>
  <cols>
    <col min="1" max="1" width="12" style="1" customWidth="1"/>
    <col min="2" max="2" width="5.07812" style="1" customWidth="1"/>
    <col min="3" max="3" width="7.32031" style="1" customWidth="1"/>
    <col min="4" max="4" width="6.875" style="1" customWidth="1"/>
    <col min="5" max="5" width="7.07812" style="1" customWidth="1"/>
    <col min="6" max="6" width="11.6484" style="1" customWidth="1"/>
    <col min="7" max="7" width="13.0078" style="1" customWidth="1"/>
    <col min="8" max="8" width="12.1484" style="1" customWidth="1"/>
    <col min="9" max="9" width="16.3516" style="1" customWidth="1"/>
    <col min="10" max="10" width="9.40625" style="1" customWidth="1"/>
    <col min="11" max="11" width="13.1172" style="1" customWidth="1"/>
    <col min="12" max="12" width="14.0391" style="1" customWidth="1"/>
    <col min="13" max="13" width="12.1875" style="1" customWidth="1"/>
    <col min="14" max="14" width="12.4766" style="1" customWidth="1"/>
    <col min="15" max="15" width="11.1172" style="1" customWidth="1"/>
    <col min="16" max="16" width="11.125" style="1" customWidth="1"/>
    <col min="17" max="17" width="11.2109" style="1" customWidth="1"/>
    <col min="18" max="21" width="16.3516" style="1" customWidth="1"/>
    <col min="22" max="22" width="11.0703" style="1" customWidth="1"/>
    <col min="23" max="29" width="16.3516" style="1" customWidth="1"/>
    <col min="30" max="16384" width="16.3516" style="1" customWidth="1"/>
  </cols>
  <sheetData>
    <row r="1" ht="10.7" customHeight="1"/>
    <row r="2" ht="27.65" customHeight="1">
      <c r="A2" t="s" s="2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20.05" customHeight="1">
      <c r="A3" s="3"/>
      <c r="B3" s="3"/>
      <c r="C3" s="3"/>
      <c r="D3" s="3"/>
      <c r="E3" s="3"/>
      <c r="F3" s="4"/>
      <c r="G3" s="4"/>
      <c r="H3" s="4"/>
      <c r="I3" s="4"/>
      <c r="J3" s="3"/>
      <c r="K3" s="5"/>
      <c r="L3" s="6"/>
      <c r="M3" s="3"/>
      <c r="N3" s="3"/>
      <c r="O3" s="7"/>
      <c r="P3" s="7"/>
      <c r="Q3" s="3"/>
      <c r="R3" s="8"/>
      <c r="S3" t="s" s="9">
        <v>1</v>
      </c>
      <c r="T3" s="3"/>
      <c r="U3" s="3"/>
      <c r="V3" t="s" s="9">
        <v>2</v>
      </c>
      <c r="W3" s="3"/>
      <c r="X3" s="3"/>
      <c r="Y3" s="9"/>
      <c r="Z3" t="s" s="9">
        <v>3</v>
      </c>
      <c r="AA3" s="3"/>
      <c r="AB3" s="3"/>
      <c r="AC3" s="3"/>
    </row>
    <row r="4" ht="32.25" customHeight="1">
      <c r="A4" t="s" s="10">
        <v>4</v>
      </c>
      <c r="B4" s="11"/>
      <c r="C4" t="s" s="10">
        <v>5</v>
      </c>
      <c r="D4" t="s" s="10">
        <v>6</v>
      </c>
      <c r="E4" t="s" s="10">
        <v>7</v>
      </c>
      <c r="F4" t="s" s="10">
        <v>8</v>
      </c>
      <c r="G4" t="s" s="10">
        <v>9</v>
      </c>
      <c r="H4" t="s" s="10">
        <v>10</v>
      </c>
      <c r="I4" t="s" s="10">
        <v>11</v>
      </c>
      <c r="J4" t="s" s="10">
        <v>12</v>
      </c>
      <c r="K4" t="s" s="12">
        <v>1</v>
      </c>
      <c r="L4" t="s" s="10">
        <v>13</v>
      </c>
      <c r="M4" t="s" s="10">
        <v>14</v>
      </c>
      <c r="N4" t="s" s="10">
        <v>15</v>
      </c>
      <c r="O4" t="s" s="10">
        <v>16</v>
      </c>
      <c r="P4" t="s" s="10">
        <v>3</v>
      </c>
      <c r="Q4" t="s" s="10">
        <v>17</v>
      </c>
      <c r="R4" t="s" s="12">
        <v>18</v>
      </c>
      <c r="S4" t="s" s="12">
        <v>19</v>
      </c>
      <c r="T4" t="s" s="12">
        <v>20</v>
      </c>
      <c r="U4" t="s" s="12">
        <v>21</v>
      </c>
      <c r="V4" t="s" s="12">
        <v>18</v>
      </c>
      <c r="W4" t="s" s="12">
        <v>19</v>
      </c>
      <c r="X4" t="s" s="12">
        <v>20</v>
      </c>
      <c r="Y4" t="s" s="12">
        <v>21</v>
      </c>
      <c r="Z4" t="s" s="12">
        <v>18</v>
      </c>
      <c r="AA4" t="s" s="12">
        <v>19</v>
      </c>
      <c r="AB4" t="s" s="12">
        <v>20</v>
      </c>
      <c r="AC4" t="s" s="12">
        <v>21</v>
      </c>
    </row>
    <row r="5" ht="20.25" customHeight="1">
      <c r="A5" s="13">
        <v>0</v>
      </c>
      <c r="B5" s="14"/>
      <c r="C5" s="15">
        <v>5</v>
      </c>
      <c r="D5" t="b" s="16">
        <v>0</v>
      </c>
      <c r="E5" s="17"/>
      <c r="F5" s="18">
        <v>12000</v>
      </c>
      <c r="G5" s="18">
        <v>0</v>
      </c>
      <c r="H5" s="18">
        <v>0</v>
      </c>
      <c r="I5" s="18">
        <v>0</v>
      </c>
      <c r="J5" s="19">
        <f>$A5/60</f>
        <v>0</v>
      </c>
      <c r="K5" s="15">
        <f>G5/'data'!$C$15*1000</f>
        <v>0</v>
      </c>
      <c r="L5" s="15">
        <v>0</v>
      </c>
      <c r="M5" s="16">
        <f>IF(L5&lt;='data'!$G$22,1.89,1.47)</f>
        <v>1.89</v>
      </c>
      <c r="N5" s="16">
        <f>$A5</f>
        <v>0</v>
      </c>
      <c r="O5" s="20">
        <f>'data'!$G$23-'data'!$G$23*(1-('data'!$G$22^M5)/('data'!$G$22^M5+L5^M5))</f>
        <v>93</v>
      </c>
      <c r="P5" s="20">
        <f>VLOOKUP(IF(N5-'data'!$G$24&lt;0,0,N5-'data'!$G$24),N3:O366,2)</f>
        <v>93</v>
      </c>
      <c r="Q5" s="16">
        <v>0</v>
      </c>
      <c r="R5" s="21">
        <v>0</v>
      </c>
      <c r="S5" s="16">
        <v>0</v>
      </c>
      <c r="T5" s="16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20">
        <v>93</v>
      </c>
      <c r="AA5" s="20">
        <v>93</v>
      </c>
      <c r="AB5" s="20">
        <v>93</v>
      </c>
      <c r="AC5" s="20">
        <v>93</v>
      </c>
    </row>
    <row r="6" ht="20.05" customHeight="1">
      <c r="A6" s="22">
        <f>$A5+C5</f>
        <v>5</v>
      </c>
      <c r="B6" s="23"/>
      <c r="C6" s="24">
        <v>5</v>
      </c>
      <c r="D6" t="b" s="25">
        <v>0</v>
      </c>
      <c r="E6" s="26"/>
      <c r="F6" s="27">
        <v>12000</v>
      </c>
      <c r="G6" s="27">
        <f>E5+(F5/60+H6*'data'!$C$16+I6*OFFSET('data'!$C$17,0,D5)-G5*(OFFSET('data'!$C$18,0,D5)+'data'!$C$19+OFFSET('data'!$C$20,0,D5)))*C6/60+G5</f>
        <v>16.6666666666667</v>
      </c>
      <c r="H6" s="27">
        <f>H5+('data'!$C$19*G5-'data'!$C$16*H5)*$C6/60</f>
        <v>0</v>
      </c>
      <c r="I6" s="27">
        <f>I5+(OFFSET('data'!$C$20,0,D6)*G5-OFFSET('data'!$C$17,0,D6)*I5)*$C6/60</f>
        <v>0</v>
      </c>
      <c r="J6" s="28">
        <f>$A6/60</f>
        <v>0.0833333333333333</v>
      </c>
      <c r="K6" s="24">
        <f>G6/'data'!$C$15*1000</f>
        <v>2.54633614506349</v>
      </c>
      <c r="L6" s="24">
        <f>L5+'data'!$G$21*(K5-L5)/60*C5</f>
        <v>0</v>
      </c>
      <c r="M6" s="25">
        <f>IF(L6&lt;='data'!$G$22,1.89,1.47)</f>
        <v>1.89</v>
      </c>
      <c r="N6" s="24">
        <f>$A6</f>
        <v>5</v>
      </c>
      <c r="O6" s="29">
        <f>'data'!$G$23-'data'!$G$23*(1-('data'!$G$22^M6)/('data'!$G$22^M6+L6^M6))</f>
        <v>93</v>
      </c>
      <c r="P6" s="29">
        <f>VLOOKUP(IF(N6-'data'!$G$24&lt;0,0,N6-'data'!$G$24),N3:O366,2)</f>
        <v>93</v>
      </c>
      <c r="Q6" s="25">
        <v>3.5</v>
      </c>
      <c r="R6" s="30">
        <v>2.54633614506349</v>
      </c>
      <c r="S6" s="25">
        <v>2.54633614506349</v>
      </c>
      <c r="T6" s="25">
        <v>2.54633614506349</v>
      </c>
      <c r="U6" s="24">
        <v>2.54633614506349</v>
      </c>
      <c r="V6" s="24">
        <v>0</v>
      </c>
      <c r="W6" s="24">
        <v>0</v>
      </c>
      <c r="X6" s="24">
        <v>0</v>
      </c>
      <c r="Y6" s="24">
        <v>0</v>
      </c>
      <c r="Z6" s="29">
        <v>93</v>
      </c>
      <c r="AA6" s="29">
        <v>93</v>
      </c>
      <c r="AB6" s="29">
        <v>93</v>
      </c>
      <c r="AC6" s="29">
        <v>93</v>
      </c>
    </row>
    <row r="7" ht="20.05" customHeight="1">
      <c r="A7" s="22">
        <f>$A6+C6</f>
        <v>10</v>
      </c>
      <c r="B7" s="23"/>
      <c r="C7" s="24">
        <v>5</v>
      </c>
      <c r="D7" t="b" s="25">
        <v>0</v>
      </c>
      <c r="E7" s="26"/>
      <c r="F7" s="27">
        <v>12000</v>
      </c>
      <c r="G7" s="27">
        <f>E6+(F6/60+H7*'data'!$C$16+I7*OFFSET('data'!$C$17,0,D6)-G6*(OFFSET('data'!$C$18,0,D6)+'data'!$C$19+OFFSET('data'!$C$20,0,D6)))*C7/60+G6</f>
        <v>32.2633355778008</v>
      </c>
      <c r="H7" s="27">
        <f>H6+('data'!$C$19*G6-'data'!$C$16*H6)*$C7/60</f>
        <v>0.402799993372086</v>
      </c>
      <c r="I7" s="27">
        <f>I6+(OFFSET('data'!$C$20,0,D7)*G6-OFFSET('data'!$C$17,0,D7)*I6)*$C7/60</f>
        <v>0.249807269509944</v>
      </c>
      <c r="J7" s="28">
        <f>$A7/60</f>
        <v>0.166666666666667</v>
      </c>
      <c r="K7" s="24">
        <f>G7/'data'!$C$15*1000</f>
        <v>4.92919785252401</v>
      </c>
      <c r="L7" s="24">
        <f>L6+'data'!$G$21*(K6-L6)/60*C6</f>
        <v>0.0299632803571451</v>
      </c>
      <c r="M7" s="25">
        <f>IF(L7&lt;='data'!$G$22,1.89,1.47)</f>
        <v>1.89</v>
      </c>
      <c r="N7" s="24">
        <f>$A7</f>
        <v>10</v>
      </c>
      <c r="O7" s="29">
        <f>'data'!$G$23-'data'!$G$23*(1-('data'!$G$22^M7)/('data'!$G$22^M7+L7^M7))</f>
        <v>92.98444520605101</v>
      </c>
      <c r="P7" s="29">
        <f>VLOOKUP(IF(N7-'data'!$G$24&lt;0,0,N7-'data'!$G$24),N3:O366,2)</f>
        <v>93</v>
      </c>
      <c r="Q7" s="25">
        <v>3.5</v>
      </c>
      <c r="R7" s="30">
        <v>4.94906665088267</v>
      </c>
      <c r="S7" s="25">
        <v>4.92919785252401</v>
      </c>
      <c r="T7" s="25">
        <v>4.92919785252401</v>
      </c>
      <c r="U7" s="24">
        <v>4.92919785252401</v>
      </c>
      <c r="V7" s="24">
        <v>0.0299632803571451</v>
      </c>
      <c r="W7" s="24">
        <v>0.0299632803571451</v>
      </c>
      <c r="X7" s="24">
        <v>0.0299632803571451</v>
      </c>
      <c r="Y7" s="24">
        <v>0.0299632803571451</v>
      </c>
      <c r="Z7" s="29">
        <v>93</v>
      </c>
      <c r="AA7" s="29">
        <v>93</v>
      </c>
      <c r="AB7" s="29">
        <v>93</v>
      </c>
      <c r="AC7" s="29">
        <v>93</v>
      </c>
    </row>
    <row r="8" ht="20.05" customHeight="1">
      <c r="A8" s="22">
        <f>$A7+C7</f>
        <v>15</v>
      </c>
      <c r="B8" s="23"/>
      <c r="C8" s="24">
        <v>5</v>
      </c>
      <c r="D8" t="b" s="25">
        <v>0</v>
      </c>
      <c r="E8" s="26"/>
      <c r="F8" s="27">
        <v>12000</v>
      </c>
      <c r="G8" s="27">
        <f>E7+(F7/60+H8*'data'!$C$16+I8*OFFSET('data'!$C$17,0,D7)-G7*(OFFSET('data'!$C$18,0,D7)+'data'!$C$19+OFFSET('data'!$C$20,0,D7)))*C8/60+G7</f>
        <v>46.8611337975329</v>
      </c>
      <c r="H8" s="27">
        <f>H7+('data'!$C$19*G7-'data'!$C$16*H7)*$C8/60</f>
        <v>1.18017650043009</v>
      </c>
      <c r="I8" s="27">
        <f>I7+(OFFSET('data'!$C$20,0,D8)*G7-OFFSET('data'!$C$17,0,D8)*I7)*$C8/60</f>
        <v>0.733300738136038</v>
      </c>
      <c r="J8" s="28">
        <f>$A8/60</f>
        <v>0.25</v>
      </c>
      <c r="K8" s="24">
        <f>G8/'data'!$C$15*1000</f>
        <v>7.15945192723884</v>
      </c>
      <c r="L8" s="24">
        <f>L7+'data'!$G$21*(K7-L7)/60*C7</f>
        <v>0.0876136181987711</v>
      </c>
      <c r="M8" s="25">
        <f>IF(L8&lt;='data'!$G$22,1.89,1.47)</f>
        <v>1.89</v>
      </c>
      <c r="N8" s="24">
        <f>$A8</f>
        <v>15</v>
      </c>
      <c r="O8" s="29">
        <f>'data'!$G$23-'data'!$G$23*(1-('data'!$G$22^M8)/('data'!$G$22^M8+L8^M8))</f>
        <v>92.8819430068462</v>
      </c>
      <c r="P8" s="29">
        <f>VLOOKUP(IF(N8-'data'!$G$24&lt;0,0,N8-'data'!$G$24),N3:O366,2)</f>
        <v>93</v>
      </c>
      <c r="Q8" s="25">
        <v>3.5</v>
      </c>
      <c r="R8" s="30">
        <v>7.21665913266808</v>
      </c>
      <c r="S8" s="25">
        <v>7.15945192723884</v>
      </c>
      <c r="T8" s="25">
        <v>7.15945192723884</v>
      </c>
      <c r="U8" s="24">
        <v>7.15945192723884</v>
      </c>
      <c r="V8" s="24">
        <v>0.08784741858554811</v>
      </c>
      <c r="W8" s="24">
        <v>0.0876136181987711</v>
      </c>
      <c r="X8" s="24">
        <v>0.0876136181987711</v>
      </c>
      <c r="Y8" s="24">
        <v>0.0876136181987711</v>
      </c>
      <c r="Z8" s="29">
        <v>93</v>
      </c>
      <c r="AA8" s="29">
        <v>93</v>
      </c>
      <c r="AB8" s="29">
        <v>93</v>
      </c>
      <c r="AC8" s="29">
        <v>93</v>
      </c>
    </row>
    <row r="9" ht="20.05" customHeight="1">
      <c r="A9" s="22">
        <f>$A8+C8</f>
        <v>20</v>
      </c>
      <c r="B9" s="23"/>
      <c r="C9" s="24">
        <v>5</v>
      </c>
      <c r="D9" t="b" s="25">
        <v>0</v>
      </c>
      <c r="E9" s="26"/>
      <c r="F9" s="27">
        <v>12000</v>
      </c>
      <c r="G9" s="27">
        <f>E8+(F8/60+H9*'data'!$C$16+I9*OFFSET('data'!$C$17,0,D8)-G8*(OFFSET('data'!$C$18,0,D8)+'data'!$C$19+OFFSET('data'!$C$20,0,D8)))*C9/60+G8</f>
        <v>60.5264520032076</v>
      </c>
      <c r="H9" s="27">
        <f>H8+('data'!$C$19*G8-'data'!$C$16*H8)*$C9/60</f>
        <v>2.30579066581372</v>
      </c>
      <c r="I9" s="27">
        <f>I8+(OFFSET('data'!$C$20,0,D9)*G8-OFFSET('data'!$C$17,0,D9)*I8)*$C9/60</f>
        <v>1.43543080607407</v>
      </c>
      <c r="J9" s="28">
        <f>$A9/60</f>
        <v>0.333333333333333</v>
      </c>
      <c r="K9" s="24">
        <f>G9/'data'!$C$15*1000</f>
        <v>9.24724154809306</v>
      </c>
      <c r="L9" s="24">
        <f>L8+'data'!$G$21*(K8-L8)/60*C8</f>
        <v>0.170829447461912</v>
      </c>
      <c r="M9" s="25">
        <f>IF(L9&lt;='data'!$G$22,1.89,1.47)</f>
        <v>1.89</v>
      </c>
      <c r="N9" s="24">
        <f>$A9</f>
        <v>20</v>
      </c>
      <c r="O9" s="29">
        <f>'data'!$G$23-'data'!$G$23*(1-('data'!$G$22^M9)/('data'!$G$22^M9+L9^M9))</f>
        <v>92.5842990793162</v>
      </c>
      <c r="P9" s="29">
        <f>VLOOKUP(IF(N9-'data'!$G$24&lt;0,0,N9-'data'!$G$24),N3:O366,2)</f>
        <v>93</v>
      </c>
      <c r="Q9" s="25">
        <v>3.5</v>
      </c>
      <c r="R9" s="30">
        <v>9.35708075410256</v>
      </c>
      <c r="S9" s="25">
        <v>9.24724154809306</v>
      </c>
      <c r="T9" s="25">
        <v>9.24724154809306</v>
      </c>
      <c r="U9" s="24">
        <v>9.24724154809306</v>
      </c>
      <c r="V9" s="24">
        <v>0.17173366605388</v>
      </c>
      <c r="W9" s="24">
        <v>0.170829447461912</v>
      </c>
      <c r="X9" s="24">
        <v>0.170829447461912</v>
      </c>
      <c r="Y9" s="24">
        <v>0.170829447461912</v>
      </c>
      <c r="Z9" s="29">
        <v>93</v>
      </c>
      <c r="AA9" s="29">
        <v>93</v>
      </c>
      <c r="AB9" s="29">
        <v>93</v>
      </c>
      <c r="AC9" s="29">
        <v>93</v>
      </c>
    </row>
    <row r="10" ht="20.05" customHeight="1">
      <c r="A10" s="22">
        <f>$A9+C9</f>
        <v>25</v>
      </c>
      <c r="B10" s="23"/>
      <c r="C10" s="24">
        <v>5</v>
      </c>
      <c r="D10" t="b" s="25">
        <v>0</v>
      </c>
      <c r="E10" s="26"/>
      <c r="F10" s="27">
        <v>12000</v>
      </c>
      <c r="G10" s="27">
        <f>E9+(F9/60+H10*'data'!$C$16+I10*OFFSET('data'!$C$17,0,D9)-G9*(OFFSET('data'!$C$18,0,D9)+'data'!$C$19+OFFSET('data'!$C$20,0,D9)))*C10/60+G9</f>
        <v>73.32125991345499</v>
      </c>
      <c r="H10" s="27">
        <f>H9+('data'!$C$19*G9-'data'!$C$16*H9)*$C10/60</f>
        <v>3.75506272984535</v>
      </c>
      <c r="I10" s="27">
        <f>I9+(OFFSET('data'!$C$20,0,D10)*G9-OFFSET('data'!$C$17,0,D10)*I9)*$C10/60</f>
        <v>2.34214799502833</v>
      </c>
      <c r="J10" s="28">
        <f>$A10/60</f>
        <v>0.416666666666667</v>
      </c>
      <c r="K10" s="24">
        <f>G10/'data'!$C$15*1000</f>
        <v>11.2020344591535</v>
      </c>
      <c r="L10" s="24">
        <f>L9+'data'!$G$21*(K9-L9)/60*C9</f>
        <v>0.277633523952534</v>
      </c>
      <c r="M10" s="25">
        <f>IF(L10&lt;='data'!$G$22,1.89,1.47)</f>
        <v>1.89</v>
      </c>
      <c r="N10" s="24">
        <f>$A10</f>
        <v>25</v>
      </c>
      <c r="O10" s="29">
        <f>'data'!$G$23-'data'!$G$23*(1-('data'!$G$22^M10)/('data'!$G$22^M10+L10^M10))</f>
        <v>91.966073614358</v>
      </c>
      <c r="P10" s="29">
        <f>VLOOKUP(IF(N10-'data'!$G$24&lt;0,0,N10-'data'!$G$24),N3:O366,2)</f>
        <v>93</v>
      </c>
      <c r="Q10" s="25">
        <v>3.5</v>
      </c>
      <c r="R10" s="30">
        <v>11.3778278087387</v>
      </c>
      <c r="S10" s="25">
        <v>11.2020344591535</v>
      </c>
      <c r="T10" s="25">
        <v>11.2020344591535</v>
      </c>
      <c r="U10" s="24">
        <v>11.2020344591535</v>
      </c>
      <c r="V10" s="24">
        <v>0.279819603768921</v>
      </c>
      <c r="W10" s="24">
        <v>0.277633523952534</v>
      </c>
      <c r="X10" s="24">
        <v>0.277633523952534</v>
      </c>
      <c r="Y10" s="24">
        <v>0.277633523952534</v>
      </c>
      <c r="Z10" s="29">
        <v>93</v>
      </c>
      <c r="AA10" s="29">
        <v>93</v>
      </c>
      <c r="AB10" s="29">
        <v>93</v>
      </c>
      <c r="AC10" s="29">
        <v>93</v>
      </c>
    </row>
    <row r="11" ht="20.05" customHeight="1">
      <c r="A11" s="22">
        <f>$A10+C10</f>
        <v>30</v>
      </c>
      <c r="B11" s="23"/>
      <c r="C11" s="24">
        <v>5</v>
      </c>
      <c r="D11" t="b" s="25">
        <v>0</v>
      </c>
      <c r="E11" s="26"/>
      <c r="F11" s="27">
        <v>12000</v>
      </c>
      <c r="G11" s="27">
        <f>E10+(F10/60+H11*'data'!$C$16+I11*OFFSET('data'!$C$17,0,D10)-G10*(OFFSET('data'!$C$18,0,D10)+'data'!$C$19+OFFSET('data'!$C$20,0,D10)))*C11/60+G10</f>
        <v>85.30340070966361</v>
      </c>
      <c r="H11" s="27">
        <f>H10+('data'!$C$19*G10-'data'!$C$16*H10)*$C11/60</f>
        <v>5.50505485979924</v>
      </c>
      <c r="I11" s="27">
        <f>I10+(OFFSET('data'!$C$20,0,D11)*G10-OFFSET('data'!$C$17,0,D11)*I10)*$C11/60</f>
        <v>3.44033635074657</v>
      </c>
      <c r="J11" s="28">
        <f>$A11/60</f>
        <v>0.5</v>
      </c>
      <c r="K11" s="24">
        <f>G11/'data'!$C$15*1000</f>
        <v>13.032667951431</v>
      </c>
      <c r="L11" s="24">
        <f>L10+'data'!$G$21*(K10-L10)/60*C10</f>
        <v>0.406183279093807</v>
      </c>
      <c r="M11" s="25">
        <f>IF(L11&lt;='data'!$G$22,1.89,1.47)</f>
        <v>1.89</v>
      </c>
      <c r="N11" s="24">
        <f>$A11</f>
        <v>30</v>
      </c>
      <c r="O11" s="29">
        <f>'data'!$G$23-'data'!$G$23*(1-('data'!$G$22^M11)/('data'!$G$22^M11+L11^M11))</f>
        <v>90.90222340385409</v>
      </c>
      <c r="P11" s="29">
        <f>VLOOKUP(IF(N11-'data'!$G$24&lt;0,0,N11-'data'!$G$24),N3:O366,2)</f>
        <v>92.98444520605101</v>
      </c>
      <c r="Q11" s="25">
        <v>3.5</v>
      </c>
      <c r="R11" s="30">
        <v>13.2859535528453</v>
      </c>
      <c r="S11" s="25">
        <v>13.032667951431</v>
      </c>
      <c r="T11" s="25">
        <v>13.032667951431</v>
      </c>
      <c r="U11" s="24">
        <v>13.032667951431</v>
      </c>
      <c r="V11" s="24">
        <v>0.410412232670678</v>
      </c>
      <c r="W11" s="24">
        <v>0.406183279093807</v>
      </c>
      <c r="X11" s="24">
        <v>0.406183279093807</v>
      </c>
      <c r="Y11" s="24">
        <v>0.406183279093807</v>
      </c>
      <c r="Z11" s="29">
        <v>92.98444520605101</v>
      </c>
      <c r="AA11" s="29">
        <v>92.98444520605101</v>
      </c>
      <c r="AB11" s="29">
        <v>92.98444520605101</v>
      </c>
      <c r="AC11" s="29">
        <v>92.98444520605101</v>
      </c>
    </row>
    <row r="12" ht="20.05" customHeight="1">
      <c r="A12" s="22">
        <f>$A11+C11</f>
        <v>35</v>
      </c>
      <c r="B12" s="23"/>
      <c r="C12" s="24">
        <v>5</v>
      </c>
      <c r="D12" t="b" s="25">
        <v>0</v>
      </c>
      <c r="E12" s="26"/>
      <c r="F12" s="27">
        <v>12000</v>
      </c>
      <c r="G12" s="27">
        <f>E11+(F11/60+H12*'data'!$C$16+I12*OFFSET('data'!$C$17,0,D11)-G11*(OFFSET('data'!$C$18,0,D11)+'data'!$C$19+OFFSET('data'!$C$20,0,D11)))*C12/60+G11</f>
        <v>96.52686584983481</v>
      </c>
      <c r="H12" s="27">
        <f>H11+('data'!$C$19*G11-'data'!$C$16*H11)*$C12/60</f>
        <v>7.5343617843368</v>
      </c>
      <c r="I12" s="27">
        <f>I11+(OFFSET('data'!$C$20,0,D12)*G11-OFFSET('data'!$C$17,0,D12)*I11)*$C12/60</f>
        <v>4.71775128072705</v>
      </c>
      <c r="J12" s="28">
        <f>$A12/60</f>
        <v>0.583333333333333</v>
      </c>
      <c r="K12" s="24">
        <f>G12/'data'!$C$15*1000</f>
        <v>14.7473908489877</v>
      </c>
      <c r="L12" s="24">
        <f>L11+'data'!$G$21*(K11-L11)/60*C11</f>
        <v>0.554761816493865</v>
      </c>
      <c r="M12" s="25">
        <f>IF(L12&lt;='data'!$G$22,1.89,1.47)</f>
        <v>1.89</v>
      </c>
      <c r="N12" s="24">
        <f>$A12</f>
        <v>35</v>
      </c>
      <c r="O12" s="29">
        <f>'data'!$G$23-'data'!$G$23*(1-('data'!$G$22^M12)/('data'!$G$22^M12+L12^M12))</f>
        <v>89.28597585438951</v>
      </c>
      <c r="P12" s="29">
        <f>VLOOKUP(IF(N12-'data'!$G$24&lt;0,0,N12-'data'!$G$24),N3:O366,2)</f>
        <v>92.8819430068462</v>
      </c>
      <c r="Q12" s="25">
        <v>3.5</v>
      </c>
      <c r="R12" s="30">
        <v>15.0880943930578</v>
      </c>
      <c r="S12" s="25">
        <v>14.7473908489877</v>
      </c>
      <c r="T12" s="25">
        <v>14.7473908489877</v>
      </c>
      <c r="U12" s="24">
        <v>14.7473908489877</v>
      </c>
      <c r="V12" s="24">
        <v>0.561921472750518</v>
      </c>
      <c r="W12" s="24">
        <v>0.554761816493865</v>
      </c>
      <c r="X12" s="24">
        <v>0.554761816493865</v>
      </c>
      <c r="Y12" s="24">
        <v>0.554761816493865</v>
      </c>
      <c r="Z12" s="29">
        <v>92.8813476353218</v>
      </c>
      <c r="AA12" s="29">
        <v>92.8819430068462</v>
      </c>
      <c r="AB12" s="29">
        <v>92.8819430068462</v>
      </c>
      <c r="AC12" s="29">
        <v>92.8819430068462</v>
      </c>
    </row>
    <row r="13" ht="20.05" customHeight="1">
      <c r="A13" s="22">
        <f>$A12+C12</f>
        <v>40</v>
      </c>
      <c r="B13" s="23"/>
      <c r="C13" s="24">
        <v>5</v>
      </c>
      <c r="D13" t="b" s="25">
        <v>0</v>
      </c>
      <c r="E13" s="26"/>
      <c r="F13" s="27">
        <v>12000</v>
      </c>
      <c r="G13" s="27">
        <f>E12+(F12/60+H13*'data'!$C$16+I13*OFFSET('data'!$C$17,0,D12)-G12*(OFFSET('data'!$C$18,0,D12)+'data'!$C$19+OFFSET('data'!$C$20,0,D12)))*C13/60+G12</f>
        <v>107.042051580629</v>
      </c>
      <c r="H13" s="27">
        <f>H12+('data'!$C$19*G12-'data'!$C$16*H12)*$C13/60</f>
        <v>9.82300871143922</v>
      </c>
      <c r="I13" s="27">
        <f>I12+(OFFSET('data'!$C$20,0,D13)*G12-OFFSET('data'!$C$17,0,D13)*I12)*$C13/60</f>
        <v>6.16296153172812</v>
      </c>
      <c r="J13" s="28">
        <f>$A13/60</f>
        <v>0.666666666666667</v>
      </c>
      <c r="K13" s="24">
        <f>G13/'data'!$C$15*1000</f>
        <v>16.3539026988903</v>
      </c>
      <c r="L13" s="24">
        <f>L12+'data'!$G$21*(K12-L12)/60*C12</f>
        <v>0.721769508518347</v>
      </c>
      <c r="M13" s="25">
        <f>IF(L13&lt;='data'!$G$22,1.89,1.47)</f>
        <v>1.89</v>
      </c>
      <c r="N13" s="24">
        <f>$A13</f>
        <v>40</v>
      </c>
      <c r="O13" s="29">
        <f>'data'!$G$23-'data'!$G$23*(1-('data'!$G$22^M13)/('data'!$G$22^M13+L13^M13))</f>
        <v>87.0458295340195</v>
      </c>
      <c r="P13" s="29">
        <f>VLOOKUP(IF(N13-'data'!$G$24&lt;0,0,N13-'data'!$G$24),N3:O366,2)</f>
        <v>92.5842990793162</v>
      </c>
      <c r="Q13" s="25">
        <v>3.5</v>
      </c>
      <c r="R13" s="30">
        <v>16.7904945260823</v>
      </c>
      <c r="S13" s="25">
        <v>16.3539026988903</v>
      </c>
      <c r="T13" s="25">
        <v>16.3539026988903</v>
      </c>
      <c r="U13" s="24">
        <v>16.3539026988903</v>
      </c>
      <c r="V13" s="24">
        <v>0.732854046822228</v>
      </c>
      <c r="W13" s="24">
        <v>0.721769508518347</v>
      </c>
      <c r="X13" s="24">
        <v>0.721769508518347</v>
      </c>
      <c r="Y13" s="24">
        <v>0.721769508518347</v>
      </c>
      <c r="Z13" s="29">
        <v>92.5801494436614</v>
      </c>
      <c r="AA13" s="29">
        <v>92.5842990793162</v>
      </c>
      <c r="AB13" s="29">
        <v>92.5842990793162</v>
      </c>
      <c r="AC13" s="29">
        <v>92.5842990793162</v>
      </c>
    </row>
    <row r="14" ht="20.05" customHeight="1">
      <c r="A14" s="22">
        <f>$A13+C13</f>
        <v>45</v>
      </c>
      <c r="B14" s="23"/>
      <c r="C14" s="24">
        <v>5</v>
      </c>
      <c r="D14" t="b" s="25">
        <v>0</v>
      </c>
      <c r="E14" s="26"/>
      <c r="F14" s="27">
        <v>12000</v>
      </c>
      <c r="G14" s="27">
        <f>E13+(F13/60+H14*'data'!$C$16+I14*OFFSET('data'!$C$17,0,D13)-G13*(OFFSET('data'!$C$18,0,D13)+'data'!$C$19+OFFSET('data'!$C$20,0,D13)))*C14/60+G13</f>
        <v>116.895998366451</v>
      </c>
      <c r="H14" s="27">
        <f>H13+('data'!$C$19*G13-'data'!$C$16*H13)*$C14/60</f>
        <v>12.3523560447772</v>
      </c>
      <c r="I14" s="27">
        <f>I13+(OFFSET('data'!$C$20,0,D14)*G13-OFFSET('data'!$C$17,0,D14)*I13)*$C14/60</f>
        <v>7.76529503138143</v>
      </c>
      <c r="J14" s="28">
        <f>$A14/60</f>
        <v>0.75</v>
      </c>
      <c r="K14" s="24">
        <f>G14/'data'!$C$15*1000</f>
        <v>17.8593903512266</v>
      </c>
      <c r="L14" s="24">
        <f>L13+'data'!$G$21*(K13-L13)/60*C13</f>
        <v>0.905716152904401</v>
      </c>
      <c r="M14" s="25">
        <f>IF(L14&lt;='data'!$G$22,1.89,1.47)</f>
        <v>1.89</v>
      </c>
      <c r="N14" s="24">
        <f>$A14</f>
        <v>45</v>
      </c>
      <c r="O14" s="29">
        <f>'data'!$G$23-'data'!$G$23*(1-('data'!$G$22^M14)/('data'!$G$22^M14+L14^M14))</f>
        <v>84.15873579422011</v>
      </c>
      <c r="P14" s="29">
        <f>VLOOKUP(IF(N14-'data'!$G$24&lt;0,0,N14-'data'!$G$24),N3:O366,2)</f>
        <v>91.966073614358</v>
      </c>
      <c r="Q14" s="25">
        <v>3.5</v>
      </c>
      <c r="R14" s="30">
        <v>18.3990291219503</v>
      </c>
      <c r="S14" s="25">
        <v>17.8593903512266</v>
      </c>
      <c r="T14" s="25">
        <v>17.8593903512266</v>
      </c>
      <c r="U14" s="24">
        <v>17.8593903512266</v>
      </c>
      <c r="V14" s="24">
        <v>0.921807726204694</v>
      </c>
      <c r="W14" s="24">
        <v>0.905716152904401</v>
      </c>
      <c r="X14" s="24">
        <v>0.905716152904401</v>
      </c>
      <c r="Y14" s="24">
        <v>0.905716152904401</v>
      </c>
      <c r="Z14" s="29">
        <v>91.9508072098487</v>
      </c>
      <c r="AA14" s="29">
        <v>91.966073614358</v>
      </c>
      <c r="AB14" s="29">
        <v>91.966073614358</v>
      </c>
      <c r="AC14" s="29">
        <v>91.966073614358</v>
      </c>
    </row>
    <row r="15" ht="20.05" customHeight="1">
      <c r="A15" s="22">
        <f>$A14+C14</f>
        <v>50</v>
      </c>
      <c r="B15" s="23"/>
      <c r="C15" s="24">
        <v>2.5608660344889</v>
      </c>
      <c r="D15" t="b" s="25">
        <v>0</v>
      </c>
      <c r="E15" s="26"/>
      <c r="F15" s="27">
        <v>0</v>
      </c>
      <c r="G15" s="27">
        <f>E14+(F14/60+H15*'data'!$C$16+I15*OFFSET('data'!$C$17,0,D14)-G14*(OFFSET('data'!$C$18,0,D14)+'data'!$C$19+OFFSET('data'!$C$20,0,D14)))*C15/60+G14</f>
        <v>121.622563542195</v>
      </c>
      <c r="H15" s="27">
        <f>H14+('data'!$C$19*G14-'data'!$C$16*H14)*$C15/60</f>
        <v>13.7621918768104</v>
      </c>
      <c r="I15" s="27">
        <f>I14+(OFFSET('data'!$C$20,0,D15)*G14-OFFSET('data'!$C$17,0,D15)*I14)*$C15/60</f>
        <v>8.66133862794638</v>
      </c>
      <c r="J15" s="28">
        <f>$A15/60</f>
        <v>0.833333333333333</v>
      </c>
      <c r="K15" s="24">
        <f>G15/'data'!$C$15*1000</f>
        <v>18.5815157761663</v>
      </c>
      <c r="L15" s="24">
        <f>L14+'data'!$G$21*(K14-L14)/60*C14</f>
        <v>1.10521365211433</v>
      </c>
      <c r="M15" s="25">
        <f>IF(L15&lt;='data'!$G$22,1.89,1.47)</f>
        <v>1.89</v>
      </c>
      <c r="N15" s="24">
        <f>$A15</f>
        <v>50</v>
      </c>
      <c r="O15" s="29">
        <f>'data'!$G$23-'data'!$G$23*(1-('data'!$G$22^M15)/('data'!$G$22^M15+L15^M15))</f>
        <v>80.65614212780621</v>
      </c>
      <c r="P15" s="29">
        <f>VLOOKUP(IF(N15-'data'!$G$24&lt;0,0,N15-'data'!$G$24),N3:O366,2)</f>
        <v>90.90222340385409</v>
      </c>
      <c r="Q15" s="25">
        <v>3.5</v>
      </c>
      <c r="R15" s="30">
        <v>19.1769804044155</v>
      </c>
      <c r="S15" s="25">
        <v>18.5815157761663</v>
      </c>
      <c r="T15" s="25">
        <v>18.5815157761663</v>
      </c>
      <c r="U15" s="24">
        <v>18.5815157761663</v>
      </c>
      <c r="V15" s="24">
        <v>1.12746591691917</v>
      </c>
      <c r="W15" s="24">
        <v>1.10521365211433</v>
      </c>
      <c r="X15" s="24">
        <v>1.10521365211433</v>
      </c>
      <c r="Y15" s="24">
        <v>1.10521365211433</v>
      </c>
      <c r="Z15" s="29">
        <v>90.86170646986589</v>
      </c>
      <c r="AA15" s="29">
        <v>90.90222340385409</v>
      </c>
      <c r="AB15" s="29">
        <v>90.90222340385409</v>
      </c>
      <c r="AC15" s="29">
        <v>90.90222340385409</v>
      </c>
    </row>
    <row r="16" ht="20.05" customHeight="1">
      <c r="A16" s="22">
        <f>$A15+C15</f>
        <v>52.5608660344889</v>
      </c>
      <c r="B16" s="23"/>
      <c r="C16" s="24">
        <v>5</v>
      </c>
      <c r="D16" t="b" s="25">
        <v>0</v>
      </c>
      <c r="E16" s="26"/>
      <c r="F16" s="27">
        <v>0</v>
      </c>
      <c r="G16" s="27">
        <f>E15+(F15/60+H16*'data'!$C$16+I16*OFFSET('data'!$C$17,0,D15)-G15*(OFFSET('data'!$C$18,0,D15)+'data'!$C$19+OFFSET('data'!$C$20,0,D15)))*C16/60+G15</f>
        <v>113.897592231924</v>
      </c>
      <c r="H16" s="27">
        <f>H15+('data'!$C$19*G15-'data'!$C$16*H15)*$C16/60</f>
        <v>16.6208044824248</v>
      </c>
      <c r="I16" s="27">
        <f>I15+(OFFSET('data'!$C$20,0,D16)*G15-OFFSET('data'!$C$17,0,D16)*I15)*$C16/60</f>
        <v>10.4813763254263</v>
      </c>
      <c r="J16" s="28">
        <f>$A16/60</f>
        <v>0.876014433908148</v>
      </c>
      <c r="K16" s="24">
        <f>G16/'data'!$C$15*1000</f>
        <v>17.401293356151</v>
      </c>
      <c r="L16" s="24">
        <f>L15+'data'!$G$21*(K15-L15)/60*C15</f>
        <v>1.21054072686352</v>
      </c>
      <c r="M16" s="25">
        <f>IF(L16&lt;='data'!$G$22,1.89,1.47)</f>
        <v>1.89</v>
      </c>
      <c r="N16" s="24">
        <f>$A16</f>
        <v>52.5608660344889</v>
      </c>
      <c r="O16" s="29">
        <f>'data'!$G$23-'data'!$G$23*(1-('data'!$G$22^M16)/('data'!$G$22^M16+L16^M16))</f>
        <v>78.6952668615754</v>
      </c>
      <c r="P16" s="29">
        <f>VLOOKUP(IF(N16-'data'!$G$24&lt;0,0,N16-'data'!$G$24),N3:O366,2)</f>
        <v>89.28597585438951</v>
      </c>
      <c r="Q16" s="25">
        <v>3.5</v>
      </c>
      <c r="R16" s="30">
        <v>18.1082979027662</v>
      </c>
      <c r="S16" s="25">
        <v>17.401293356151</v>
      </c>
      <c r="T16" s="25">
        <v>17.401293356151</v>
      </c>
      <c r="U16" s="24">
        <v>17.401293356151</v>
      </c>
      <c r="V16" s="24">
        <v>1.23624765736498</v>
      </c>
      <c r="W16" s="24">
        <v>1.21054072686352</v>
      </c>
      <c r="X16" s="24">
        <v>1.21054072686352</v>
      </c>
      <c r="Y16" s="24">
        <v>1.21054072686352</v>
      </c>
      <c r="Z16" s="29">
        <v>89.19858760196431</v>
      </c>
      <c r="AA16" s="29">
        <v>89.28597585438951</v>
      </c>
      <c r="AB16" s="29">
        <v>89.28597585438951</v>
      </c>
      <c r="AC16" s="29">
        <v>89.28597585438951</v>
      </c>
    </row>
    <row r="17" ht="20.05" customHeight="1">
      <c r="A17" s="22">
        <f>$A16+C16</f>
        <v>57.5608660344889</v>
      </c>
      <c r="B17" s="23"/>
      <c r="C17" s="24">
        <v>5</v>
      </c>
      <c r="D17" t="b" s="25">
        <v>0</v>
      </c>
      <c r="E17" s="26"/>
      <c r="F17" s="27">
        <v>0</v>
      </c>
      <c r="G17" s="27">
        <f>E16+(F16/60+H17*'data'!$C$16+I17*OFFSET('data'!$C$17,0,D16)-G16*(OFFSET('data'!$C$18,0,D16)+'data'!$C$19+OFFSET('data'!$C$20,0,D16)))*C17/60+G16</f>
        <v>106.685847949532</v>
      </c>
      <c r="H17" s="27">
        <f>H16+('data'!$C$19*G16-'data'!$C$16*H16)*$C17/60</f>
        <v>19.2759446238044</v>
      </c>
      <c r="I17" s="27">
        <f>I16+(OFFSET('data'!$C$20,0,D17)*G16-OFFSET('data'!$C$17,0,D17)*I16)*$C17/60</f>
        <v>12.1850205870638</v>
      </c>
      <c r="J17" s="28">
        <f>$A17/60</f>
        <v>0.959347767241482</v>
      </c>
      <c r="K17" s="24">
        <f>G17/'data'!$C$15*1000</f>
        <v>16.2994818480384</v>
      </c>
      <c r="L17" s="24">
        <f>L16+'data'!$G$21*(K16-L16)/60*C16</f>
        <v>1.40106076529797</v>
      </c>
      <c r="M17" s="25">
        <f>IF(L17&lt;='data'!$G$22,1.89,1.47)</f>
        <v>1.89</v>
      </c>
      <c r="N17" s="24">
        <f>$A17</f>
        <v>57.5608660344889</v>
      </c>
      <c r="O17" s="29">
        <f>'data'!$G$23-'data'!$G$23*(1-('data'!$G$22^M17)/('data'!$G$22^M17+L17^M17))</f>
        <v>75.0236359061029</v>
      </c>
      <c r="P17" s="29">
        <f>VLOOKUP(IF(N17-'data'!$G$24&lt;0,0,N17-'data'!$G$24),N3:O366,2)</f>
        <v>87.0458295340195</v>
      </c>
      <c r="Q17" s="25">
        <v>3.5</v>
      </c>
      <c r="R17" s="30">
        <v>17.1025890716926</v>
      </c>
      <c r="S17" s="25">
        <v>16.2994818480384</v>
      </c>
      <c r="T17" s="25">
        <v>16.2994818480384</v>
      </c>
      <c r="U17" s="24">
        <v>16.2994818480384</v>
      </c>
      <c r="V17" s="24">
        <v>1.43478467011676</v>
      </c>
      <c r="W17" s="24">
        <v>1.40106076529797</v>
      </c>
      <c r="X17" s="24">
        <v>1.40106076529797</v>
      </c>
      <c r="Y17" s="24">
        <v>1.40106076529797</v>
      </c>
      <c r="Z17" s="29">
        <v>86.88327031482611</v>
      </c>
      <c r="AA17" s="29">
        <v>87.0458295340195</v>
      </c>
      <c r="AB17" s="29">
        <v>87.0458295340195</v>
      </c>
      <c r="AC17" s="29">
        <v>87.0458295340195</v>
      </c>
    </row>
    <row r="18" ht="20.05" customHeight="1">
      <c r="A18" s="22">
        <f>$A17+C17</f>
        <v>62.5608660344889</v>
      </c>
      <c r="B18" s="23"/>
      <c r="C18" s="24">
        <v>5</v>
      </c>
      <c r="D18" t="b" s="25">
        <v>0</v>
      </c>
      <c r="E18" s="26"/>
      <c r="F18" s="27">
        <v>0</v>
      </c>
      <c r="G18" s="27">
        <f>E17+(F17/60+H18*'data'!$C$16+I18*OFFSET('data'!$C$17,0,D17)-G17*(OFFSET('data'!$C$18,0,D17)+'data'!$C$19+OFFSET('data'!$C$20,0,D17)))*C18/60+G17</f>
        <v>99.9531556650515</v>
      </c>
      <c r="H18" s="27">
        <f>H17+('data'!$C$19*G17-'data'!$C$16*H17)*$C18/60</f>
        <v>21.7412100207133</v>
      </c>
      <c r="I18" s="27">
        <f>I17+(OFFSET('data'!$C$20,0,D18)*G17-OFFSET('data'!$C$17,0,D18)*I17)*$C18/60</f>
        <v>13.7800027782462</v>
      </c>
      <c r="J18" s="28">
        <f>$A18/60</f>
        <v>1.04268110057482</v>
      </c>
      <c r="K18" s="24">
        <f>G18/'data'!$C$15*1000</f>
        <v>15.2708599849847</v>
      </c>
      <c r="L18" s="24">
        <f>L17+'data'!$G$21*(K17-L17)/60*C17</f>
        <v>1.57637366286901</v>
      </c>
      <c r="M18" s="25">
        <f>IF(L18&lt;='data'!$G$22,1.89,1.47)</f>
        <v>1.89</v>
      </c>
      <c r="N18" s="24">
        <f>$A18</f>
        <v>62.5608660344889</v>
      </c>
      <c r="O18" s="29">
        <f>'data'!$G$23-'data'!$G$23*(1-('data'!$G$22^M18)/('data'!$G$22^M18+L18^M18))</f>
        <v>71.5705790972584</v>
      </c>
      <c r="P18" s="29">
        <f>VLOOKUP(IF(N18-'data'!$G$24&lt;0,0,N18-'data'!$G$24),N3:O366,2)</f>
        <v>84.15873579422011</v>
      </c>
      <c r="Q18" s="25">
        <v>3.5</v>
      </c>
      <c r="R18" s="30">
        <v>16.1561321844126</v>
      </c>
      <c r="S18" s="25">
        <v>15.2708599849847</v>
      </c>
      <c r="T18" s="25">
        <v>15.2708599849847</v>
      </c>
      <c r="U18" s="24">
        <v>15.2708599849847</v>
      </c>
      <c r="V18" s="24">
        <v>1.61915106525098</v>
      </c>
      <c r="W18" s="24">
        <v>1.57637366286901</v>
      </c>
      <c r="X18" s="24">
        <v>1.57637366286901</v>
      </c>
      <c r="Y18" s="24">
        <v>1.57637366286901</v>
      </c>
      <c r="Z18" s="29">
        <v>83.8888241482403</v>
      </c>
      <c r="AA18" s="29">
        <v>84.15873579422011</v>
      </c>
      <c r="AB18" s="29">
        <v>84.15873579422011</v>
      </c>
      <c r="AC18" s="29">
        <v>84.15873579422011</v>
      </c>
    </row>
    <row r="19" ht="20.05" customHeight="1">
      <c r="A19" s="22">
        <f>$A18+C18</f>
        <v>67.5608660344889</v>
      </c>
      <c r="B19" s="23"/>
      <c r="C19" s="24">
        <v>5</v>
      </c>
      <c r="D19" t="b" s="25">
        <v>0</v>
      </c>
      <c r="E19" s="26"/>
      <c r="F19" s="27">
        <v>0</v>
      </c>
      <c r="G19" s="27">
        <f>E18+(F18/60+H19*'data'!$C$16+I19*OFFSET('data'!$C$17,0,D18)-G18*(OFFSET('data'!$C$18,0,D18)+'data'!$C$19+OFFSET('data'!$C$20,0,D18)))*C19/60+G18</f>
        <v>93.667616291548</v>
      </c>
      <c r="H19" s="27">
        <f>H18+('data'!$C$19*G18-'data'!$C$16*H18)*$C19/60</f>
        <v>24.0292926545244</v>
      </c>
      <c r="I19" s="27">
        <f>I18+(OFFSET('data'!$C$20,0,D19)*G18-OFFSET('data'!$C$17,0,D19)*I18)*$C19/60</f>
        <v>15.2735394505389</v>
      </c>
      <c r="J19" s="28">
        <f>$A19/60</f>
        <v>1.12601443390815</v>
      </c>
      <c r="K19" s="24">
        <f>G19/'data'!$C$15*1000</f>
        <v>14.3105542191064</v>
      </c>
      <c r="L19" s="24">
        <f>L18+'data'!$G$21*(K18-L18)/60*C18</f>
        <v>1.73751960340484</v>
      </c>
      <c r="M19" s="25">
        <f>IF(L19&lt;='data'!$G$22,1.89,1.47)</f>
        <v>1.89</v>
      </c>
      <c r="N19" s="24">
        <f>$A19</f>
        <v>67.5608660344889</v>
      </c>
      <c r="O19" s="29">
        <f>'data'!$G$23-'data'!$G$23*(1-('data'!$G$22^M19)/('data'!$G$22^M19+L19^M19))</f>
        <v>68.3879905631492</v>
      </c>
      <c r="P19" s="29">
        <f>VLOOKUP(IF(N19-'data'!$G$24&lt;0,0,N19-'data'!$G$24),N3:O366,2)</f>
        <v>80.65614212780621</v>
      </c>
      <c r="Q19" s="25">
        <v>3.5</v>
      </c>
      <c r="R19" s="30">
        <v>15.2654255028081</v>
      </c>
      <c r="S19" s="25">
        <v>14.3105542191064</v>
      </c>
      <c r="T19" s="25">
        <v>14.3105542191064</v>
      </c>
      <c r="U19" s="24">
        <v>14.3105542191064</v>
      </c>
      <c r="V19" s="24">
        <v>1.79021082170317</v>
      </c>
      <c r="W19" s="24">
        <v>1.73751960340484</v>
      </c>
      <c r="X19" s="24">
        <v>1.73751960340484</v>
      </c>
      <c r="Y19" s="24">
        <v>1.73751960340484</v>
      </c>
      <c r="Z19" s="29">
        <v>80.2472030707473</v>
      </c>
      <c r="AA19" s="29">
        <v>80.65614212780621</v>
      </c>
      <c r="AB19" s="29">
        <v>80.65614212780621</v>
      </c>
      <c r="AC19" s="29">
        <v>80.65614212780621</v>
      </c>
    </row>
    <row r="20" ht="20.05" customHeight="1">
      <c r="A20" s="22">
        <f>$A19+C19</f>
        <v>72.5608660344889</v>
      </c>
      <c r="B20" s="23"/>
      <c r="C20" s="24">
        <v>5</v>
      </c>
      <c r="D20" t="b" s="25">
        <v>0</v>
      </c>
      <c r="E20" s="26"/>
      <c r="F20" s="27">
        <v>0</v>
      </c>
      <c r="G20" s="27">
        <f>E19+(F19/60+H20*'data'!$C$16+I20*OFFSET('data'!$C$17,0,D19)-G19*(OFFSET('data'!$C$18,0,D19)+'data'!$C$19+OFFSET('data'!$C$20,0,D19)))*C20/60+G19</f>
        <v>87.7994551139015</v>
      </c>
      <c r="H20" s="27">
        <f>H19+('data'!$C$19*G19-'data'!$C$16*H19)*$C20/60</f>
        <v>26.1520390884064</v>
      </c>
      <c r="I20" s="27">
        <f>I19+(OFFSET('data'!$C$20,0,D20)*G19-OFFSET('data'!$C$17,0,D20)*I19)*$C20/60</f>
        <v>16.6723666265457</v>
      </c>
      <c r="J20" s="28">
        <f>$A20/60</f>
        <v>1.20934776724148</v>
      </c>
      <c r="K20" s="24">
        <f>G20/'data'!$C$15*1000</f>
        <v>13.4140155644044</v>
      </c>
      <c r="L20" s="24">
        <f>L19+'data'!$G$21*(K19-L19)/60*C19</f>
        <v>1.88546918259167</v>
      </c>
      <c r="M20" s="25">
        <f>IF(L20&lt;='data'!$G$22,1.89,1.47)</f>
        <v>1.89</v>
      </c>
      <c r="N20" s="24">
        <f>$A20</f>
        <v>72.5608660344889</v>
      </c>
      <c r="O20" s="29">
        <f>'data'!$G$23-'data'!$G$23*(1-('data'!$G$22^M20)/('data'!$G$22^M20+L20^M20))</f>
        <v>65.4932467734187</v>
      </c>
      <c r="P20" s="29">
        <f>VLOOKUP(IF(N20-'data'!$G$24&lt;0,0,N20-'data'!$G$24),N3:O366,2)</f>
        <v>78.6952668615754</v>
      </c>
      <c r="Q20" s="25">
        <v>3.5</v>
      </c>
      <c r="R20" s="30">
        <v>14.4271742739325</v>
      </c>
      <c r="S20" s="25">
        <v>13.4140155644044</v>
      </c>
      <c r="T20" s="25">
        <v>13.4140155644044</v>
      </c>
      <c r="U20" s="24">
        <v>13.4140155644044</v>
      </c>
      <c r="V20" s="24">
        <v>1.94877654608541</v>
      </c>
      <c r="W20" s="24">
        <v>1.88546918259167</v>
      </c>
      <c r="X20" s="24">
        <v>1.88546918259167</v>
      </c>
      <c r="Y20" s="24">
        <v>1.88546918259167</v>
      </c>
      <c r="Z20" s="29">
        <v>78.20789362232119</v>
      </c>
      <c r="AA20" s="29">
        <v>78.6952668615754</v>
      </c>
      <c r="AB20" s="29">
        <v>78.6952668615754</v>
      </c>
      <c r="AC20" s="29">
        <v>78.6952668615754</v>
      </c>
    </row>
    <row r="21" ht="20.05" customHeight="1">
      <c r="A21" s="22">
        <f>$A20+C20</f>
        <v>77.5608660344889</v>
      </c>
      <c r="B21" s="23"/>
      <c r="C21" s="24">
        <v>5</v>
      </c>
      <c r="D21" t="b" s="25">
        <v>0</v>
      </c>
      <c r="E21" s="26"/>
      <c r="F21" s="27">
        <v>0</v>
      </c>
      <c r="G21" s="27">
        <f>E20+(F20/60+H21*'data'!$C$16+I21*OFFSET('data'!$C$17,0,D20)-G20*(OFFSET('data'!$C$18,0,D20)+'data'!$C$19+OFFSET('data'!$C$20,0,D20)))*C21/60+G20</f>
        <v>82.3208803117972</v>
      </c>
      <c r="H21" s="27">
        <f>H20+('data'!$C$19*G20-'data'!$C$16*H20)*$C21/60</f>
        <v>28.1205067703571</v>
      </c>
      <c r="I21" s="27">
        <f>I20+(OFFSET('data'!$C$20,0,D21)*G20-OFFSET('data'!$C$17,0,D21)*I20)*$C21/60</f>
        <v>17.9827718014973</v>
      </c>
      <c r="J21" s="28">
        <f>$A21/60</f>
        <v>1.29268110057482</v>
      </c>
      <c r="K21" s="24">
        <f>G21/'data'!$C$15*1000</f>
        <v>12.5769979818824</v>
      </c>
      <c r="L21" s="24">
        <f>L20+'data'!$G$21*(K20-L20)/60*C20</f>
        <v>2.02112804602111</v>
      </c>
      <c r="M21" s="25">
        <f>IF(L21&lt;='data'!$G$22,1.89,1.47)</f>
        <v>1.89</v>
      </c>
      <c r="N21" s="24">
        <f>$A21</f>
        <v>77.5608660344889</v>
      </c>
      <c r="O21" s="29">
        <f>'data'!$G$23-'data'!$G$23*(1-('data'!$G$22^M21)/('data'!$G$22^M21+L21^M21))</f>
        <v>62.8832836038528</v>
      </c>
      <c r="P21" s="29">
        <f>VLOOKUP(IF(N21-'data'!$G$24&lt;0,0,N21-'data'!$G$24),N3:O366,2)</f>
        <v>75.0236359061029</v>
      </c>
      <c r="Q21" s="25">
        <v>3.5</v>
      </c>
      <c r="R21" s="30">
        <v>13.6382784951532</v>
      </c>
      <c r="S21" s="25">
        <v>12.5769979818824</v>
      </c>
      <c r="T21" s="25">
        <v>12.5769979818824</v>
      </c>
      <c r="U21" s="24">
        <v>12.5769979818824</v>
      </c>
      <c r="V21" s="24">
        <v>2.09561251283407</v>
      </c>
      <c r="W21" s="24">
        <v>2.02112804602111</v>
      </c>
      <c r="X21" s="24">
        <v>2.02112804602111</v>
      </c>
      <c r="Y21" s="24">
        <v>2.02112804602111</v>
      </c>
      <c r="Z21" s="29">
        <v>74.3627294578957</v>
      </c>
      <c r="AA21" s="29">
        <v>75.0236359061029</v>
      </c>
      <c r="AB21" s="29">
        <v>75.0236359061029</v>
      </c>
      <c r="AC21" s="29">
        <v>75.0236359061029</v>
      </c>
    </row>
    <row r="22" ht="20.05" customHeight="1">
      <c r="A22" s="22">
        <f>$A21+C21</f>
        <v>82.5608660344889</v>
      </c>
      <c r="B22" s="23"/>
      <c r="C22" s="24">
        <v>5</v>
      </c>
      <c r="D22" t="b" s="25">
        <v>0</v>
      </c>
      <c r="E22" s="26"/>
      <c r="F22" s="27">
        <v>0</v>
      </c>
      <c r="G22" s="27">
        <f>E21+(F21/60+H22*'data'!$C$16+I22*OFFSET('data'!$C$17,0,D21)-G21*(OFFSET('data'!$C$18,0,D21)+'data'!$C$19+OFFSET('data'!$C$20,0,D21)))*C22/60+G21</f>
        <v>77.2059509046782</v>
      </c>
      <c r="H22" s="27">
        <f>H21+('data'!$C$19*G21-'data'!$C$16*H21)*$C22/60</f>
        <v>29.9450165866143</v>
      </c>
      <c r="I22" s="27">
        <f>I21+(OFFSET('data'!$C$20,0,D22)*G21-OFFSET('data'!$C$17,0,D22)*I21)*$C22/60</f>
        <v>19.2106238136266</v>
      </c>
      <c r="J22" s="28">
        <f>$A22/60</f>
        <v>1.37601443390815</v>
      </c>
      <c r="K22" s="24">
        <f>G22/'data'!$C$15*1000</f>
        <v>11.7955382041547</v>
      </c>
      <c r="L22" s="24">
        <f>L21+'data'!$G$21*(K21-L21)/60*C21</f>
        <v>2.14534121831376</v>
      </c>
      <c r="M22" s="25">
        <f>IF(L22&lt;='data'!$G$22,1.89,1.47)</f>
        <v>1.89</v>
      </c>
      <c r="N22" s="24">
        <f>$A22</f>
        <v>82.5608660344889</v>
      </c>
      <c r="O22" s="29">
        <f>'data'!$G$23-'data'!$G$23*(1-('data'!$G$22^M22)/('data'!$G$22^M22+L22^M22))</f>
        <v>60.543788851124</v>
      </c>
      <c r="P22" s="29">
        <f>VLOOKUP(IF(N22-'data'!$G$24&lt;0,0,N22-'data'!$G$24),N3:O366,2)</f>
        <v>71.5705790972584</v>
      </c>
      <c r="Q22" s="25">
        <v>3.5</v>
      </c>
      <c r="R22" s="30">
        <v>12.8958214024935</v>
      </c>
      <c r="S22" s="25">
        <v>11.7955382041547</v>
      </c>
      <c r="T22" s="25">
        <v>11.7955382041547</v>
      </c>
      <c r="U22" s="24">
        <v>11.7955382041547</v>
      </c>
      <c r="V22" s="24">
        <v>2.23143752461329</v>
      </c>
      <c r="W22" s="24">
        <v>2.14534121831376</v>
      </c>
      <c r="X22" s="24">
        <v>2.14534121831376</v>
      </c>
      <c r="Y22" s="24">
        <v>2.14534121831376</v>
      </c>
      <c r="Z22" s="29">
        <v>70.724670619123</v>
      </c>
      <c r="AA22" s="29">
        <v>71.5705790972584</v>
      </c>
      <c r="AB22" s="29">
        <v>71.5705790972584</v>
      </c>
      <c r="AC22" s="29">
        <v>71.5705790972584</v>
      </c>
    </row>
    <row r="23" ht="20.05" customHeight="1">
      <c r="A23" s="22">
        <f>$A22+C22</f>
        <v>87.5608660344889</v>
      </c>
      <c r="B23" s="23"/>
      <c r="C23" s="24">
        <v>5</v>
      </c>
      <c r="D23" t="b" s="25">
        <v>0</v>
      </c>
      <c r="E23" s="26"/>
      <c r="F23" s="27">
        <v>0</v>
      </c>
      <c r="G23" s="27">
        <f>E22+(F22/60+H23*'data'!$C$16+I23*OFFSET('data'!$C$17,0,D22)-G22*(OFFSET('data'!$C$18,0,D22)+'data'!$C$19+OFFSET('data'!$C$20,0,D22)))*C23/60+G22</f>
        <v>72.4304534911857</v>
      </c>
      <c r="H23" s="27">
        <f>H22+('data'!$C$19*G22-'data'!$C$16*H22)*$C23/60</f>
        <v>31.6352019151581</v>
      </c>
      <c r="I23" s="27">
        <f>I22+(OFFSET('data'!$C$20,0,D23)*G22-OFFSET('data'!$C$17,0,D23)*I22)*$C23/60</f>
        <v>20.3614007252633</v>
      </c>
      <c r="J23" s="28">
        <f>$A23/60</f>
        <v>1.45934776724148</v>
      </c>
      <c r="K23" s="24">
        <f>G23/'data'!$C$15*1000</f>
        <v>11.0659369036767</v>
      </c>
      <c r="L23" s="24">
        <f>L22+'data'!$G$21*(K22-L22)/60*C22</f>
        <v>2.25889714389295</v>
      </c>
      <c r="M23" s="25">
        <f>IF(L23&lt;='data'!$G$22,1.89,1.47)</f>
        <v>1.89</v>
      </c>
      <c r="N23" s="24">
        <f>$A23</f>
        <v>87.5608660344889</v>
      </c>
      <c r="O23" s="29">
        <f>'data'!$G$23-'data'!$G$23*(1-('data'!$G$22^M23)/('data'!$G$22^M23+L23^M23))</f>
        <v>58.4549578938682</v>
      </c>
      <c r="P23" s="29">
        <f>VLOOKUP(IF(N23-'data'!$G$24&lt;0,0,N23-'data'!$G$24),N3:O366,2)</f>
        <v>68.3879905631492</v>
      </c>
      <c r="Q23" s="25">
        <v>3.5</v>
      </c>
      <c r="R23" s="30">
        <v>12.1970586394284</v>
      </c>
      <c r="S23" s="25">
        <v>11.0659369036767</v>
      </c>
      <c r="T23" s="25">
        <v>11.0659369036767</v>
      </c>
      <c r="U23" s="24">
        <v>11.0659369036767</v>
      </c>
      <c r="V23" s="24">
        <v>2.35692760359938</v>
      </c>
      <c r="W23" s="24">
        <v>2.25889714389295</v>
      </c>
      <c r="X23" s="24">
        <v>2.25889714389295</v>
      </c>
      <c r="Y23" s="24">
        <v>2.25889714389295</v>
      </c>
      <c r="Z23" s="29">
        <v>67.35260048249179</v>
      </c>
      <c r="AA23" s="29">
        <v>68.3879905631492</v>
      </c>
      <c r="AB23" s="29">
        <v>68.3879905631492</v>
      </c>
      <c r="AC23" s="29">
        <v>68.3879905631492</v>
      </c>
    </row>
    <row r="24" ht="20.05" customHeight="1">
      <c r="A24" s="22">
        <f>$A23+C23</f>
        <v>92.5608660344889</v>
      </c>
      <c r="B24" s="23"/>
      <c r="C24" s="24">
        <v>5</v>
      </c>
      <c r="D24" t="b" s="25">
        <v>0</v>
      </c>
      <c r="E24" s="26"/>
      <c r="F24" s="27">
        <v>0</v>
      </c>
      <c r="G24" s="27">
        <f>E23+(F23/60+H24*'data'!$C$16+I24*OFFSET('data'!$C$17,0,D23)-G23*(OFFSET('data'!$C$18,0,D23)+'data'!$C$19+OFFSET('data'!$C$20,0,D23)))*C24/60+G23</f>
        <v>67.9717871973981</v>
      </c>
      <c r="H24" s="27">
        <f>H23+('data'!$C$19*G23-'data'!$C$16*H23)*$C24/60</f>
        <v>33.2000544123883</v>
      </c>
      <c r="I24" s="27">
        <f>I23+(OFFSET('data'!$C$20,0,D24)*G23-OFFSET('data'!$C$17,0,D24)*I23)*$C24/60</f>
        <v>21.440215847129</v>
      </c>
      <c r="J24" s="28">
        <f>$A24/60</f>
        <v>1.54268110057482</v>
      </c>
      <c r="K24" s="24">
        <f>G24/'data'!$C$15*1000</f>
        <v>10.3847411151179</v>
      </c>
      <c r="L24" s="24">
        <f>L23+'data'!$G$21*(K23-L23)/60*C23</f>
        <v>2.36253145861236</v>
      </c>
      <c r="M24" s="25">
        <f>IF(L24&lt;='data'!$G$22,1.89,1.47)</f>
        <v>1.89</v>
      </c>
      <c r="N24" s="24">
        <f>$A24</f>
        <v>92.5608660344889</v>
      </c>
      <c r="O24" s="29">
        <f>'data'!$G$23-'data'!$G$23*(1-('data'!$G$22^M24)/('data'!$G$22^M24+L24^M24))</f>
        <v>56.5949609734444</v>
      </c>
      <c r="P24" s="29">
        <f>VLOOKUP(IF(N24-'data'!$G$24&lt;0,0,N24-'data'!$G$24),N3:O366,2)</f>
        <v>65.4932467734187</v>
      </c>
      <c r="Q24" s="25">
        <v>3.5</v>
      </c>
      <c r="R24" s="30">
        <v>11.5394080659106</v>
      </c>
      <c r="S24" s="25">
        <v>10.3847411151179</v>
      </c>
      <c r="T24" s="25">
        <v>10.3847411151179</v>
      </c>
      <c r="U24" s="24">
        <v>10.3847411151179</v>
      </c>
      <c r="V24" s="24">
        <v>2.47271852364314</v>
      </c>
      <c r="W24" s="24">
        <v>2.36253145861236</v>
      </c>
      <c r="X24" s="24">
        <v>2.36253145861236</v>
      </c>
      <c r="Y24" s="24">
        <v>2.36253145861236</v>
      </c>
      <c r="Z24" s="29">
        <v>64.26894807462919</v>
      </c>
      <c r="AA24" s="29">
        <v>65.4932467734187</v>
      </c>
      <c r="AB24" s="29">
        <v>65.4932467734187</v>
      </c>
      <c r="AC24" s="29">
        <v>65.4932467734187</v>
      </c>
    </row>
    <row r="25" ht="20.05" customHeight="1">
      <c r="A25" s="22">
        <f>$A24+C24</f>
        <v>97.5608660344889</v>
      </c>
      <c r="B25" s="23"/>
      <c r="C25" s="24">
        <v>5</v>
      </c>
      <c r="D25" t="b" s="25">
        <v>0</v>
      </c>
      <c r="E25" s="26"/>
      <c r="F25" s="27">
        <v>0</v>
      </c>
      <c r="G25" s="27">
        <f>E24+(F24/60+H25*'data'!$C$16+I25*OFFSET('data'!$C$17,0,D24)-G24*(OFFSET('data'!$C$18,0,D24)+'data'!$C$19+OFFSET('data'!$C$20,0,D24)))*C25/60+G24</f>
        <v>63.8088562871873</v>
      </c>
      <c r="H25" s="27">
        <f>H24+('data'!$C$19*G24-'data'!$C$16*H24)*$C25/60</f>
        <v>34.6479667505386</v>
      </c>
      <c r="I25" s="27">
        <f>I24+(OFFSET('data'!$C$20,0,D25)*G24-OFFSET('data'!$C$17,0,D25)*I24)*$C25/60</f>
        <v>22.4518420294899</v>
      </c>
      <c r="J25" s="28">
        <f>$A25/60</f>
        <v>1.62601443390815</v>
      </c>
      <c r="K25" s="24">
        <f>G25/'data'!$C$15*1000</f>
        <v>9.74872782835358</v>
      </c>
      <c r="L25" s="24">
        <f>L24+'data'!$G$21*(K24-L24)/60*C24</f>
        <v>2.45693051016244</v>
      </c>
      <c r="M25" s="25">
        <f>IF(L25&lt;='data'!$G$22,1.89,1.47)</f>
        <v>1.89</v>
      </c>
      <c r="N25" s="24">
        <f>$A25</f>
        <v>97.5608660344889</v>
      </c>
      <c r="O25" s="29">
        <f>'data'!$G$23-'data'!$G$23*(1-('data'!$G$22^M25)/('data'!$G$22^M25+L25^M25))</f>
        <v>54.9419427681519</v>
      </c>
      <c r="P25" s="29">
        <f>VLOOKUP(IF(N25-'data'!$G$24&lt;0,0,N25-'data'!$G$24),N3:O366,2)</f>
        <v>62.8832836038528</v>
      </c>
      <c r="Q25" s="25">
        <v>3.5</v>
      </c>
      <c r="R25" s="30">
        <v>10.9204401697834</v>
      </c>
      <c r="S25" s="25">
        <v>9.74872782835358</v>
      </c>
      <c r="T25" s="25">
        <v>9.74872782835358</v>
      </c>
      <c r="U25" s="24">
        <v>9.74872782835358</v>
      </c>
      <c r="V25" s="24">
        <v>2.57940819271642</v>
      </c>
      <c r="W25" s="24">
        <v>2.45693051016244</v>
      </c>
      <c r="X25" s="24">
        <v>2.45693051016244</v>
      </c>
      <c r="Y25" s="24">
        <v>2.45693051016244</v>
      </c>
      <c r="Z25" s="29">
        <v>61.4739793065696</v>
      </c>
      <c r="AA25" s="29">
        <v>62.8832836038528</v>
      </c>
      <c r="AB25" s="29">
        <v>62.8832836038528</v>
      </c>
      <c r="AC25" s="29">
        <v>62.8832836038528</v>
      </c>
    </row>
    <row r="26" ht="20.05" customHeight="1">
      <c r="A26" s="22">
        <f>$A25+C25</f>
        <v>102.560866034489</v>
      </c>
      <c r="B26" s="23"/>
      <c r="C26" s="24">
        <v>5</v>
      </c>
      <c r="D26" t="b" s="25">
        <v>0</v>
      </c>
      <c r="E26" s="26"/>
      <c r="F26" s="27">
        <v>0</v>
      </c>
      <c r="G26" s="27">
        <f>E25+(F25/60+H26*'data'!$C$16+I26*OFFSET('data'!$C$17,0,D25)-G25*(OFFSET('data'!$C$18,0,D25)+'data'!$C$19+OFFSET('data'!$C$20,0,D25)))*C26/60+G25</f>
        <v>59.9219699244168</v>
      </c>
      <c r="H26" s="27">
        <f>H25+('data'!$C$19*G25-'data'!$C$16*H25)*$C26/60</f>
        <v>35.9867725088996</v>
      </c>
      <c r="I26" s="27">
        <f>I25+(OFFSET('data'!$C$20,0,D26)*G25-OFFSET('data'!$C$17,0,D26)*I25)*$C26/60</f>
        <v>23.4007343355887</v>
      </c>
      <c r="J26" s="28">
        <f>$A26/60</f>
        <v>1.70934776724148</v>
      </c>
      <c r="K26" s="24">
        <f>G26/'data'!$C$15*1000</f>
        <v>9.15488867411697</v>
      </c>
      <c r="L26" s="24">
        <f>L25+'data'!$G$21*(K25-L25)/60*C25</f>
        <v>2.54273464398665</v>
      </c>
      <c r="M26" s="25">
        <f>IF(L26&lt;='data'!$G$22,1.89,1.47)</f>
        <v>1.89</v>
      </c>
      <c r="N26" s="24">
        <f>$A26</f>
        <v>102.560866034489</v>
      </c>
      <c r="O26" s="29">
        <f>'data'!$G$23-'data'!$G$23*(1-('data'!$G$22^M26)/('data'!$G$22^M26+L26^M26))</f>
        <v>53.4751071426736</v>
      </c>
      <c r="P26" s="29">
        <f>VLOOKUP(IF(N26-'data'!$G$24&lt;0,0,N26-'data'!$G$24),N3:O366,2)</f>
        <v>60.543788851124</v>
      </c>
      <c r="Q26" s="25">
        <v>3.5</v>
      </c>
      <c r="R26" s="30">
        <v>10.3378690449745</v>
      </c>
      <c r="S26" s="25">
        <v>9.15488867411697</v>
      </c>
      <c r="T26" s="25">
        <v>9.15488867411697</v>
      </c>
      <c r="U26" s="24">
        <v>9.15488867411697</v>
      </c>
      <c r="V26" s="24">
        <v>2.67755889449289</v>
      </c>
      <c r="W26" s="24">
        <v>2.54273464398665</v>
      </c>
      <c r="X26" s="24">
        <v>2.54273464398665</v>
      </c>
      <c r="Y26" s="24">
        <v>2.54273464398665</v>
      </c>
      <c r="Z26" s="29">
        <v>58.955371678037</v>
      </c>
      <c r="AA26" s="29">
        <v>60.543788851124</v>
      </c>
      <c r="AB26" s="29">
        <v>60.543788851124</v>
      </c>
      <c r="AC26" s="29">
        <v>60.543788851124</v>
      </c>
    </row>
    <row r="27" ht="20.05" customHeight="1">
      <c r="A27" s="22">
        <f>$A26+C26</f>
        <v>107.560866034489</v>
      </c>
      <c r="B27" s="23"/>
      <c r="C27" s="24">
        <v>5</v>
      </c>
      <c r="D27" t="b" s="25">
        <v>0</v>
      </c>
      <c r="E27" s="26"/>
      <c r="F27" s="27">
        <v>0</v>
      </c>
      <c r="G27" s="27">
        <f>E26+(F26/60+H27*'data'!$C$16+I27*OFFSET('data'!$C$17,0,D26)-G26*(OFFSET('data'!$C$18,0,D26)+'data'!$C$19+OFFSET('data'!$C$20,0,D26)))*C27/60+G26</f>
        <v>56.2927486106895</v>
      </c>
      <c r="H27" s="27">
        <f>H26+('data'!$C$19*G26-'data'!$C$16*H26)*$C27/60</f>
        <v>37.2237834083981</v>
      </c>
      <c r="I27" s="27">
        <f>I26+(OFFSET('data'!$C$20,0,D27)*G26-OFFSET('data'!$C$17,0,D27)*I26)*$C27/60</f>
        <v>24.2910512050929</v>
      </c>
      <c r="J27" s="28">
        <f>$A27/60</f>
        <v>1.79268110057482</v>
      </c>
      <c r="K27" s="24">
        <f>G27/'data'!$C$15*1000</f>
        <v>8.600415629542249</v>
      </c>
      <c r="L27" s="24">
        <f>L26+'data'!$G$21*(K26-L26)/60*C26</f>
        <v>2.62054127032446</v>
      </c>
      <c r="M27" s="25">
        <f>IF(L27&lt;='data'!$G$22,1.89,1.47)</f>
        <v>1.89</v>
      </c>
      <c r="N27" s="24">
        <f>$A27</f>
        <v>107.560866034489</v>
      </c>
      <c r="O27" s="29">
        <f>'data'!$G$23-'data'!$G$23*(1-('data'!$G$22^M27)/('data'!$G$22^M27+L27^M27))</f>
        <v>52.1752461131408</v>
      </c>
      <c r="P27" s="29">
        <f>VLOOKUP(IF(N27-'data'!$G$24&lt;0,0,N27-'data'!$G$24),N3:O366,2)</f>
        <v>58.4549578938682</v>
      </c>
      <c r="Q27" s="25">
        <v>3.5</v>
      </c>
      <c r="R27" s="30">
        <v>9.78954390296615</v>
      </c>
      <c r="S27" s="25">
        <v>8.600415629542249</v>
      </c>
      <c r="T27" s="25">
        <v>8.600415629542249</v>
      </c>
      <c r="U27" s="24">
        <v>8.600415629542249</v>
      </c>
      <c r="V27" s="24">
        <v>2.76769939739018</v>
      </c>
      <c r="W27" s="24">
        <v>2.62054127032446</v>
      </c>
      <c r="X27" s="24">
        <v>2.62054127032446</v>
      </c>
      <c r="Y27" s="24">
        <v>2.62054127032446</v>
      </c>
      <c r="Z27" s="29">
        <v>56.6943482344743</v>
      </c>
      <c r="AA27" s="29">
        <v>58.4549578938682</v>
      </c>
      <c r="AB27" s="29">
        <v>58.4549578938682</v>
      </c>
      <c r="AC27" s="29">
        <v>58.4549578938682</v>
      </c>
    </row>
    <row r="28" ht="20.05" customHeight="1">
      <c r="A28" s="22">
        <f>$A27+C27</f>
        <v>112.560866034489</v>
      </c>
      <c r="B28" s="23"/>
      <c r="C28" s="24">
        <v>5</v>
      </c>
      <c r="D28" t="b" s="25">
        <v>0</v>
      </c>
      <c r="E28" s="26"/>
      <c r="F28" s="27">
        <v>0</v>
      </c>
      <c r="G28" s="27">
        <f>E27+(F27/60+H28*'data'!$C$16+I28*OFFSET('data'!$C$17,0,D27)-G27*(OFFSET('data'!$C$18,0,D27)+'data'!$C$19+OFFSET('data'!$C$20,0,D27)))*C28/60+G27</f>
        <v>52.9040368540731</v>
      </c>
      <c r="H28" s="27">
        <f>H27+('data'!$C$19*G27-'data'!$C$16*H27)*$C28/60</f>
        <v>38.3658240664589</v>
      </c>
      <c r="I28" s="27">
        <f>I27+(OFFSET('data'!$C$20,0,D28)*G27-OFFSET('data'!$C$17,0,D28)*I27)*$C28/60</f>
        <v>25.1266742081182</v>
      </c>
      <c r="J28" s="28">
        <f>$A28/60</f>
        <v>1.87601443390815</v>
      </c>
      <c r="K28" s="24">
        <f>G28/'data'!$C$15*1000</f>
        <v>8.082687675677819</v>
      </c>
      <c r="L28" s="24">
        <f>L27+'data'!$G$21*(K27-L27)/60*C27</f>
        <v>2.69090772695789</v>
      </c>
      <c r="M28" s="25">
        <f>IF(L28&lt;='data'!$G$22,1.89,1.47)</f>
        <v>1.89</v>
      </c>
      <c r="N28" s="24">
        <f>$A28</f>
        <v>112.560866034489</v>
      </c>
      <c r="O28" s="29">
        <f>'data'!$G$23-'data'!$G$23*(1-('data'!$G$22^M28)/('data'!$G$22^M28+L28^M28))</f>
        <v>51.0249404272775</v>
      </c>
      <c r="P28" s="29">
        <f>VLOOKUP(IF(N28-'data'!$G$24&lt;0,0,N28-'data'!$G$24),N3:O366,2)</f>
        <v>56.5949609734444</v>
      </c>
      <c r="Q28" s="25">
        <v>3.5</v>
      </c>
      <c r="R28" s="30">
        <v>9.273441086022681</v>
      </c>
      <c r="S28" s="25">
        <v>8.082687675677819</v>
      </c>
      <c r="T28" s="25">
        <v>8.082687675677819</v>
      </c>
      <c r="U28" s="24">
        <v>8.082687675677819</v>
      </c>
      <c r="V28" s="24">
        <v>2.85032693890811</v>
      </c>
      <c r="W28" s="24">
        <v>2.69090772695789</v>
      </c>
      <c r="X28" s="24">
        <v>2.69090772695789</v>
      </c>
      <c r="Y28" s="24">
        <v>2.69090772695789</v>
      </c>
      <c r="Z28" s="29">
        <v>54.6694564778609</v>
      </c>
      <c r="AA28" s="29">
        <v>56.5949609734444</v>
      </c>
      <c r="AB28" s="29">
        <v>56.5949609734444</v>
      </c>
      <c r="AC28" s="29">
        <v>56.5949609734444</v>
      </c>
    </row>
    <row r="29" ht="20.05" customHeight="1">
      <c r="A29" s="22">
        <f>$A28+C28</f>
        <v>117.560866034489</v>
      </c>
      <c r="B29" s="23"/>
      <c r="C29" s="24">
        <v>5</v>
      </c>
      <c r="D29" t="b" s="25">
        <v>0</v>
      </c>
      <c r="E29" s="26"/>
      <c r="F29" s="27">
        <v>0</v>
      </c>
      <c r="G29" s="27">
        <f>E28+(F28/60+H29*'data'!$C$16+I29*OFFSET('data'!$C$17,0,D28)-G28*(OFFSET('data'!$C$18,0,D28)+'data'!$C$19+OFFSET('data'!$C$20,0,D28)))*C29/60+G28</f>
        <v>49.7398216538371</v>
      </c>
      <c r="H29" s="27">
        <f>H28+('data'!$C$19*G28-'data'!$C$16*H28)*$C29/60</f>
        <v>39.4192644372898</v>
      </c>
      <c r="I29" s="27">
        <f>I28+(OFFSET('data'!$C$20,0,D29)*G28-OFFSET('data'!$C$17,0,D29)*I28)*$C29/60</f>
        <v>25.911226483692</v>
      </c>
      <c r="J29" s="28">
        <f>$A29/60</f>
        <v>1.95934776724148</v>
      </c>
      <c r="K29" s="24">
        <f>G29/'data'!$C$15*1000</f>
        <v>7.59925834357061</v>
      </c>
      <c r="L29" s="24">
        <f>L28+'data'!$G$21*(K28-L28)/60*C28</f>
        <v>2.75435395126756</v>
      </c>
      <c r="M29" s="25">
        <f>IF(L29&lt;='data'!$G$22,1.89,1.47)</f>
        <v>1.89</v>
      </c>
      <c r="N29" s="24">
        <f>$A29</f>
        <v>117.560866034489</v>
      </c>
      <c r="O29" s="29">
        <f>'data'!$G$23-'data'!$G$23*(1-('data'!$G$22^M29)/('data'!$G$22^M29+L29^M29))</f>
        <v>50.0085730599131</v>
      </c>
      <c r="P29" s="29">
        <f>VLOOKUP(IF(N29-'data'!$G$24&lt;0,0,N29-'data'!$G$24),N3:O366,2)</f>
        <v>54.9419427681519</v>
      </c>
      <c r="Q29" s="25">
        <v>3.5</v>
      </c>
      <c r="R29" s="30">
        <v>8.78765655251369</v>
      </c>
      <c r="S29" s="25">
        <v>7.59925834357061</v>
      </c>
      <c r="T29" s="25">
        <v>7.59925834357061</v>
      </c>
      <c r="U29" s="24">
        <v>7.59925834357061</v>
      </c>
      <c r="V29" s="24">
        <v>2.92590909263477</v>
      </c>
      <c r="W29" s="24">
        <v>2.75435395126756</v>
      </c>
      <c r="X29" s="24">
        <v>2.75435395126756</v>
      </c>
      <c r="Y29" s="24">
        <v>2.75435395126756</v>
      </c>
      <c r="Z29" s="29">
        <v>52.8588020108338</v>
      </c>
      <c r="AA29" s="29">
        <v>54.9419427681519</v>
      </c>
      <c r="AB29" s="29">
        <v>54.9419427681519</v>
      </c>
      <c r="AC29" s="29">
        <v>54.9419427681519</v>
      </c>
    </row>
    <row r="30" ht="20.05" customHeight="1">
      <c r="A30" s="22">
        <f>$A29+C29</f>
        <v>122.560866034489</v>
      </c>
      <c r="B30" s="23"/>
      <c r="C30" s="24">
        <v>5</v>
      </c>
      <c r="D30" t="b" s="25">
        <v>0</v>
      </c>
      <c r="E30" s="26"/>
      <c r="F30" s="27">
        <v>0</v>
      </c>
      <c r="G30" s="27">
        <f>E29+(F29/60+H30*'data'!$C$16+I30*OFFSET('data'!$C$17,0,D29)-G29*(OFFSET('data'!$C$18,0,D29)+'data'!$C$19+OFFSET('data'!$C$20,0,D29)))*C30/60+G29</f>
        <v>46.7851564138725</v>
      </c>
      <c r="H30" s="27">
        <f>H29+('data'!$C$19*G29-'data'!$C$16*H29)*$C30/60</f>
        <v>40.3900500917348</v>
      </c>
      <c r="I30" s="27">
        <f>I29+(OFFSET('data'!$C$20,0,D30)*G29-OFFSET('data'!$C$17,0,D30)*I29)*$C30/60</f>
        <v>26.6480899502693</v>
      </c>
      <c r="J30" s="28">
        <f>$A30/60</f>
        <v>2.04268110057482</v>
      </c>
      <c r="K30" s="24">
        <f>G30/'data'!$C$15*1000</f>
        <v>7.14784408974553</v>
      </c>
      <c r="L30" s="24">
        <f>L29+'data'!$G$21*(K29-L29)/60*C29</f>
        <v>2.81136497429827</v>
      </c>
      <c r="M30" s="25">
        <f>IF(L30&lt;='data'!$G$22,1.89,1.47)</f>
        <v>1.89</v>
      </c>
      <c r="N30" s="24">
        <f>$A30</f>
        <v>122.560866034489</v>
      </c>
      <c r="O30" s="29">
        <f>'data'!$G$23-'data'!$G$23*(1-('data'!$G$22^M30)/('data'!$G$22^M30+L30^M30))</f>
        <v>49.1122419399351</v>
      </c>
      <c r="P30" s="29">
        <f>VLOOKUP(IF(N30-'data'!$G$24&lt;0,0,N30-'data'!$G$24),N3:O366,2)</f>
        <v>53.4751071426736</v>
      </c>
      <c r="Q30" s="25">
        <v>3.5</v>
      </c>
      <c r="R30" s="30">
        <v>8.330398806429439</v>
      </c>
      <c r="S30" s="25">
        <v>7.14784408974553</v>
      </c>
      <c r="T30" s="25">
        <v>7.14784408974553</v>
      </c>
      <c r="U30" s="24">
        <v>7.14784408974553</v>
      </c>
      <c r="V30" s="24">
        <v>2.99488552485627</v>
      </c>
      <c r="W30" s="24">
        <v>2.81136497429827</v>
      </c>
      <c r="X30" s="24">
        <v>2.81136497429827</v>
      </c>
      <c r="Y30" s="24">
        <v>2.81136497429827</v>
      </c>
      <c r="Z30" s="29">
        <v>51.2412993644024</v>
      </c>
      <c r="AA30" s="29">
        <v>53.4751071426736</v>
      </c>
      <c r="AB30" s="29">
        <v>53.4751071426736</v>
      </c>
      <c r="AC30" s="29">
        <v>53.4751071426736</v>
      </c>
    </row>
    <row r="31" ht="20.05" customHeight="1">
      <c r="A31" s="22">
        <f>$A30+C30</f>
        <v>127.560866034489</v>
      </c>
      <c r="B31" s="23"/>
      <c r="C31" s="24">
        <v>5</v>
      </c>
      <c r="D31" t="b" s="25">
        <v>0</v>
      </c>
      <c r="E31" s="26"/>
      <c r="F31" s="27">
        <v>0</v>
      </c>
      <c r="G31" s="27">
        <f>E30+(F30/60+H31*'data'!$C$16+I31*OFFSET('data'!$C$17,0,D30)-G30*(OFFSET('data'!$C$18,0,D30)+'data'!$C$19+OFFSET('data'!$C$20,0,D30)))*C31/60+G30</f>
        <v>44.0260899232594</v>
      </c>
      <c r="H31" s="27">
        <f>H30+('data'!$C$19*G30-'data'!$C$16*H30)*$C31/60</f>
        <v>41.2837304805739</v>
      </c>
      <c r="I31" s="27">
        <f>I30+(OFFSET('data'!$C$20,0,D31)*G30-OFFSET('data'!$C$17,0,D31)*I30)*$C31/60</f>
        <v>27.3404213700777</v>
      </c>
      <c r="J31" s="28">
        <f>$A31/60</f>
        <v>2.12601443390815</v>
      </c>
      <c r="K31" s="24">
        <f>G31/'data'!$C$15*1000</f>
        <v>6.72631344584464</v>
      </c>
      <c r="L31" s="24">
        <f>L30+'data'!$G$21*(K30-L30)/60*C30</f>
        <v>2.8623932486881</v>
      </c>
      <c r="M31" s="25">
        <f>IF(L31&lt;='data'!$G$22,1.89,1.47)</f>
        <v>1.89</v>
      </c>
      <c r="N31" s="24">
        <f>$A31</f>
        <v>127.560866034489</v>
      </c>
      <c r="O31" s="29">
        <f>'data'!$G$23-'data'!$G$23*(1-('data'!$G$22^M31)/('data'!$G$22^M31+L31^M31))</f>
        <v>48.3236236807913</v>
      </c>
      <c r="P31" s="29">
        <f>VLOOKUP(IF(N31-'data'!$G$24&lt;0,0,N31-'data'!$G$24),N3:O366,2)</f>
        <v>52.1752461131408</v>
      </c>
      <c r="Q31" s="25">
        <v>3.5</v>
      </c>
      <c r="R31" s="30">
        <v>7.89998224483134</v>
      </c>
      <c r="S31" s="25">
        <v>6.72631344584464</v>
      </c>
      <c r="T31" s="25">
        <v>6.72631344584464</v>
      </c>
      <c r="U31" s="24">
        <v>6.72631344584464</v>
      </c>
      <c r="V31" s="24">
        <v>3.05766964729626</v>
      </c>
      <c r="W31" s="24">
        <v>2.8623932486881</v>
      </c>
      <c r="X31" s="24">
        <v>2.8623932486881</v>
      </c>
      <c r="Y31" s="24">
        <v>2.8623932486881</v>
      </c>
      <c r="Z31" s="29">
        <v>49.7973140695239</v>
      </c>
      <c r="AA31" s="29">
        <v>52.1752461131408</v>
      </c>
      <c r="AB31" s="29">
        <v>52.1752461131408</v>
      </c>
      <c r="AC31" s="29">
        <v>52.1752461131408</v>
      </c>
    </row>
    <row r="32" ht="20.05" customHeight="1">
      <c r="A32" s="22">
        <f>$A31+C31</f>
        <v>132.560866034489</v>
      </c>
      <c r="B32" s="23"/>
      <c r="C32" s="24">
        <v>5</v>
      </c>
      <c r="D32" t="b" s="25">
        <v>0</v>
      </c>
      <c r="E32" s="26"/>
      <c r="F32" s="27">
        <v>0</v>
      </c>
      <c r="G32" s="27">
        <f>E31+(F31/60+H32*'data'!$C$16+I32*OFFSET('data'!$C$17,0,D31)-G31*(OFFSET('data'!$C$18,0,D31)+'data'!$C$19+OFFSET('data'!$C$20,0,D31)))*C32/60+G31</f>
        <v>41.4496000665243</v>
      </c>
      <c r="H32" s="27">
        <f>H31+('data'!$C$19*G31-'data'!$C$16*H31)*$C32/60</f>
        <v>42.1054853155663</v>
      </c>
      <c r="I32" s="27">
        <f>I31+(OFFSET('data'!$C$20,0,D32)*G31-OFFSET('data'!$C$17,0,D32)*I31)*$C32/60</f>
        <v>27.991167343625</v>
      </c>
      <c r="J32" s="28">
        <f>$A32/60</f>
        <v>2.20934776724148</v>
      </c>
      <c r="K32" s="24">
        <f>G32/'data'!$C$15*1000</f>
        <v>6.332676890869</v>
      </c>
      <c r="L32" s="24">
        <f>L31+'data'!$G$21*(K31-L31)/60*C31</f>
        <v>2.90786082152584</v>
      </c>
      <c r="M32" s="25">
        <f>IF(L32&lt;='data'!$G$22,1.89,1.47)</f>
        <v>1.89</v>
      </c>
      <c r="N32" s="24">
        <f>$A32</f>
        <v>132.560866034489</v>
      </c>
      <c r="O32" s="29">
        <f>'data'!$G$23-'data'!$G$23*(1-('data'!$G$22^M32)/('data'!$G$22^M32+L32^M32))</f>
        <v>47.6318186543574</v>
      </c>
      <c r="P32" s="29">
        <f>VLOOKUP(IF(N32-'data'!$G$24&lt;0,0,N32-'data'!$G$24),N3:O366,2)</f>
        <v>51.0249404272775</v>
      </c>
      <c r="Q32" s="25">
        <v>3.5</v>
      </c>
      <c r="R32" s="30">
        <v>7.49482089853382</v>
      </c>
      <c r="S32" s="25">
        <v>6.332676890869</v>
      </c>
      <c r="T32" s="25">
        <v>6.332676890869</v>
      </c>
      <c r="U32" s="24">
        <v>6.332676890869</v>
      </c>
      <c r="V32" s="24">
        <v>3.1146501721253</v>
      </c>
      <c r="W32" s="24">
        <v>2.90786082152584</v>
      </c>
      <c r="X32" s="24">
        <v>2.90786082152584</v>
      </c>
      <c r="Y32" s="24">
        <v>2.90786082152584</v>
      </c>
      <c r="Z32" s="29">
        <v>48.5089376489024</v>
      </c>
      <c r="AA32" s="29">
        <v>51.0249404272775</v>
      </c>
      <c r="AB32" s="29">
        <v>51.0249404272775</v>
      </c>
      <c r="AC32" s="29">
        <v>51.0249404272775</v>
      </c>
    </row>
    <row r="33" ht="20.05" customHeight="1">
      <c r="A33" s="22">
        <f>$A32+C32</f>
        <v>137.560866034489</v>
      </c>
      <c r="B33" s="23"/>
      <c r="C33" s="24">
        <v>5</v>
      </c>
      <c r="D33" t="b" s="25">
        <v>0</v>
      </c>
      <c r="E33" s="26"/>
      <c r="F33" s="27">
        <v>0</v>
      </c>
      <c r="G33" s="27">
        <f>E32+(F32/60+H33*'data'!$C$16+I33*OFFSET('data'!$C$17,0,D32)-G32*(OFFSET('data'!$C$18,0,D32)+'data'!$C$19+OFFSET('data'!$C$20,0,D32)))*C33/60+G32</f>
        <v>39.0435319486043</v>
      </c>
      <c r="H33" s="27">
        <f>H32+('data'!$C$19*G32-'data'!$C$16*H32)*$C33/60</f>
        <v>42.8601491935891</v>
      </c>
      <c r="I33" s="27">
        <f>I32+(OFFSET('data'!$C$20,0,D33)*G32-OFFSET('data'!$C$17,0,D33)*I32)*$C33/60</f>
        <v>28.6030783056159</v>
      </c>
      <c r="J33" s="28">
        <f>$A33/60</f>
        <v>2.29268110057482</v>
      </c>
      <c r="K33" s="24">
        <f>G33/'data'!$C$15*1000</f>
        <v>5.96507739790032</v>
      </c>
      <c r="L33" s="24">
        <f>L32+'data'!$G$21*(K32-L32)/60*C32</f>
        <v>2.94816136246437</v>
      </c>
      <c r="M33" s="25">
        <f>IF(L33&lt;='data'!$G$22,1.89,1.47)</f>
        <v>1.89</v>
      </c>
      <c r="N33" s="24">
        <f>$A33</f>
        <v>137.560866034489</v>
      </c>
      <c r="O33" s="29">
        <f>'data'!$G$23-'data'!$G$23*(1-('data'!$G$22^M33)/('data'!$G$22^M33+L33^M33))</f>
        <v>47.0271945991809</v>
      </c>
      <c r="P33" s="29">
        <f>VLOOKUP(IF(N33-'data'!$G$24&lt;0,0,N33-'data'!$G$24),N3:O366,2)</f>
        <v>50.0085730599131</v>
      </c>
      <c r="Q33" s="25">
        <v>3.5</v>
      </c>
      <c r="R33" s="30">
        <v>7.11342254277348</v>
      </c>
      <c r="S33" s="25">
        <v>5.96507739790032</v>
      </c>
      <c r="T33" s="25">
        <v>5.96507739790032</v>
      </c>
      <c r="U33" s="24">
        <v>5.96507739790032</v>
      </c>
      <c r="V33" s="24">
        <v>3.16619257501738</v>
      </c>
      <c r="W33" s="24">
        <v>2.94816136246437</v>
      </c>
      <c r="X33" s="24">
        <v>2.94816136246437</v>
      </c>
      <c r="Y33" s="24">
        <v>2.94816136246437</v>
      </c>
      <c r="Z33" s="29">
        <v>47.3600483850897</v>
      </c>
      <c r="AA33" s="29">
        <v>50.0085730599131</v>
      </c>
      <c r="AB33" s="29">
        <v>50.0085730599131</v>
      </c>
      <c r="AC33" s="29">
        <v>50.0085730599131</v>
      </c>
    </row>
    <row r="34" ht="20.05" customHeight="1">
      <c r="A34" s="22">
        <f>$A33+C33</f>
        <v>142.560866034489</v>
      </c>
      <c r="B34" s="23"/>
      <c r="C34" s="24">
        <v>5</v>
      </c>
      <c r="D34" t="b" s="25">
        <v>0</v>
      </c>
      <c r="E34" s="26"/>
      <c r="F34" s="27">
        <v>0</v>
      </c>
      <c r="G34" s="27">
        <f>E33+(F33/60+H34*'data'!$C$16+I34*OFFSET('data'!$C$17,0,D33)-G33*(OFFSET('data'!$C$18,0,D33)+'data'!$C$19+OFFSET('data'!$C$20,0,D33)))*C34/60+G33</f>
        <v>36.7965401405105</v>
      </c>
      <c r="H34" s="27">
        <f>H33+('data'!$C$19*G33-'data'!$C$16*H33)*$C34/60</f>
        <v>43.5522345808778</v>
      </c>
      <c r="I34" s="27">
        <f>I33+(OFFSET('data'!$C$20,0,D34)*G33-OFFSET('data'!$C$17,0,D34)*I33)*$C34/60</f>
        <v>29.178721588782</v>
      </c>
      <c r="J34" s="28">
        <f>$A34/60</f>
        <v>2.37601443390815</v>
      </c>
      <c r="K34" s="24">
        <f>G34/'data'!$C$15*1000</f>
        <v>5.62178161038367</v>
      </c>
      <c r="L34" s="24">
        <f>L33+'data'!$G$21*(K33-L33)/60*C33</f>
        <v>2.98366205673012</v>
      </c>
      <c r="M34" s="25">
        <f>IF(L34&lt;='data'!$G$22,1.89,1.47)</f>
        <v>1.89</v>
      </c>
      <c r="N34" s="24">
        <f>$A34</f>
        <v>142.560866034489</v>
      </c>
      <c r="O34" s="29">
        <f>'data'!$G$23-'data'!$G$23*(1-('data'!$G$22^M34)/('data'!$G$22^M34+L34^M34))</f>
        <v>46.5012379842955</v>
      </c>
      <c r="P34" s="29">
        <f>VLOOKUP(IF(N34-'data'!$G$24&lt;0,0,N34-'data'!$G$24),N3:O366,2)</f>
        <v>49.1122419399351</v>
      </c>
      <c r="Q34" s="25">
        <v>3.5</v>
      </c>
      <c r="R34" s="30">
        <v>6.75438315599586</v>
      </c>
      <c r="S34" s="25">
        <v>5.62178161038367</v>
      </c>
      <c r="T34" s="25">
        <v>5.62178161038367</v>
      </c>
      <c r="U34" s="24">
        <v>5.62178161038367</v>
      </c>
      <c r="V34" s="24">
        <v>3.21264047168935</v>
      </c>
      <c r="W34" s="24">
        <v>2.98366205673012</v>
      </c>
      <c r="X34" s="24">
        <v>2.98366205673012</v>
      </c>
      <c r="Y34" s="24">
        <v>2.98366205673012</v>
      </c>
      <c r="Z34" s="29">
        <v>46.372640880310</v>
      </c>
      <c r="AA34" s="29">
        <v>49.1122419399351</v>
      </c>
      <c r="AB34" s="29">
        <v>49.1122419399351</v>
      </c>
      <c r="AC34" s="29">
        <v>49.1122419399351</v>
      </c>
    </row>
    <row r="35" ht="20.05" customHeight="1">
      <c r="A35" s="22">
        <f>$A34+C34</f>
        <v>147.560866034489</v>
      </c>
      <c r="B35" s="23"/>
      <c r="C35" s="24">
        <v>5</v>
      </c>
      <c r="D35" t="b" s="25">
        <v>0</v>
      </c>
      <c r="E35" s="26"/>
      <c r="F35" s="27">
        <v>0</v>
      </c>
      <c r="G35" s="27">
        <f>E34+(F34/60+H35*'data'!$C$16+I35*OFFSET('data'!$C$17,0,D34)-G34*(OFFSET('data'!$C$18,0,D34)+'data'!$C$19+OFFSET('data'!$C$20,0,D34)))*C35/60+G34</f>
        <v>34.6980347712649</v>
      </c>
      <c r="H35" s="27">
        <f>H34+('data'!$C$19*G34-'data'!$C$16*H34)*$C35/60</f>
        <v>44.1859532665795</v>
      </c>
      <c r="I35" s="27">
        <f>I34+(OFFSET('data'!$C$20,0,D35)*G34-OFFSET('data'!$C$17,0,D35)*I34)*$C35/60</f>
        <v>29.7204936176988</v>
      </c>
      <c r="J35" s="28">
        <f>$A35/60</f>
        <v>2.45934776724148</v>
      </c>
      <c r="K35" s="24">
        <f>G35/'data'!$C$15*1000</f>
        <v>5.30117160604448</v>
      </c>
      <c r="L35" s="24">
        <f>L34+'data'!$G$21*(K34-L34)/60*C34</f>
        <v>3.01470537202651</v>
      </c>
      <c r="M35" s="25">
        <f>IF(L35&lt;='data'!$G$22,1.89,1.47)</f>
        <v>1.47</v>
      </c>
      <c r="N35" s="24">
        <f>$A35</f>
        <v>147.560866034489</v>
      </c>
      <c r="O35" s="29">
        <f>'data'!$G$23-'data'!$G$23*(1-('data'!$G$22^M35)/('data'!$G$22^M35+L35^M35))</f>
        <v>46.1472092623902</v>
      </c>
      <c r="P35" s="29">
        <f>VLOOKUP(IF(N35-'data'!$G$24&lt;0,0,N35-'data'!$G$24),N3:O366,2)</f>
        <v>48.3236236807913</v>
      </c>
      <c r="Q35" s="25">
        <v>3.5</v>
      </c>
      <c r="R35" s="30">
        <v>6.41638170618243</v>
      </c>
      <c r="S35" s="25">
        <v>5.30117160604448</v>
      </c>
      <c r="T35" s="25">
        <v>5.30117160604448</v>
      </c>
      <c r="U35" s="24">
        <v>5.30117160604448</v>
      </c>
      <c r="V35" s="24">
        <v>3.25431691303763</v>
      </c>
      <c r="W35" s="24">
        <v>3.01470537202651</v>
      </c>
      <c r="X35" s="24">
        <v>3.01470537202651</v>
      </c>
      <c r="Y35" s="24">
        <v>3.01470537202651</v>
      </c>
      <c r="Z35" s="29">
        <v>45.6636479887137</v>
      </c>
      <c r="AA35" s="29">
        <v>48.3236236807913</v>
      </c>
      <c r="AB35" s="29">
        <v>48.3236236807913</v>
      </c>
      <c r="AC35" s="29">
        <v>48.3236236807913</v>
      </c>
    </row>
    <row r="36" ht="20.05" customHeight="1">
      <c r="A36" s="22">
        <f>$A35+C35</f>
        <v>152.560866034489</v>
      </c>
      <c r="B36" s="23"/>
      <c r="C36" s="24">
        <v>5</v>
      </c>
      <c r="D36" t="b" s="25">
        <v>0</v>
      </c>
      <c r="E36" s="26"/>
      <c r="F36" s="27">
        <v>0</v>
      </c>
      <c r="G36" s="27">
        <f>E35+(F35/60+H36*'data'!$C$16+I36*OFFSET('data'!$C$17,0,D35)-G35*(OFFSET('data'!$C$18,0,D35)+'data'!$C$19+OFFSET('data'!$C$20,0,D35)))*C36/60+G35</f>
        <v>32.7381312099586</v>
      </c>
      <c r="H36" s="27">
        <f>H35+('data'!$C$19*G35-'data'!$C$16*H35)*$C36/60</f>
        <v>44.7652363875593</v>
      </c>
      <c r="I36" s="27">
        <f>I35+(OFFSET('data'!$C$20,0,D36)*G35-OFFSET('data'!$C$17,0,D36)*I35)*$C36/60</f>
        <v>30.2306312905307</v>
      </c>
      <c r="J36" s="28">
        <f>$A36/60</f>
        <v>2.54268110057482</v>
      </c>
      <c r="K36" s="24">
        <f>G36/'data'!$C$15*1000</f>
        <v>5.00173720930491</v>
      </c>
      <c r="L36" s="24">
        <f>L35+'data'!$G$21*(K35-L35)/60*C35</f>
        <v>3.04161070773006</v>
      </c>
      <c r="M36" s="25">
        <f>IF(L36&lt;='data'!$G$22,1.89,1.47)</f>
        <v>1.47</v>
      </c>
      <c r="N36" s="24">
        <f>$A36</f>
        <v>152.560866034489</v>
      </c>
      <c r="O36" s="29">
        <f>'data'!$G$23-'data'!$G$23*(1-('data'!$G$22^M36)/('data'!$G$22^M36+L36^M36))</f>
        <v>45.8435753071035</v>
      </c>
      <c r="P36" s="29">
        <f>VLOOKUP(IF(N36-'data'!$G$24&lt;0,0,N36-'data'!$G$24),N3:O366,2)</f>
        <v>47.6318186543574</v>
      </c>
      <c r="Q36" s="25">
        <v>3.5</v>
      </c>
      <c r="R36" s="30">
        <v>6.09817524535722</v>
      </c>
      <c r="S36" s="25">
        <v>5.00173720930491</v>
      </c>
      <c r="T36" s="25">
        <v>5.00173720930491</v>
      </c>
      <c r="U36" s="24">
        <v>5.00173720930491</v>
      </c>
      <c r="V36" s="24">
        <v>3.29152560368444</v>
      </c>
      <c r="W36" s="24">
        <v>3.04161070773006</v>
      </c>
      <c r="X36" s="24">
        <v>3.04161070773006</v>
      </c>
      <c r="Y36" s="24">
        <v>3.04161070773006</v>
      </c>
      <c r="Z36" s="29">
        <v>45.0329993144435</v>
      </c>
      <c r="AA36" s="29">
        <v>47.6318186543574</v>
      </c>
      <c r="AB36" s="29">
        <v>47.6318186543574</v>
      </c>
      <c r="AC36" s="29">
        <v>47.6318186543574</v>
      </c>
    </row>
    <row r="37" ht="20.05" customHeight="1">
      <c r="A37" s="22">
        <f>$A36+C36</f>
        <v>157.560866034489</v>
      </c>
      <c r="B37" s="23"/>
      <c r="C37" s="24">
        <v>5</v>
      </c>
      <c r="D37" t="b" s="25">
        <v>0</v>
      </c>
      <c r="E37" s="26"/>
      <c r="F37" s="27">
        <v>0</v>
      </c>
      <c r="G37" s="27">
        <f>E36+(F36/60+H37*'data'!$C$16+I37*OFFSET('data'!$C$17,0,D36)-G36*(OFFSET('data'!$C$18,0,D36)+'data'!$C$19+OFFSET('data'!$C$20,0,D36)))*C37/60+G36</f>
        <v>30.9076030988411</v>
      </c>
      <c r="H37" s="27">
        <f>H36+('data'!$C$19*G36-'data'!$C$16*H36)*$C37/60</f>
        <v>45.293753119610</v>
      </c>
      <c r="I37" s="27">
        <f>I36+(OFFSET('data'!$C$20,0,D37)*G36-OFFSET('data'!$C$17,0,D37)*I36)*$C37/60</f>
        <v>30.7112226027853</v>
      </c>
      <c r="J37" s="28">
        <f>$A37/60</f>
        <v>2.62601443390815</v>
      </c>
      <c r="K37" s="24">
        <f>G37/'data'!$C$15*1000</f>
        <v>4.72206881567131</v>
      </c>
      <c r="L37" s="24">
        <f>L36+'data'!$G$21*(K36-L36)/60*C36</f>
        <v>3.06467593421872</v>
      </c>
      <c r="M37" s="25">
        <f>IF(L37&lt;='data'!$G$22,1.89,1.47)</f>
        <v>1.47</v>
      </c>
      <c r="N37" s="24">
        <f>$A37</f>
        <v>157.560866034489</v>
      </c>
      <c r="O37" s="29">
        <f>'data'!$G$23-'data'!$G$23*(1-('data'!$G$22^M37)/('data'!$G$22^M37+L37^M37))</f>
        <v>45.5854516373204</v>
      </c>
      <c r="P37" s="29">
        <f>VLOOKUP(IF(N37-'data'!$G$24&lt;0,0,N37-'data'!$G$24),N3:O366,2)</f>
        <v>47.0271945991809</v>
      </c>
      <c r="Q37" s="25">
        <v>3.5</v>
      </c>
      <c r="R37" s="30">
        <v>5.79859429405621</v>
      </c>
      <c r="S37" s="25">
        <v>4.72206881567131</v>
      </c>
      <c r="T37" s="25">
        <v>4.72206881567131</v>
      </c>
      <c r="U37" s="24">
        <v>4.72206881567131</v>
      </c>
      <c r="V37" s="24">
        <v>3.32455204846109</v>
      </c>
      <c r="W37" s="24">
        <v>3.06467593421872</v>
      </c>
      <c r="X37" s="24">
        <v>3.06467593421872</v>
      </c>
      <c r="Y37" s="24">
        <v>3.06467593421872</v>
      </c>
      <c r="Z37" s="29">
        <v>44.4728445996041</v>
      </c>
      <c r="AA37" s="29">
        <v>47.0271945991809</v>
      </c>
      <c r="AB37" s="29">
        <v>47.0271945991809</v>
      </c>
      <c r="AC37" s="29">
        <v>47.0271945991809</v>
      </c>
    </row>
    <row r="38" ht="20.05" customHeight="1">
      <c r="A38" s="22">
        <f>$A37+C37</f>
        <v>162.560866034489</v>
      </c>
      <c r="B38" s="23"/>
      <c r="C38" s="24">
        <v>5</v>
      </c>
      <c r="D38" t="b" s="25">
        <v>0</v>
      </c>
      <c r="E38" s="26"/>
      <c r="F38" s="27">
        <v>0</v>
      </c>
      <c r="G38" s="27">
        <f>E37+(F37/60+H38*'data'!$C$16+I38*OFFSET('data'!$C$17,0,D37)-G37*(OFFSET('data'!$C$18,0,D37)+'data'!$C$19+OFFSET('data'!$C$20,0,D37)))*C38/60+G37</f>
        <v>29.1978385142705</v>
      </c>
      <c r="H38" s="27">
        <f>H37+('data'!$C$19*G37-'data'!$C$16*H37)*$C38/60</f>
        <v>45.7749281238788</v>
      </c>
      <c r="I38" s="27">
        <f>I37+(OFFSET('data'!$C$20,0,D38)*G37-OFFSET('data'!$C$17,0,D38)*I37)*$C38/60</f>
        <v>31.1642165635569</v>
      </c>
      <c r="J38" s="28">
        <f>$A38/60</f>
        <v>2.70934776724148</v>
      </c>
      <c r="K38" s="24">
        <f>G38/'data'!$C$15*1000</f>
        <v>4.46085069399682</v>
      </c>
      <c r="L38" s="24">
        <f>L37+'data'!$G$21*(K37-L37)/60*C37</f>
        <v>3.08417882964954</v>
      </c>
      <c r="M38" s="25">
        <f>IF(L38&lt;='data'!$G$22,1.89,1.47)</f>
        <v>1.47</v>
      </c>
      <c r="N38" s="24">
        <f>$A38</f>
        <v>162.560866034489</v>
      </c>
      <c r="O38" s="29">
        <f>'data'!$G$23-'data'!$G$23*(1-('data'!$G$22^M38)/('data'!$G$22^M38+L38^M38))</f>
        <v>45.3687482974139</v>
      </c>
      <c r="P38" s="29">
        <f>VLOOKUP(IF(N38-'data'!$G$24&lt;0,0,N38-'data'!$G$24),N3:O366,2)</f>
        <v>46.5012379842955</v>
      </c>
      <c r="Q38" s="25">
        <v>3.5</v>
      </c>
      <c r="R38" s="30">
        <v>5.51653849862031</v>
      </c>
      <c r="S38" s="25">
        <v>4.46085069399682</v>
      </c>
      <c r="T38" s="25">
        <v>4.46085069399682</v>
      </c>
      <c r="U38" s="24">
        <v>4.46085069399682</v>
      </c>
      <c r="V38" s="24">
        <v>3.35366463108845</v>
      </c>
      <c r="W38" s="24">
        <v>3.08417882964954</v>
      </c>
      <c r="X38" s="24">
        <v>3.08417882964954</v>
      </c>
      <c r="Y38" s="24">
        <v>3.08417882964954</v>
      </c>
      <c r="Z38" s="29">
        <v>43.9763009565241</v>
      </c>
      <c r="AA38" s="29">
        <v>46.5012379842955</v>
      </c>
      <c r="AB38" s="29">
        <v>46.5012379842955</v>
      </c>
      <c r="AC38" s="29">
        <v>46.5012379842955</v>
      </c>
    </row>
    <row r="39" ht="20.05" customHeight="1">
      <c r="A39" s="22">
        <f>$A38+C38</f>
        <v>167.560866034489</v>
      </c>
      <c r="B39" s="23"/>
      <c r="C39" s="24">
        <v>5</v>
      </c>
      <c r="D39" t="b" s="25">
        <v>0</v>
      </c>
      <c r="E39" s="26"/>
      <c r="F39" s="27">
        <v>0</v>
      </c>
      <c r="G39" s="27">
        <f>E38+(F38/60+H39*'data'!$C$16+I39*OFFSET('data'!$C$17,0,D38)-G38*(OFFSET('data'!$C$18,0,D38)+'data'!$C$19+OFFSET('data'!$C$20,0,D38)))*C39/60+G38</f>
        <v>27.6007990472184</v>
      </c>
      <c r="H39" s="27">
        <f>H38+('data'!$C$19*G38-'data'!$C$16*H38)*$C39/60</f>
        <v>46.2119578314099</v>
      </c>
      <c r="I39" s="27">
        <f>I38+(OFFSET('data'!$C$20,0,D39)*G38-OFFSET('data'!$C$17,0,D39)*I38)*$C39/60</f>
        <v>31.5914324513776</v>
      </c>
      <c r="J39" s="28">
        <f>$A39/60</f>
        <v>2.79268110057482</v>
      </c>
      <c r="K39" s="24">
        <f>G39/'data'!$C$15*1000</f>
        <v>4.21685473479396</v>
      </c>
      <c r="L39" s="24">
        <f>L38+'data'!$G$21*(K38-L38)/60*C38</f>
        <v>3.10037842101583</v>
      </c>
      <c r="M39" s="25">
        <f>IF(L39&lt;='data'!$G$22,1.89,1.47)</f>
        <v>1.47</v>
      </c>
      <c r="N39" s="24">
        <f>$A39</f>
        <v>167.560866034489</v>
      </c>
      <c r="O39" s="29">
        <f>'data'!$G$23-'data'!$G$23*(1-('data'!$G$22^M39)/('data'!$G$22^M39+L39^M39))</f>
        <v>45.1898250441401</v>
      </c>
      <c r="P39" s="29">
        <f>VLOOKUP(IF(N39-'data'!$G$24&lt;0,0,N39-'data'!$G$24),N3:O366,2)</f>
        <v>46.1472092623902</v>
      </c>
      <c r="Q39" s="25">
        <v>3.5</v>
      </c>
      <c r="R39" s="30">
        <v>5.25097254518503</v>
      </c>
      <c r="S39" s="25">
        <v>4.21685473479396</v>
      </c>
      <c r="T39" s="25">
        <v>4.21685473479396</v>
      </c>
      <c r="U39" s="24">
        <v>4.21685473479396</v>
      </c>
      <c r="V39" s="24">
        <v>3.37911562906279</v>
      </c>
      <c r="W39" s="24">
        <v>3.10037842101583</v>
      </c>
      <c r="X39" s="24">
        <v>3.10037842101583</v>
      </c>
      <c r="Y39" s="24">
        <v>3.10037842101583</v>
      </c>
      <c r="Z39" s="29">
        <v>43.5373160662508</v>
      </c>
      <c r="AA39" s="29">
        <v>46.1472092623902</v>
      </c>
      <c r="AB39" s="29">
        <v>46.1472092623902</v>
      </c>
      <c r="AC39" s="29">
        <v>46.1472092623902</v>
      </c>
    </row>
    <row r="40" ht="20.05" customHeight="1">
      <c r="A40" s="22">
        <f>$A39+C39</f>
        <v>172.560866034489</v>
      </c>
      <c r="B40" s="23"/>
      <c r="C40" s="24">
        <v>5</v>
      </c>
      <c r="D40" t="b" s="25">
        <v>0</v>
      </c>
      <c r="E40" s="26"/>
      <c r="F40" s="27">
        <v>0</v>
      </c>
      <c r="G40" s="27">
        <f>E39+(F39/60+H40*'data'!$C$16+I40*OFFSET('data'!$C$17,0,D39)-G39*(OFFSET('data'!$C$18,0,D39)+'data'!$C$19+OFFSET('data'!$C$20,0,D39)))*C40/60+G39</f>
        <v>26.1089816088956</v>
      </c>
      <c r="H40" s="27">
        <f>H39+('data'!$C$19*G39-'data'!$C$16*H39)*$C40/60</f>
        <v>46.6078256431811</v>
      </c>
      <c r="I40" s="27">
        <f>I39+(OFFSET('data'!$C$20,0,D40)*G39-OFFSET('data'!$C$17,0,D40)*I39)*$C40/60</f>
        <v>31.994568453656</v>
      </c>
      <c r="J40" s="28">
        <f>$A40/60</f>
        <v>2.87601443390815</v>
      </c>
      <c r="K40" s="24">
        <f>G40/'data'!$C$15*1000</f>
        <v>3.98893461489172</v>
      </c>
      <c r="L40" s="24">
        <f>L39+'data'!$G$21*(K39-L39)/60*C39</f>
        <v>3.11351623585882</v>
      </c>
      <c r="M40" s="25">
        <f>IF(L40&lt;='data'!$G$22,1.89,1.47)</f>
        <v>1.47</v>
      </c>
      <c r="N40" s="24">
        <f>$A40</f>
        <v>172.560866034489</v>
      </c>
      <c r="O40" s="29">
        <f>'data'!$G$23-'data'!$G$23*(1-('data'!$G$22^M40)/('data'!$G$22^M40+L40^M40))</f>
        <v>45.045432142213</v>
      </c>
      <c r="P40" s="29">
        <f>VLOOKUP(IF(N40-'data'!$G$24&lt;0,0,N40-'data'!$G$24),N3:O366,2)</f>
        <v>45.8435753071035</v>
      </c>
      <c r="Q40" s="25">
        <v>3.5</v>
      </c>
      <c r="R40" s="30">
        <v>5.0009223151936</v>
      </c>
      <c r="S40" s="25">
        <v>3.98893461489172</v>
      </c>
      <c r="T40" s="25">
        <v>3.98893461489172</v>
      </c>
      <c r="U40" s="24">
        <v>3.98893461489172</v>
      </c>
      <c r="V40" s="24">
        <v>3.4011421685183</v>
      </c>
      <c r="W40" s="24">
        <v>3.11351623585882</v>
      </c>
      <c r="X40" s="24">
        <v>3.11351623585882</v>
      </c>
      <c r="Y40" s="24">
        <v>3.11351623585882</v>
      </c>
      <c r="Z40" s="29">
        <v>43.1505521324565</v>
      </c>
      <c r="AA40" s="29">
        <v>45.8435753071035</v>
      </c>
      <c r="AB40" s="29">
        <v>45.8435753071035</v>
      </c>
      <c r="AC40" s="29">
        <v>45.8435753071035</v>
      </c>
    </row>
    <row r="41" ht="20.05" customHeight="1">
      <c r="A41" s="22">
        <f>$A40+C40</f>
        <v>177.560866034489</v>
      </c>
      <c r="B41" s="23"/>
      <c r="C41" s="24">
        <v>5</v>
      </c>
      <c r="D41" t="b" s="25">
        <v>0</v>
      </c>
      <c r="E41" s="26"/>
      <c r="F41" s="27">
        <v>0</v>
      </c>
      <c r="G41" s="27">
        <f>E40+(F40/60+H41*'data'!$C$16+I41*OFFSET('data'!$C$17,0,D40)-G40*(OFFSET('data'!$C$18,0,D40)+'data'!$C$19+OFFSET('data'!$C$20,0,D40)))*C41/60+G40</f>
        <v>24.7153827800135</v>
      </c>
      <c r="H41" s="27">
        <f>H40+('data'!$C$19*G40-'data'!$C$16*H40)*$C41/60</f>
        <v>46.965316117860</v>
      </c>
      <c r="I41" s="27">
        <f>I40+(OFFSET('data'!$C$20,0,D41)*G40-OFFSET('data'!$C$17,0,D41)*I40)*$C41/60</f>
        <v>32.3752097307552</v>
      </c>
      <c r="J41" s="28">
        <f>$A41/60</f>
        <v>2.95934776724148</v>
      </c>
      <c r="K41" s="24">
        <f>G41/'data'!$C$15*1000</f>
        <v>3.77602035070968</v>
      </c>
      <c r="L41" s="24">
        <f>L40+'data'!$G$21*(K40-L40)/60*C40</f>
        <v>3.12381747058449</v>
      </c>
      <c r="M41" s="25">
        <f>IF(L41&lt;='data'!$G$22,1.89,1.47)</f>
        <v>1.47</v>
      </c>
      <c r="N41" s="24">
        <f>$A41</f>
        <v>177.560866034489</v>
      </c>
      <c r="O41" s="29">
        <f>'data'!$G$23-'data'!$G$23*(1-('data'!$G$22^M41)/('data'!$G$22^M41+L41^M41))</f>
        <v>44.932659959696</v>
      </c>
      <c r="P41" s="29">
        <f>VLOOKUP(IF(N41-'data'!$G$24&lt;0,0,N41-'data'!$G$24),N3:O366,2)</f>
        <v>45.5854516373204</v>
      </c>
      <c r="Q41" s="25">
        <v>3.5</v>
      </c>
      <c r="R41" s="30">
        <v>4.7654712681572</v>
      </c>
      <c r="S41" s="25">
        <v>3.77602035070968</v>
      </c>
      <c r="T41" s="25">
        <v>3.77602035070968</v>
      </c>
      <c r="U41" s="24">
        <v>3.77602035070968</v>
      </c>
      <c r="V41" s="24">
        <v>3.41996712261462</v>
      </c>
      <c r="W41" s="24">
        <v>3.12381747058449</v>
      </c>
      <c r="X41" s="24">
        <v>3.12381747058449</v>
      </c>
      <c r="Y41" s="24">
        <v>3.12381747058449</v>
      </c>
      <c r="Z41" s="29">
        <v>42.8112874553765</v>
      </c>
      <c r="AA41" s="29">
        <v>45.5854516373204</v>
      </c>
      <c r="AB41" s="29">
        <v>45.5854516373204</v>
      </c>
      <c r="AC41" s="29">
        <v>45.5854516373204</v>
      </c>
    </row>
    <row r="42" ht="20.05" customHeight="1">
      <c r="A42" s="22">
        <f>$A41+C41</f>
        <v>182.560866034489</v>
      </c>
      <c r="B42" s="23"/>
      <c r="C42" s="24">
        <v>5</v>
      </c>
      <c r="D42" t="b" s="25">
        <v>0</v>
      </c>
      <c r="E42" s="26"/>
      <c r="F42" s="27">
        <v>0</v>
      </c>
      <c r="G42" s="27">
        <f>E41+(F41/60+H42*'data'!$C$16+I42*OFFSET('data'!$C$17,0,D41)-G41*(OFFSET('data'!$C$18,0,D41)+'data'!$C$19+OFFSET('data'!$C$20,0,D41)))*C42/60+G41</f>
        <v>23.413465534282</v>
      </c>
      <c r="H42" s="27">
        <f>H41+('data'!$C$19*G41-'data'!$C$16*H41)*$C42/60</f>
        <v>47.2870282146939</v>
      </c>
      <c r="I42" s="27">
        <f>I41+(OFFSET('data'!$C$20,0,D42)*G41-OFFSET('data'!$C$17,0,D42)*I41)*$C42/60</f>
        <v>32.7348359430273</v>
      </c>
      <c r="J42" s="28">
        <f>$A42/60</f>
        <v>3.04268110057482</v>
      </c>
      <c r="K42" s="24">
        <f>G42/'data'!$C$15*1000</f>
        <v>3.57711321426842</v>
      </c>
      <c r="L42" s="24">
        <f>L41+'data'!$G$21*(K41-L41)/60*C41</f>
        <v>3.13149208093977</v>
      </c>
      <c r="M42" s="25">
        <f>IF(L42&lt;='data'!$G$22,1.89,1.47)</f>
        <v>1.47</v>
      </c>
      <c r="N42" s="24">
        <f>$A42</f>
        <v>182.560866034489</v>
      </c>
      <c r="O42" s="29">
        <f>'data'!$G$23-'data'!$G$23*(1-('data'!$G$22^M42)/('data'!$G$22^M42+L42^M42))</f>
        <v>44.8488959464667</v>
      </c>
      <c r="P42" s="29">
        <f>VLOOKUP(IF(N42-'data'!$G$24&lt;0,0,N42-'data'!$G$24),N3:O366,2)</f>
        <v>45.3687482974139</v>
      </c>
      <c r="Q42" s="25">
        <v>3.5</v>
      </c>
      <c r="R42" s="30">
        <v>4.54375703822975</v>
      </c>
      <c r="S42" s="25">
        <v>3.57711321426842</v>
      </c>
      <c r="T42" s="25">
        <v>3.57711321426842</v>
      </c>
      <c r="U42" s="24">
        <v>3.57711321426842</v>
      </c>
      <c r="V42" s="24">
        <v>3.43579995678805</v>
      </c>
      <c r="W42" s="24">
        <v>3.13149208093977</v>
      </c>
      <c r="X42" s="24">
        <v>3.13149208093977</v>
      </c>
      <c r="Y42" s="24">
        <v>3.13149208093977</v>
      </c>
      <c r="Z42" s="29">
        <v>42.515332888571</v>
      </c>
      <c r="AA42" s="29">
        <v>45.3687482974139</v>
      </c>
      <c r="AB42" s="29">
        <v>45.3687482974139</v>
      </c>
      <c r="AC42" s="29">
        <v>45.3687482974139</v>
      </c>
    </row>
    <row r="43" ht="20.05" customHeight="1">
      <c r="A43" s="22">
        <f>$A42+C42</f>
        <v>187.560866034489</v>
      </c>
      <c r="B43" s="23"/>
      <c r="C43" s="24">
        <v>5</v>
      </c>
      <c r="D43" t="b" s="25">
        <v>0</v>
      </c>
      <c r="E43" s="26"/>
      <c r="F43" s="27">
        <v>0</v>
      </c>
      <c r="G43" s="27">
        <f>E42+(F42/60+H43*'data'!$C$16+I43*OFFSET('data'!$C$17,0,D42)-G42*(OFFSET('data'!$C$18,0,D42)+'data'!$C$19+OFFSET('data'!$C$20,0,D42)))*C43/60+G42</f>
        <v>22.1971281780269</v>
      </c>
      <c r="H43" s="27">
        <f>H42+('data'!$C$19*G42-'data'!$C$16*H42)*$C43/60</f>
        <v>47.5753876544593</v>
      </c>
      <c r="I43" s="27">
        <f>I42+(OFFSET('data'!$C$20,0,D43)*G42-OFFSET('data'!$C$17,0,D43)*I42)*$C43/60</f>
        <v>33.0748282765693</v>
      </c>
      <c r="J43" s="28">
        <f>$A43/60</f>
        <v>3.12601443390815</v>
      </c>
      <c r="K43" s="24">
        <f>G43/'data'!$C$15*1000</f>
        <v>3.39128098777902</v>
      </c>
      <c r="L43" s="24">
        <f>L42+'data'!$G$21*(K42-L42)/60*C42</f>
        <v>3.13673579983245</v>
      </c>
      <c r="M43" s="25">
        <f>IF(L43&lt;='data'!$G$22,1.89,1.47)</f>
        <v>1.47</v>
      </c>
      <c r="N43" s="24">
        <f>$A43</f>
        <v>187.560866034489</v>
      </c>
      <c r="O43" s="29">
        <f>'data'!$G$23-'data'!$G$23*(1-('data'!$G$22^M43)/('data'!$G$22^M43+L43^M43))</f>
        <v>44.7917878174372</v>
      </c>
      <c r="P43" s="29">
        <f>VLOOKUP(IF(N43-'data'!$G$24&lt;0,0,N43-'data'!$G$24),N3:O366,2)</f>
        <v>45.1898250441401</v>
      </c>
      <c r="Q43" s="25">
        <v>3.5</v>
      </c>
      <c r="R43" s="30">
        <v>4.3349682319586</v>
      </c>
      <c r="S43" s="25">
        <v>3.39128098777902</v>
      </c>
      <c r="T43" s="25">
        <v>3.39128098777902</v>
      </c>
      <c r="U43" s="24">
        <v>3.39128098777902</v>
      </c>
      <c r="V43" s="24">
        <v>3.44883752400763</v>
      </c>
      <c r="W43" s="24">
        <v>3.13673579983245</v>
      </c>
      <c r="X43" s="24">
        <v>3.13673579983245</v>
      </c>
      <c r="Y43" s="24">
        <v>3.13673579983245</v>
      </c>
      <c r="Z43" s="29">
        <v>42.2589608320321</v>
      </c>
      <c r="AA43" s="29">
        <v>45.1898250441401</v>
      </c>
      <c r="AB43" s="29">
        <v>45.1898250441401</v>
      </c>
      <c r="AC43" s="29">
        <v>45.1898250441401</v>
      </c>
    </row>
    <row r="44" ht="20.05" customHeight="1">
      <c r="A44" s="22">
        <f>$A43+C43</f>
        <v>192.560866034489</v>
      </c>
      <c r="B44" s="23"/>
      <c r="C44" s="24">
        <v>5</v>
      </c>
      <c r="D44" t="b" s="25">
        <v>0</v>
      </c>
      <c r="E44" s="26"/>
      <c r="F44" s="27">
        <v>0</v>
      </c>
      <c r="G44" s="27">
        <f>E43+(F43/60+H44*'data'!$C$16+I44*OFFSET('data'!$C$17,0,D43)-G43*(OFFSET('data'!$C$18,0,D43)+'data'!$C$19+OFFSET('data'!$C$20,0,D43)))*C44/60+G43</f>
        <v>21.0606753583392</v>
      </c>
      <c r="H44" s="27">
        <f>H43+('data'!$C$19*G43-'data'!$C$16*H43)*$C44/60</f>
        <v>47.8326584572057</v>
      </c>
      <c r="I44" s="27">
        <f>I43+(OFFSET('data'!$C$20,0,D44)*G43-OFFSET('data'!$C$17,0,D44)*I43)*$C44/60</f>
        <v>33.3964760010854</v>
      </c>
      <c r="J44" s="28">
        <f>$A44/60</f>
        <v>3.20934776724148</v>
      </c>
      <c r="K44" s="24">
        <f>G44/'data'!$C$15*1000</f>
        <v>3.21765353426322</v>
      </c>
      <c r="L44" s="24">
        <f>L43+'data'!$G$21*(K43-L43)/60*C43</f>
        <v>3.13973108733398</v>
      </c>
      <c r="M44" s="25">
        <f>IF(L44&lt;='data'!$G$22,1.89,1.47)</f>
        <v>1.47</v>
      </c>
      <c r="N44" s="24">
        <f>$A44</f>
        <v>192.560866034489</v>
      </c>
      <c r="O44" s="29">
        <f>'data'!$G$23-'data'!$G$23*(1-('data'!$G$22^M44)/('data'!$G$22^M44+L44^M44))</f>
        <v>44.7592119606558</v>
      </c>
      <c r="P44" s="29">
        <f>VLOOKUP(IF(N44-'data'!$G$24&lt;0,0,N44-'data'!$G$24),N3:O366,2)</f>
        <v>45.045432142213</v>
      </c>
      <c r="Q44" s="25">
        <v>3.5</v>
      </c>
      <c r="R44" s="30">
        <v>4.13834141531973</v>
      </c>
      <c r="S44" s="25">
        <v>3.21765353426322</v>
      </c>
      <c r="T44" s="25">
        <v>3.21765353426322</v>
      </c>
      <c r="U44" s="24">
        <v>3.21765353426322</v>
      </c>
      <c r="V44" s="24">
        <v>3.4592648129918</v>
      </c>
      <c r="W44" s="24">
        <v>3.13973108733398</v>
      </c>
      <c r="X44" s="24">
        <v>3.13973108733398</v>
      </c>
      <c r="Y44" s="24">
        <v>3.13973108733398</v>
      </c>
      <c r="Z44" s="29">
        <v>42.0388447728108</v>
      </c>
      <c r="AA44" s="29">
        <v>45.045432142213</v>
      </c>
      <c r="AB44" s="29">
        <v>45.045432142213</v>
      </c>
      <c r="AC44" s="29">
        <v>45.045432142213</v>
      </c>
    </row>
    <row r="45" ht="20.05" customHeight="1">
      <c r="A45" s="22">
        <f>$A44+C44</f>
        <v>197.560866034489</v>
      </c>
      <c r="B45" s="23"/>
      <c r="C45" s="24">
        <v>5</v>
      </c>
      <c r="D45" t="b" s="25">
        <v>0</v>
      </c>
      <c r="E45" s="26"/>
      <c r="F45" s="27">
        <v>0</v>
      </c>
      <c r="G45" s="27">
        <f>E44+(F44/60+H45*'data'!$C$16+I45*OFFSET('data'!$C$17,0,D44)-G44*(OFFSET('data'!$C$18,0,D44)+'data'!$C$19+OFFSET('data'!$C$20,0,D44)))*C45/60+G44</f>
        <v>19.9987910019986</v>
      </c>
      <c r="H45" s="27">
        <f>H44+('data'!$C$19*G44-'data'!$C$16*H44)*$C45/60</f>
        <v>48.060953711617</v>
      </c>
      <c r="I45" s="27">
        <f>I44+(OFFSET('data'!$C$20,0,D45)*G44-OFFSET('data'!$C$17,0,D45)*I44)*$C45/60</f>
        <v>33.700982591015</v>
      </c>
      <c r="J45" s="28">
        <f>$A45/60</f>
        <v>3.29268110057482</v>
      </c>
      <c r="K45" s="24">
        <f>G45/'data'!$C$15*1000</f>
        <v>3.05541866315756</v>
      </c>
      <c r="L45" s="24">
        <f>L44+'data'!$G$21*(K44-L44)/60*C44</f>
        <v>3.14064801738188</v>
      </c>
      <c r="M45" s="25">
        <f>IF(L45&lt;='data'!$G$22,1.89,1.47)</f>
        <v>1.47</v>
      </c>
      <c r="N45" s="24">
        <f>$A45</f>
        <v>197.560866034489</v>
      </c>
      <c r="O45" s="29">
        <f>'data'!$G$23-'data'!$G$23*(1-('data'!$G$22^M45)/('data'!$G$22^M45+L45^M45))</f>
        <v>44.7492462549259</v>
      </c>
      <c r="P45" s="29">
        <f>VLOOKUP(IF(N45-'data'!$G$24&lt;0,0,N45-'data'!$G$24),N3:O366,2)</f>
        <v>44.932659959696</v>
      </c>
      <c r="Q45" s="25">
        <v>3.5</v>
      </c>
      <c r="R45" s="30">
        <v>3.95315827884889</v>
      </c>
      <c r="S45" s="25">
        <v>3.05541866315756</v>
      </c>
      <c r="T45" s="25">
        <v>3.05541866315756</v>
      </c>
      <c r="U45" s="24">
        <v>3.05541866315756</v>
      </c>
      <c r="V45" s="24">
        <v>3.46725565216634</v>
      </c>
      <c r="W45" s="24">
        <v>3.14064801738188</v>
      </c>
      <c r="X45" s="24">
        <v>3.14064801738188</v>
      </c>
      <c r="Y45" s="24">
        <v>3.14064801738188</v>
      </c>
      <c r="Z45" s="29">
        <v>41.8520076993039</v>
      </c>
      <c r="AA45" s="29">
        <v>44.932659959696</v>
      </c>
      <c r="AB45" s="29">
        <v>44.932659959696</v>
      </c>
      <c r="AC45" s="29">
        <v>44.932659959696</v>
      </c>
    </row>
    <row r="46" ht="20.05" customHeight="1">
      <c r="A46" s="22">
        <f>$A45+C45</f>
        <v>202.560866034489</v>
      </c>
      <c r="B46" s="23"/>
      <c r="C46" s="24">
        <v>5</v>
      </c>
      <c r="D46" t="b" s="25">
        <v>0</v>
      </c>
      <c r="E46" s="26"/>
      <c r="F46" s="27">
        <v>0</v>
      </c>
      <c r="G46" s="27">
        <f>E45+(F45/60+H46*'data'!$C$16+I46*OFFSET('data'!$C$17,0,D45)-G45*(OFFSET('data'!$C$18,0,D45)+'data'!$C$19+OFFSET('data'!$C$20,0,D45)))*C46/60+G45</f>
        <v>19.0065130565866</v>
      </c>
      <c r="H46" s="27">
        <f>H45+('data'!$C$19*G45-'data'!$C$16*H45)*$C46/60</f>
        <v>48.2622456271615</v>
      </c>
      <c r="I46" s="27">
        <f>I45+(OFFSET('data'!$C$20,0,D46)*G45-OFFSET('data'!$C$17,0,D46)*I45)*$C46/60</f>
        <v>33.9894714390119</v>
      </c>
      <c r="J46" s="28">
        <f>$A46/60</f>
        <v>3.37601443390815</v>
      </c>
      <c r="K46" s="24">
        <f>G46/'data'!$C$15*1000</f>
        <v>2.90381827125645</v>
      </c>
      <c r="L46" s="24">
        <f>L45+'data'!$G$21*(K45-L45)/60*C45</f>
        <v>3.13964510539784</v>
      </c>
      <c r="M46" s="25">
        <f>IF(L46&lt;='data'!$G$22,1.89,1.47)</f>
        <v>1.47</v>
      </c>
      <c r="N46" s="24">
        <f>$A46</f>
        <v>202.560866034489</v>
      </c>
      <c r="O46" s="29">
        <f>'data'!$G$23-'data'!$G$23*(1-('data'!$G$22^M46)/('data'!$G$22^M46+L46^M46))</f>
        <v>44.7601466176336</v>
      </c>
      <c r="P46" s="29">
        <f>VLOOKUP(IF(N46-'data'!$G$24&lt;0,0,N46-'data'!$G$24),N3:O366,2)</f>
        <v>44.8488959464667</v>
      </c>
      <c r="Q46" s="25">
        <v>3.5</v>
      </c>
      <c r="R46" s="30">
        <v>3.77874297034143</v>
      </c>
      <c r="S46" s="25">
        <v>2.90381827125645</v>
      </c>
      <c r="T46" s="25">
        <v>2.90381827125645</v>
      </c>
      <c r="U46" s="24">
        <v>2.90381827125645</v>
      </c>
      <c r="V46" s="24">
        <v>3.47297337198027</v>
      </c>
      <c r="W46" s="24">
        <v>3.13964510539784</v>
      </c>
      <c r="X46" s="24">
        <v>3.13964510539784</v>
      </c>
      <c r="Y46" s="24">
        <v>3.13964510539784</v>
      </c>
      <c r="Z46" s="29">
        <v>41.6957779863472</v>
      </c>
      <c r="AA46" s="29">
        <v>44.8488959464667</v>
      </c>
      <c r="AB46" s="29">
        <v>44.8488959464667</v>
      </c>
      <c r="AC46" s="29">
        <v>44.8488959464667</v>
      </c>
    </row>
    <row r="47" ht="20.05" customHeight="1">
      <c r="A47" s="22">
        <f>$A46+C46</f>
        <v>207.560866034489</v>
      </c>
      <c r="B47" s="23"/>
      <c r="C47" s="24">
        <v>5</v>
      </c>
      <c r="D47" t="b" s="25">
        <v>0</v>
      </c>
      <c r="E47" s="26"/>
      <c r="F47" s="27">
        <v>234.802306081055</v>
      </c>
      <c r="G47" s="27">
        <f>E46+(F46/60+H47*'data'!$C$16+I47*OFFSET('data'!$C$17,0,D46)-G46*(OFFSET('data'!$C$18,0,D46)+'data'!$C$19+OFFSET('data'!$C$20,0,D46)))*C47/60+G46</f>
        <v>18.0792099137692</v>
      </c>
      <c r="H47" s="27">
        <f>H46+('data'!$C$19*G46-'data'!$C$16*H46)*$C47/60</f>
        <v>48.4383749167967</v>
      </c>
      <c r="I47" s="27">
        <f>I46+(OFFSET('data'!$C$20,0,D47)*G46-OFFSET('data'!$C$17,0,D47)*I46)*$C47/60</f>
        <v>34.2629911889232</v>
      </c>
      <c r="J47" s="28">
        <f>$A47/60</f>
        <v>3.45934776724148</v>
      </c>
      <c r="K47" s="24">
        <f>G47/'data'!$C$15*1000</f>
        <v>2.76214474065723</v>
      </c>
      <c r="L47" s="24">
        <f>L46+'data'!$G$21*(K46-L46)/60*C46</f>
        <v>3.13687008075672</v>
      </c>
      <c r="M47" s="25">
        <f>IF(L47&lt;='data'!$G$22,1.89,1.47)</f>
        <v>1.47</v>
      </c>
      <c r="N47" s="24">
        <f>$A47</f>
        <v>207.560866034489</v>
      </c>
      <c r="O47" s="29">
        <f>'data'!$G$23-'data'!$G$23*(1-('data'!$G$22^M47)/('data'!$G$22^M47+L47^M47))</f>
        <v>44.7903267159168</v>
      </c>
      <c r="P47" s="29">
        <f>VLOOKUP(IF(N47-'data'!$G$24&lt;0,0,N47-'data'!$G$24),N3:O366,2)</f>
        <v>44.7917878174372</v>
      </c>
      <c r="Q47" s="25">
        <v>3.5</v>
      </c>
      <c r="R47" s="30">
        <v>3.61445958521577</v>
      </c>
      <c r="S47" s="25">
        <v>2.76214474065723</v>
      </c>
      <c r="T47" s="25">
        <v>2.76214474065723</v>
      </c>
      <c r="U47" s="24">
        <v>2.76214474065723</v>
      </c>
      <c r="V47" s="24">
        <v>3.47657142804139</v>
      </c>
      <c r="W47" s="24">
        <v>3.13687008075672</v>
      </c>
      <c r="X47" s="24">
        <v>3.13687008075672</v>
      </c>
      <c r="Y47" s="24">
        <v>3.13687008075672</v>
      </c>
      <c r="Z47" s="29">
        <v>41.5677515780609</v>
      </c>
      <c r="AA47" s="29">
        <v>44.7917878174372</v>
      </c>
      <c r="AB47" s="29">
        <v>44.7917878174372</v>
      </c>
      <c r="AC47" s="29">
        <v>44.7917878174372</v>
      </c>
    </row>
    <row r="48" ht="20.05" customHeight="1">
      <c r="A48" s="22">
        <f>$A47+C47</f>
        <v>212.560866034489</v>
      </c>
      <c r="B48" s="23"/>
      <c r="C48" s="24">
        <v>5</v>
      </c>
      <c r="D48" t="b" s="25">
        <v>0</v>
      </c>
      <c r="E48" s="26"/>
      <c r="F48" s="27">
        <v>684.353517794111</v>
      </c>
      <c r="G48" s="27">
        <f>E47+(F47/60+H48*'data'!$C$16+I48*OFFSET('data'!$C$17,0,D47)-G47*(OFFSET('data'!$C$18,0,D47)+'data'!$C$19+OFFSET('data'!$C$20,0,D47)))*C48/60+G47</f>
        <v>17.5386727167219</v>
      </c>
      <c r="H48" s="27">
        <f>H47+('data'!$C$19*G47-'data'!$C$16*H47)*$C48/60</f>
        <v>48.591059554810</v>
      </c>
      <c r="I48" s="27">
        <f>I47+(OFFSET('data'!$C$20,0,D48)*G47-OFFSET('data'!$C$17,0,D48)*I47)*$C48/60</f>
        <v>34.5225207136081</v>
      </c>
      <c r="J48" s="28">
        <f>$A48/60</f>
        <v>3.54268110057482</v>
      </c>
      <c r="K48" s="24">
        <f>G48/'data'!$C$15*1000</f>
        <v>2.67956137650166</v>
      </c>
      <c r="L48" s="24">
        <f>L47+'data'!$G$21*(K47-L47)/60*C47</f>
        <v>3.1324606077796</v>
      </c>
      <c r="M48" s="25">
        <f>IF(L48&lt;='data'!$G$22,1.89,1.47)</f>
        <v>1.47</v>
      </c>
      <c r="N48" s="24">
        <f>$A48</f>
        <v>212.560866034489</v>
      </c>
      <c r="O48" s="29">
        <f>'data'!$G$23-'data'!$G$23*(1-('data'!$G$22^M48)/('data'!$G$22^M48+L48^M48))</f>
        <v>44.8383403672272</v>
      </c>
      <c r="P48" s="29">
        <f>VLOOKUP(IF(N48-'data'!$G$24&lt;0,0,N48-'data'!$G$24),N3:O366,2)</f>
        <v>44.7592119606558</v>
      </c>
      <c r="Q48" s="25">
        <v>3.5</v>
      </c>
      <c r="R48" s="30">
        <v>3.50953360513113</v>
      </c>
      <c r="S48" s="25">
        <v>2.67956137650166</v>
      </c>
      <c r="T48" s="25">
        <v>2.67956137650166</v>
      </c>
      <c r="U48" s="24">
        <v>2.67956137650166</v>
      </c>
      <c r="V48" s="24">
        <v>3.47819398738783</v>
      </c>
      <c r="W48" s="24">
        <v>3.1324606077796</v>
      </c>
      <c r="X48" s="24">
        <v>3.1324606077796</v>
      </c>
      <c r="Y48" s="24">
        <v>3.1324606077796</v>
      </c>
      <c r="Z48" s="29">
        <v>41.4657594884627</v>
      </c>
      <c r="AA48" s="29">
        <v>44.7592119606558</v>
      </c>
      <c r="AB48" s="29">
        <v>44.7592119606558</v>
      </c>
      <c r="AC48" s="29">
        <v>44.7592119606558</v>
      </c>
    </row>
    <row r="49" ht="20.05" customHeight="1">
      <c r="A49" s="22">
        <f>$A48+C48</f>
        <v>217.560866034489</v>
      </c>
      <c r="B49" s="23"/>
      <c r="C49" s="24">
        <v>5</v>
      </c>
      <c r="D49" t="b" s="25">
        <v>0</v>
      </c>
      <c r="E49" s="26"/>
      <c r="F49" s="27">
        <v>671.215227374711</v>
      </c>
      <c r="G49" s="27">
        <f>E48+(F48/60+H49*'data'!$C$16+I49*OFFSET('data'!$C$17,0,D48)-G48*(OFFSET('data'!$C$18,0,D48)+'data'!$C$19+OFFSET('data'!$C$20,0,D48)))*C49/60+G48</f>
        <v>17.6581920650171</v>
      </c>
      <c r="H49" s="27">
        <f>H48+('data'!$C$19*G48-'data'!$C$16*H48)*$C49/60</f>
        <v>48.7297844820217</v>
      </c>
      <c r="I49" s="27">
        <f>I48+(OFFSET('data'!$C$20,0,D49)*G48-OFFSET('data'!$C$17,0,D49)*I48)*$C49/60</f>
        <v>34.7738617048286</v>
      </c>
      <c r="J49" s="28">
        <f>$A49/60</f>
        <v>3.62601443390815</v>
      </c>
      <c r="K49" s="24">
        <f>G49/'data'!$C$15*1000</f>
        <v>2.69782156269757</v>
      </c>
      <c r="L49" s="24">
        <f>L48+'data'!$G$21*(K48-L48)/60*C48</f>
        <v>3.12713124595649</v>
      </c>
      <c r="M49" s="25">
        <f>IF(L49&lt;='data'!$G$22,1.89,1.47)</f>
        <v>1.47</v>
      </c>
      <c r="N49" s="24">
        <f>$A49</f>
        <v>217.560866034489</v>
      </c>
      <c r="O49" s="29">
        <f>'data'!$G$23-'data'!$G$23*(1-('data'!$G$22^M49)/('data'!$G$22^M49+L49^M49))</f>
        <v>44.8964654851502</v>
      </c>
      <c r="P49" s="29">
        <f>VLOOKUP(IF(N49-'data'!$G$24&lt;0,0,N49-'data'!$G$24),N3:O366,2)</f>
        <v>44.7492462549259</v>
      </c>
      <c r="Q49" s="25">
        <v>3.5</v>
      </c>
      <c r="R49" s="30">
        <v>3.50616074022303</v>
      </c>
      <c r="S49" s="25">
        <v>2.69782156269757</v>
      </c>
      <c r="T49" s="25">
        <v>2.69782156269757</v>
      </c>
      <c r="U49" s="24">
        <v>2.69782156269757</v>
      </c>
      <c r="V49" s="24">
        <v>3.47856276735215</v>
      </c>
      <c r="W49" s="24">
        <v>3.12713124595649</v>
      </c>
      <c r="X49" s="24">
        <v>3.12713124595649</v>
      </c>
      <c r="Y49" s="24">
        <v>3.12713124595649</v>
      </c>
      <c r="Z49" s="29">
        <v>41.3878398011286</v>
      </c>
      <c r="AA49" s="29">
        <v>44.7492462549259</v>
      </c>
      <c r="AB49" s="29">
        <v>44.7492462549259</v>
      </c>
      <c r="AC49" s="29">
        <v>44.7492462549259</v>
      </c>
    </row>
    <row r="50" ht="20.05" customHeight="1">
      <c r="A50" s="22">
        <f>$A49+C49</f>
        <v>222.560866034489</v>
      </c>
      <c r="B50" s="23"/>
      <c r="C50" s="24">
        <v>5</v>
      </c>
      <c r="D50" t="b" s="25">
        <v>0</v>
      </c>
      <c r="E50" s="26"/>
      <c r="F50" s="27">
        <v>696.319206860037</v>
      </c>
      <c r="G50" s="27">
        <f>E49+(F49/60+H50*'data'!$C$16+I50*OFFSET('data'!$C$17,0,D49)-G49*(OFFSET('data'!$C$18,0,D49)+'data'!$C$19+OFFSET('data'!$C$20,0,D49)))*C50/60+G49</f>
        <v>17.7526839335581</v>
      </c>
      <c r="H50" s="27">
        <f>H49+('data'!$C$19*G49-'data'!$C$16*H49)*$C50/60</f>
        <v>48.8705838653305</v>
      </c>
      <c r="I50" s="27">
        <f>I49+(OFFSET('data'!$C$20,0,D50)*G49-OFFSET('data'!$C$17,0,D50)*I49)*$C50/60</f>
        <v>35.0269101143208</v>
      </c>
      <c r="J50" s="28">
        <f>$A50/60</f>
        <v>3.70934776724148</v>
      </c>
      <c r="K50" s="24">
        <f>G50/'data'!$C$15*1000</f>
        <v>2.71225804631441</v>
      </c>
      <c r="L50" s="24">
        <f>L49+'data'!$G$21*(K49-L49)/60*C49</f>
        <v>3.12207946737476</v>
      </c>
      <c r="M50" s="25">
        <f>IF(L50&lt;='data'!$G$22,1.89,1.47)</f>
        <v>1.47</v>
      </c>
      <c r="N50" s="24">
        <f>$A50</f>
        <v>222.560866034489</v>
      </c>
      <c r="O50" s="29">
        <f>'data'!$G$23-'data'!$G$23*(1-('data'!$G$22^M50)/('data'!$G$22^M50+L50^M50))</f>
        <v>44.9516592918744</v>
      </c>
      <c r="P50" s="29">
        <f>VLOOKUP(IF(N50-'data'!$G$24&lt;0,0,N50-'data'!$G$24),N3:O366,2)</f>
        <v>44.7601466176336</v>
      </c>
      <c r="Q50" s="25">
        <v>3.5</v>
      </c>
      <c r="R50" s="30">
        <v>3.50041690468032</v>
      </c>
      <c r="S50" s="25">
        <v>2.71225804631441</v>
      </c>
      <c r="T50" s="25">
        <v>2.71225804631441</v>
      </c>
      <c r="U50" s="24">
        <v>2.71225804631441</v>
      </c>
      <c r="V50" s="24">
        <v>3.47888751858345</v>
      </c>
      <c r="W50" s="24">
        <v>3.12207946737476</v>
      </c>
      <c r="X50" s="24">
        <v>3.12207946737476</v>
      </c>
      <c r="Y50" s="24">
        <v>3.12207946737476</v>
      </c>
      <c r="Z50" s="29">
        <v>41.332213483408</v>
      </c>
      <c r="AA50" s="29">
        <v>44.7601466176336</v>
      </c>
      <c r="AB50" s="29">
        <v>44.7601466176336</v>
      </c>
      <c r="AC50" s="29">
        <v>44.7601466176336</v>
      </c>
    </row>
    <row r="51" ht="20.05" customHeight="1">
      <c r="A51" s="22">
        <f>$A50+C50</f>
        <v>227.560866034489</v>
      </c>
      <c r="B51" s="23"/>
      <c r="C51" s="24">
        <v>5</v>
      </c>
      <c r="D51" t="b" s="25">
        <v>0</v>
      </c>
      <c r="E51" s="26"/>
      <c r="F51" s="27">
        <v>693.110650485725</v>
      </c>
      <c r="G51" s="27">
        <f>E50+(F50/60+H51*'data'!$C$16+I51*OFFSET('data'!$C$17,0,D50)-G50*(OFFSET('data'!$C$18,0,D50)+'data'!$C$19+OFFSET('data'!$C$20,0,D50)))*C51/60+G50</f>
        <v>17.8768820195141</v>
      </c>
      <c r="H51" s="27">
        <f>H50+('data'!$C$19*G50-'data'!$C$16*H50)*$C51/60</f>
        <v>49.0128406669658</v>
      </c>
      <c r="I51" s="27">
        <f>I50+(OFFSET('data'!$C$20,0,D51)*G50-OFFSET('data'!$C$17,0,D51)*I50)*$C51/60</f>
        <v>35.2812902487391</v>
      </c>
      <c r="J51" s="28">
        <f>$A51/60</f>
        <v>3.79268110057482</v>
      </c>
      <c r="K51" s="24">
        <f>G51/'data'!$C$15*1000</f>
        <v>2.73123305083945</v>
      </c>
      <c r="L51" s="24">
        <f>L50+'data'!$G$21*(K50-L50)/60*C50</f>
        <v>3.11725701132967</v>
      </c>
      <c r="M51" s="25">
        <f>IF(L51&lt;='data'!$G$22,1.89,1.47)</f>
        <v>1.47</v>
      </c>
      <c r="N51" s="24">
        <f>$A51</f>
        <v>227.560866034489</v>
      </c>
      <c r="O51" s="29">
        <f>'data'!$G$23-'data'!$G$23*(1-('data'!$G$22^M51)/('data'!$G$22^M51+L51^M51))</f>
        <v>45.0044350772126</v>
      </c>
      <c r="P51" s="29">
        <f>VLOOKUP(IF(N51-'data'!$G$24&lt;0,0,N51-'data'!$G$24),N3:O366,2)</f>
        <v>44.7903267159168</v>
      </c>
      <c r="Q51" s="25">
        <v>3.5</v>
      </c>
      <c r="R51" s="30">
        <v>3.50054887163471</v>
      </c>
      <c r="S51" s="25">
        <v>2.73123305083945</v>
      </c>
      <c r="T51" s="25">
        <v>2.73123305083945</v>
      </c>
      <c r="U51" s="24">
        <v>2.73123305083945</v>
      </c>
      <c r="V51" s="24">
        <v>3.47914085946022</v>
      </c>
      <c r="W51" s="24">
        <v>3.11725701132967</v>
      </c>
      <c r="X51" s="24">
        <v>3.11725701132967</v>
      </c>
      <c r="Y51" s="24">
        <v>3.11725701132967</v>
      </c>
      <c r="Z51" s="29">
        <v>41.297263442223</v>
      </c>
      <c r="AA51" s="29">
        <v>44.7903267159168</v>
      </c>
      <c r="AB51" s="29">
        <v>44.7903267159168</v>
      </c>
      <c r="AC51" s="29">
        <v>44.7903267159168</v>
      </c>
    </row>
    <row r="52" ht="20.05" customHeight="1">
      <c r="A52" s="22">
        <f>$A51+C51</f>
        <v>232.560866034489</v>
      </c>
      <c r="B52" s="23"/>
      <c r="C52" s="24">
        <v>5</v>
      </c>
      <c r="D52" t="b" s="25">
        <v>0</v>
      </c>
      <c r="E52" s="26"/>
      <c r="F52" s="27">
        <v>693.666963859993</v>
      </c>
      <c r="G52" s="27">
        <f>E51+(F51/60+H52*'data'!$C$16+I52*OFFSET('data'!$C$17,0,D51)-G51*(OFFSET('data'!$C$18,0,D51)+'data'!$C$19+OFFSET('data'!$C$20,0,D51)))*C52/60+G51</f>
        <v>17.9895651685872</v>
      </c>
      <c r="H52" s="27">
        <f>H51+('data'!$C$19*G51-'data'!$C$16*H51)*$C52/60</f>
        <v>49.1572642741264</v>
      </c>
      <c r="I52" s="27">
        <f>I51+(OFFSET('data'!$C$20,0,D52)*G51-OFFSET('data'!$C$17,0,D52)*I51)*$C52/60</f>
        <v>35.5374469128087</v>
      </c>
      <c r="J52" s="28">
        <f>$A52/60</f>
        <v>3.87601443390815</v>
      </c>
      <c r="K52" s="24">
        <f>G52/'data'!$C$15*1000</f>
        <v>2.74844880136492</v>
      </c>
      <c r="L52" s="24">
        <f>L51+'data'!$G$21*(K51-L51)/60*C51</f>
        <v>3.11271458507728</v>
      </c>
      <c r="M52" s="25">
        <f>IF(L52&lt;='data'!$G$22,1.89,1.47)</f>
        <v>1.47</v>
      </c>
      <c r="N52" s="24">
        <f>$A52</f>
        <v>232.560866034489</v>
      </c>
      <c r="O52" s="29">
        <f>'data'!$G$23-'data'!$G$23*(1-('data'!$G$22^M52)/('data'!$G$22^M52+L52^M52))</f>
        <v>45.0542245473847</v>
      </c>
      <c r="P52" s="29">
        <f>VLOOKUP(IF(N52-'data'!$G$24&lt;0,0,N52-'data'!$G$24),N3:O366,2)</f>
        <v>44.8383403672272</v>
      </c>
      <c r="Q52" s="25">
        <v>3.5</v>
      </c>
      <c r="R52" s="30">
        <v>3.50021541244847</v>
      </c>
      <c r="S52" s="25">
        <v>2.74844880136492</v>
      </c>
      <c r="T52" s="25">
        <v>2.74844880136492</v>
      </c>
      <c r="U52" s="24">
        <v>2.74844880136492</v>
      </c>
      <c r="V52" s="24">
        <v>3.47939277210416</v>
      </c>
      <c r="W52" s="24">
        <v>3.11271458507728</v>
      </c>
      <c r="X52" s="24">
        <v>3.11271458507728</v>
      </c>
      <c r="Y52" s="24">
        <v>3.11271458507728</v>
      </c>
      <c r="Z52" s="29">
        <v>41.2815163410635</v>
      </c>
      <c r="AA52" s="29">
        <v>44.8383403672272</v>
      </c>
      <c r="AB52" s="29">
        <v>44.8383403672272</v>
      </c>
      <c r="AC52" s="29">
        <v>44.8383403672272</v>
      </c>
    </row>
    <row r="53" ht="20.05" customHeight="1">
      <c r="A53" s="22">
        <f>$A52+C52</f>
        <v>237.560866034489</v>
      </c>
      <c r="B53" s="23"/>
      <c r="C53" s="24">
        <v>5</v>
      </c>
      <c r="D53" t="b" s="25">
        <v>0</v>
      </c>
      <c r="E53" s="26"/>
      <c r="F53" s="27">
        <v>692.415886715745</v>
      </c>
      <c r="G53" s="27">
        <f>E52+(F52/60+H53*'data'!$C$16+I53*OFFSET('data'!$C$17,0,D52)-G52*(OFFSET('data'!$C$18,0,D52)+'data'!$C$19+OFFSET('data'!$C$20,0,D52)))*C53/60+G52</f>
        <v>18.0967148583654</v>
      </c>
      <c r="H53" s="27">
        <f>H52+('data'!$C$19*G52-'data'!$C$16*H52)*$C53/60</f>
        <v>49.3035636782329</v>
      </c>
      <c r="I53" s="27">
        <f>I52+(OFFSET('data'!$C$20,0,D53)*G52-OFFSET('data'!$C$17,0,D53)*I52)*$C53/60</f>
        <v>35.7952069219755</v>
      </c>
      <c r="J53" s="28">
        <f>$A53/60</f>
        <v>3.95934776724148</v>
      </c>
      <c r="K53" s="24">
        <f>G53/'data'!$C$15*1000</f>
        <v>2.76481914904579</v>
      </c>
      <c r="L53" s="24">
        <f>L52+'data'!$G$21*(K52-L52)/60*C52</f>
        <v>3.10842819193039</v>
      </c>
      <c r="M53" s="25">
        <f>IF(L53&lt;='data'!$G$22,1.89,1.47)</f>
        <v>1.47</v>
      </c>
      <c r="N53" s="24">
        <f>$A53</f>
        <v>237.560866034489</v>
      </c>
      <c r="O53" s="29">
        <f>'data'!$G$23-'data'!$G$23*(1-('data'!$G$22^M53)/('data'!$G$22^M53+L53^M53))</f>
        <v>45.1012773696922</v>
      </c>
      <c r="P53" s="29">
        <f>VLOOKUP(IF(N53-'data'!$G$24&lt;0,0,N53-'data'!$G$24),N3:O366,2)</f>
        <v>44.8964654851502</v>
      </c>
      <c r="Q53" s="25">
        <v>3.5</v>
      </c>
      <c r="R53" s="30">
        <v>3.50024044218059</v>
      </c>
      <c r="S53" s="25">
        <v>2.76481914904579</v>
      </c>
      <c r="T53" s="25">
        <v>2.76481914904579</v>
      </c>
      <c r="U53" s="24">
        <v>2.76481914904579</v>
      </c>
      <c r="V53" s="24">
        <v>3.47963779655296</v>
      </c>
      <c r="W53" s="24">
        <v>3.10842819193039</v>
      </c>
      <c r="X53" s="24">
        <v>3.10842819193039</v>
      </c>
      <c r="Y53" s="24">
        <v>3.10842819193039</v>
      </c>
      <c r="Z53" s="29">
        <v>41.2779384879447</v>
      </c>
      <c r="AA53" s="29">
        <v>44.8964654851502</v>
      </c>
      <c r="AB53" s="29">
        <v>44.8964654851502</v>
      </c>
      <c r="AC53" s="29">
        <v>44.8964654851502</v>
      </c>
    </row>
    <row r="54" ht="20.05" customHeight="1">
      <c r="A54" s="22">
        <f>$A53+C53</f>
        <v>242.560866034489</v>
      </c>
      <c r="B54" s="23"/>
      <c r="C54" s="24">
        <v>5</v>
      </c>
      <c r="D54" t="b" s="25">
        <v>0</v>
      </c>
      <c r="E54" s="26"/>
      <c r="F54" s="27">
        <v>691.485380355619</v>
      </c>
      <c r="G54" s="27">
        <f>E53+(F53/60+H54*'data'!$C$16+I54*OFFSET('data'!$C$17,0,D53)-G53*(OFFSET('data'!$C$18,0,D53)+'data'!$C$19+OFFSET('data'!$C$20,0,D53)))*C54/60+G53</f>
        <v>18.1961875504362</v>
      </c>
      <c r="H54" s="27">
        <f>H53+('data'!$C$19*G53-'data'!$C$16*H53)*$C54/60</f>
        <v>49.4515941387963</v>
      </c>
      <c r="I54" s="27">
        <f>I53+(OFFSET('data'!$C$20,0,D54)*G53-OFFSET('data'!$C$17,0,D54)*I53)*$C54/60</f>
        <v>36.0544868025532</v>
      </c>
      <c r="J54" s="28">
        <f>$A54/60</f>
        <v>4.04268110057482</v>
      </c>
      <c r="K54" s="24">
        <f>G54/'data'!$C$15*1000</f>
        <v>2.78001660372179</v>
      </c>
      <c r="L54" s="24">
        <f>L53+'data'!$G$21*(K53-L53)/60*C53</f>
        <v>3.10438487105731</v>
      </c>
      <c r="M54" s="25">
        <f>IF(L54&lt;='data'!$G$22,1.89,1.47)</f>
        <v>1.47</v>
      </c>
      <c r="N54" s="24">
        <f>$A54</f>
        <v>242.560866034489</v>
      </c>
      <c r="O54" s="29">
        <f>'data'!$G$23-'data'!$G$23*(1-('data'!$G$22^M54)/('data'!$G$22^M54+L54^M54))</f>
        <v>45.1457240678728</v>
      </c>
      <c r="P54" s="29">
        <f>VLOOKUP(IF(N54-'data'!$G$24&lt;0,0,N54-'data'!$G$24),N3:O366,2)</f>
        <v>44.9516592918744</v>
      </c>
      <c r="Q54" s="25">
        <v>3.5</v>
      </c>
      <c r="R54" s="30">
        <v>3.50021894533937</v>
      </c>
      <c r="S54" s="25">
        <v>2.78001660372179</v>
      </c>
      <c r="T54" s="25">
        <v>2.78001660372179</v>
      </c>
      <c r="U54" s="24">
        <v>2.78001660372179</v>
      </c>
      <c r="V54" s="24">
        <v>3.47988023227702</v>
      </c>
      <c r="W54" s="24">
        <v>3.10438487105731</v>
      </c>
      <c r="X54" s="24">
        <v>3.10438487105731</v>
      </c>
      <c r="Y54" s="24">
        <v>3.10438487105731</v>
      </c>
      <c r="Z54" s="29">
        <v>41.2747881615235</v>
      </c>
      <c r="AA54" s="29">
        <v>44.9516592918744</v>
      </c>
      <c r="AB54" s="29">
        <v>44.9516592918744</v>
      </c>
      <c r="AC54" s="29">
        <v>44.9516592918744</v>
      </c>
    </row>
    <row r="55" ht="20.05" customHeight="1">
      <c r="A55" s="22">
        <f>$A54+C54</f>
        <v>247.560866034489</v>
      </c>
      <c r="B55" s="23"/>
      <c r="C55" s="24">
        <v>5</v>
      </c>
      <c r="D55" t="b" s="25">
        <v>0</v>
      </c>
      <c r="E55" s="26"/>
      <c r="F55" s="27">
        <v>690.440331962701</v>
      </c>
      <c r="G55" s="27">
        <f>E54+(F54/60+H55*'data'!$C$16+I55*OFFSET('data'!$C$17,0,D54)-G54*(OFFSET('data'!$C$18,0,D54)+'data'!$C$19+OFFSET('data'!$C$20,0,D54)))*C55/60+G54</f>
        <v>18.2889319507844</v>
      </c>
      <c r="H55" s="27">
        <f>H54+('data'!$C$19*G54-'data'!$C$16*H54)*$C55/60</f>
        <v>49.6011599596809</v>
      </c>
      <c r="I55" s="27">
        <f>I54+(OFFSET('data'!$C$20,0,D55)*G54-OFFSET('data'!$C$17,0,D55)*I54)*$C55/60</f>
        <v>36.3151709804609</v>
      </c>
      <c r="J55" s="28">
        <f>$A55/60</f>
        <v>4.12601443390815</v>
      </c>
      <c r="K55" s="24">
        <f>G55/'data'!$C$15*1000</f>
        <v>2.79418610885332</v>
      </c>
      <c r="L55" s="24">
        <f>L54+'data'!$G$21*(K54-L54)/60*C54</f>
        <v>3.1005679604927</v>
      </c>
      <c r="M55" s="25">
        <f>IF(L55&lt;='data'!$G$22,1.89,1.47)</f>
        <v>1.47</v>
      </c>
      <c r="N55" s="24">
        <f>$A55</f>
        <v>247.560866034489</v>
      </c>
      <c r="O55" s="29">
        <f>'data'!$G$23-'data'!$G$23*(1-('data'!$G$22^M55)/('data'!$G$22^M55+L55^M55))</f>
        <v>45.1877373516627</v>
      </c>
      <c r="P55" s="29">
        <f>VLOOKUP(IF(N55-'data'!$G$24&lt;0,0,N55-'data'!$G$24),N3:O366,2)</f>
        <v>45.0044350772126</v>
      </c>
      <c r="Q55" s="25">
        <v>3.5</v>
      </c>
      <c r="R55" s="30">
        <v>3.50022034952369</v>
      </c>
      <c r="S55" s="25">
        <v>2.79418610885332</v>
      </c>
      <c r="T55" s="25">
        <v>2.79418610885332</v>
      </c>
      <c r="U55" s="24">
        <v>2.79418610885332</v>
      </c>
      <c r="V55" s="24">
        <v>3.48011956225031</v>
      </c>
      <c r="W55" s="24">
        <v>3.1005679604927</v>
      </c>
      <c r="X55" s="24">
        <v>3.1005679604927</v>
      </c>
      <c r="Y55" s="24">
        <v>3.1005679604927</v>
      </c>
      <c r="Z55" s="29">
        <v>41.2723308061098</v>
      </c>
      <c r="AA55" s="29">
        <v>45.0044350772126</v>
      </c>
      <c r="AB55" s="29">
        <v>45.0044350772126</v>
      </c>
      <c r="AC55" s="29">
        <v>45.0044350772126</v>
      </c>
    </row>
    <row r="56" ht="20.05" customHeight="1">
      <c r="A56" s="22">
        <f>$A55+C55</f>
        <v>252.560866034489</v>
      </c>
      <c r="B56" s="23"/>
      <c r="C56" s="24">
        <v>5</v>
      </c>
      <c r="D56" t="b" s="25">
        <v>0</v>
      </c>
      <c r="E56" s="26"/>
      <c r="F56" s="27">
        <v>689.425567259051</v>
      </c>
      <c r="G56" s="27">
        <f>E55+(F55/60+H56*'data'!$C$16+I56*OFFSET('data'!$C$17,0,D55)-G55*(OFFSET('data'!$C$18,0,D55)+'data'!$C$19+OFFSET('data'!$C$20,0,D55)))*C56/60+G55</f>
        <v>18.3752303549579</v>
      </c>
      <c r="H56" s="27">
        <f>H55+('data'!$C$19*G55-'data'!$C$16*H55)*$C56/60</f>
        <v>49.7520895214918</v>
      </c>
      <c r="I56" s="27">
        <f>I55+(OFFSET('data'!$C$20,0,D56)*G55-OFFSET('data'!$C$17,0,D56)*I55)*$C56/60</f>
        <v>36.5771581398579</v>
      </c>
      <c r="J56" s="28">
        <f>$A56/60</f>
        <v>4.20934776724148</v>
      </c>
      <c r="K56" s="24">
        <f>G56/'data'!$C$15*1000</f>
        <v>2.80737079360182</v>
      </c>
      <c r="L56" s="24">
        <f>L55+'data'!$G$21*(K55-L55)/60*C55</f>
        <v>3.09696269991671</v>
      </c>
      <c r="M56" s="25">
        <f>IF(L56&lt;='data'!$G$22,1.89,1.47)</f>
        <v>1.47</v>
      </c>
      <c r="N56" s="24">
        <f>$A56</f>
        <v>252.560866034489</v>
      </c>
      <c r="O56" s="29">
        <f>'data'!$G$23-'data'!$G$23*(1-('data'!$G$22^M56)/('data'!$G$22^M56+L56^M56))</f>
        <v>45.2274704720971</v>
      </c>
      <c r="P56" s="29">
        <f>VLOOKUP(IF(N56-'data'!$G$24&lt;0,0,N56-'data'!$G$24),N3:O366,2)</f>
        <v>45.0542245473847</v>
      </c>
      <c r="Q56" s="25">
        <v>3.5</v>
      </c>
      <c r="R56" s="30">
        <v>3.50021783859699</v>
      </c>
      <c r="S56" s="25">
        <v>2.80737079360182</v>
      </c>
      <c r="T56" s="25">
        <v>2.80737079360182</v>
      </c>
      <c r="U56" s="24">
        <v>2.80737079360182</v>
      </c>
      <c r="V56" s="24">
        <v>3.48035609250011</v>
      </c>
      <c r="W56" s="24">
        <v>3.09696269991671</v>
      </c>
      <c r="X56" s="24">
        <v>3.09696269991671</v>
      </c>
      <c r="Y56" s="24">
        <v>3.09696269991671</v>
      </c>
      <c r="Z56" s="29">
        <v>41.2698875110068</v>
      </c>
      <c r="AA56" s="29">
        <v>45.0542245473847</v>
      </c>
      <c r="AB56" s="29">
        <v>45.0542245473847</v>
      </c>
      <c r="AC56" s="29">
        <v>45.0542245473847</v>
      </c>
    </row>
    <row r="57" ht="20.05" customHeight="1">
      <c r="A57" s="22">
        <f>$A56+C56</f>
        <v>257.560866034489</v>
      </c>
      <c r="B57" s="23"/>
      <c r="C57" s="24">
        <v>5</v>
      </c>
      <c r="D57" t="b" s="25">
        <v>0</v>
      </c>
      <c r="E57" s="26"/>
      <c r="F57" s="27">
        <v>688.408282888626</v>
      </c>
      <c r="G57" s="27">
        <f>E56+(F56/60+H57*'data'!$C$16+I57*OFFSET('data'!$C$17,0,D56)-G56*(OFFSET('data'!$C$18,0,D56)+'data'!$C$19+OFFSET('data'!$C$20,0,D56)))*C57/60+G56</f>
        <v>18.4555470469457</v>
      </c>
      <c r="H57" s="27">
        <f>H56+('data'!$C$19*G56-'data'!$C$16*H56)*$C57/60</f>
        <v>49.9042190344767</v>
      </c>
      <c r="I57" s="27">
        <f>I56+(OFFSET('data'!$C$20,0,D57)*G56-OFFSET('data'!$C$17,0,D57)*I56)*$C57/60</f>
        <v>36.8403512299285</v>
      </c>
      <c r="J57" s="28">
        <f>$A57/60</f>
        <v>4.29268110057482</v>
      </c>
      <c r="K57" s="24">
        <f>G57/'data'!$C$15*1000</f>
        <v>2.81964159135345</v>
      </c>
      <c r="L57" s="24">
        <f>L56+'data'!$G$21*(K56-L56)/60*C56</f>
        <v>3.09355501020736</v>
      </c>
      <c r="M57" s="25">
        <f>IF(L57&lt;='data'!$G$22,1.89,1.47)</f>
        <v>1.47</v>
      </c>
      <c r="N57" s="24">
        <f>$A57</f>
        <v>257.560866034489</v>
      </c>
      <c r="O57" s="29">
        <f>'data'!$G$23-'data'!$G$23*(1-('data'!$G$22^M57)/('data'!$G$22^M57+L57^M57))</f>
        <v>45.2650704471641</v>
      </c>
      <c r="P57" s="29">
        <f>VLOOKUP(IF(N57-'data'!$G$24&lt;0,0,N57-'data'!$G$24),N3:O366,2)</f>
        <v>45.1012773696922</v>
      </c>
      <c r="Q57" s="25">
        <v>3.5</v>
      </c>
      <c r="R57" s="30">
        <v>3.50021685046358</v>
      </c>
      <c r="S57" s="25">
        <v>2.81964159135345</v>
      </c>
      <c r="T57" s="25">
        <v>2.81964159135345</v>
      </c>
      <c r="U57" s="24">
        <v>2.81964159135345</v>
      </c>
      <c r="V57" s="24">
        <v>3.48058980990142</v>
      </c>
      <c r="W57" s="24">
        <v>3.09355501020736</v>
      </c>
      <c r="X57" s="24">
        <v>3.09355501020736</v>
      </c>
      <c r="Y57" s="24">
        <v>3.09355501020736</v>
      </c>
      <c r="Z57" s="29">
        <v>41.2675112221141</v>
      </c>
      <c r="AA57" s="29">
        <v>45.1012773696922</v>
      </c>
      <c r="AB57" s="29">
        <v>45.1012773696922</v>
      </c>
      <c r="AC57" s="29">
        <v>45.1012773696922</v>
      </c>
    </row>
    <row r="58" ht="20.05" customHeight="1">
      <c r="A58" s="22">
        <f>$A57+C57</f>
        <v>262.560866034489</v>
      </c>
      <c r="B58" s="23"/>
      <c r="C58" s="24">
        <v>5</v>
      </c>
      <c r="D58" t="b" s="25">
        <v>0</v>
      </c>
      <c r="E58" s="26"/>
      <c r="F58" s="27">
        <v>687.398484541464</v>
      </c>
      <c r="G58" s="27">
        <f>E57+(F57/60+H58*'data'!$C$16+I58*OFFSET('data'!$C$17,0,D57)-G57*(OFFSET('data'!$C$18,0,D57)+'data'!$C$19+OFFSET('data'!$C$20,0,D57)))*C58/60+G57</f>
        <v>18.5302699555939</v>
      </c>
      <c r="H58" s="27">
        <f>H57+('data'!$C$19*G57-'data'!$C$16*H57)*$C58/60</f>
        <v>50.0573968908754</v>
      </c>
      <c r="I58" s="27">
        <f>I57+(OFFSET('data'!$C$20,0,D58)*G57-OFFSET('data'!$C$17,0,D58)*I57)*$C58/60</f>
        <v>37.1046601911793</v>
      </c>
      <c r="J58" s="28">
        <f>$A58/60</f>
        <v>4.37601443390815</v>
      </c>
      <c r="K58" s="24">
        <f>G58/'data'!$C$15*1000</f>
        <v>2.83105776994276</v>
      </c>
      <c r="L58" s="24">
        <f>L57+'data'!$G$21*(K57-L57)/60*C57</f>
        <v>3.09033181260298</v>
      </c>
      <c r="M58" s="25">
        <f>IF(L58&lt;='data'!$G$22,1.89,1.47)</f>
        <v>1.47</v>
      </c>
      <c r="N58" s="24">
        <f>$A58</f>
        <v>262.560866034489</v>
      </c>
      <c r="O58" s="29">
        <f>'data'!$G$23-'data'!$G$23*(1-('data'!$G$22^M58)/('data'!$G$22^M58+L58^M58))</f>
        <v>45.3006743870544</v>
      </c>
      <c r="P58" s="29">
        <f>VLOOKUP(IF(N58-'data'!$G$24&lt;0,0,N58-'data'!$G$24),N3:O366,2)</f>
        <v>45.1457240678728</v>
      </c>
      <c r="Q58" s="25">
        <v>3.5</v>
      </c>
      <c r="R58" s="30">
        <v>3.50021556214973</v>
      </c>
      <c r="S58" s="25">
        <v>2.83105776994276</v>
      </c>
      <c r="T58" s="25">
        <v>2.83105776994276</v>
      </c>
      <c r="U58" s="24">
        <v>2.83105776994276</v>
      </c>
      <c r="V58" s="24">
        <v>3.48082076547266</v>
      </c>
      <c r="W58" s="24">
        <v>3.09033181260298</v>
      </c>
      <c r="X58" s="24">
        <v>3.09033181260298</v>
      </c>
      <c r="Y58" s="24">
        <v>3.09033181260298</v>
      </c>
      <c r="Z58" s="29">
        <v>41.2651602310373</v>
      </c>
      <c r="AA58" s="29">
        <v>45.1457240678728</v>
      </c>
      <c r="AB58" s="29">
        <v>45.1457240678728</v>
      </c>
      <c r="AC58" s="29">
        <v>45.1457240678728</v>
      </c>
    </row>
    <row r="59" ht="20.05" customHeight="1">
      <c r="A59" s="22">
        <f>$A58+C58</f>
        <v>267.560866034489</v>
      </c>
      <c r="B59" s="23"/>
      <c r="C59" s="24">
        <v>5</v>
      </c>
      <c r="D59" t="b" s="25">
        <v>0</v>
      </c>
      <c r="E59" s="26"/>
      <c r="F59" s="27">
        <v>686.393720219863</v>
      </c>
      <c r="G59" s="27">
        <f>E58+(F58/60+H59*'data'!$C$16+I59*OFFSET('data'!$C$17,0,D58)-G58*(OFFSET('data'!$C$18,0,D58)+'data'!$C$19+OFFSET('data'!$C$20,0,D58)))*C59/60+G58</f>
        <v>18.5997750870083</v>
      </c>
      <c r="H59" s="27">
        <f>H58+('data'!$C$19*G58-'data'!$C$16*H58)*$C59/60</f>
        <v>50.2114817480805</v>
      </c>
      <c r="I59" s="27">
        <f>I58+(OFFSET('data'!$C$20,0,D59)*G58-OFFSET('data'!$C$17,0,D59)*I58)*$C59/60</f>
        <v>37.3700008086585</v>
      </c>
      <c r="J59" s="28">
        <f>$A59/60</f>
        <v>4.45934776724148</v>
      </c>
      <c r="K59" s="24">
        <f>G59/'data'!$C$15*1000</f>
        <v>2.84167677564603</v>
      </c>
      <c r="L59" s="24">
        <f>L58+'data'!$G$21*(K58-L58)/60*C58</f>
        <v>3.08728087965973</v>
      </c>
      <c r="M59" s="25">
        <f>IF(L59&lt;='data'!$G$22,1.89,1.47)</f>
        <v>1.47</v>
      </c>
      <c r="N59" s="24">
        <f>$A59</f>
        <v>267.560866034489</v>
      </c>
      <c r="O59" s="29">
        <f>'data'!$G$23-'data'!$G$23*(1-('data'!$G$22^M59)/('data'!$G$22^M59+L59^M59))</f>
        <v>45.3344109911766</v>
      </c>
      <c r="P59" s="29">
        <f>VLOOKUP(IF(N59-'data'!$G$24&lt;0,0,N59-'data'!$G$24),N3:O366,2)</f>
        <v>45.1877373516627</v>
      </c>
      <c r="Q59" s="25">
        <v>3.5</v>
      </c>
      <c r="R59" s="30">
        <v>3.50021438389608</v>
      </c>
      <c r="S59" s="25">
        <v>2.84167677564603</v>
      </c>
      <c r="T59" s="25">
        <v>2.84167677564603</v>
      </c>
      <c r="U59" s="24">
        <v>2.84167677564603</v>
      </c>
      <c r="V59" s="24">
        <v>3.48104898818058</v>
      </c>
      <c r="W59" s="24">
        <v>3.08728087965973</v>
      </c>
      <c r="X59" s="24">
        <v>3.08728087965973</v>
      </c>
      <c r="Y59" s="24">
        <v>3.08728087965973</v>
      </c>
      <c r="Z59" s="29">
        <v>41.2628395448359</v>
      </c>
      <c r="AA59" s="29">
        <v>45.1877373516627</v>
      </c>
      <c r="AB59" s="29">
        <v>45.1877373516627</v>
      </c>
      <c r="AC59" s="29">
        <v>45.1877373516627</v>
      </c>
    </row>
    <row r="60" ht="20.05" customHeight="1">
      <c r="A60" s="22">
        <f>$A59+C59</f>
        <v>272.560866034489</v>
      </c>
      <c r="B60" s="23"/>
      <c r="C60" s="24">
        <v>5</v>
      </c>
      <c r="D60" t="b" s="25">
        <v>0</v>
      </c>
      <c r="E60" s="26"/>
      <c r="F60" s="27">
        <v>685.394661221179</v>
      </c>
      <c r="G60" s="27">
        <f>E59+(F59/60+H60*'data'!$C$16+I60*OFFSET('data'!$C$17,0,D59)-G59*(OFFSET('data'!$C$18,0,D59)+'data'!$C$19+OFFSET('data'!$C$20,0,D59)))*C60/60+G59</f>
        <v>18.664410049487</v>
      </c>
      <c r="H60" s="27">
        <f>H59+('data'!$C$19*G59-'data'!$C$16*H59)*$C60/60</f>
        <v>50.3663421802489</v>
      </c>
      <c r="I60" s="27">
        <f>I59+(OFFSET('data'!$C$20,0,D60)*G59-OFFSET('data'!$C$17,0,D60)*I59)*$C60/60</f>
        <v>37.6362945312997</v>
      </c>
      <c r="J60" s="28">
        <f>$A60/60</f>
        <v>4.54268110057482</v>
      </c>
      <c r="K60" s="24">
        <f>G60/'data'!$C$15*1000</f>
        <v>2.85155171611769</v>
      </c>
      <c r="L60" s="24">
        <f>L59+'data'!$G$21*(K59-L59)/60*C59</f>
        <v>3.08439080379928</v>
      </c>
      <c r="M60" s="25">
        <f>IF(L60&lt;='data'!$G$22,1.89,1.47)</f>
        <v>1.47</v>
      </c>
      <c r="N60" s="24">
        <f>$A60</f>
        <v>272.560866034489</v>
      </c>
      <c r="O60" s="29">
        <f>'data'!$G$23-'data'!$G$23*(1-('data'!$G$22^M60)/('data'!$G$22^M60+L60^M60))</f>
        <v>45.3664007678505</v>
      </c>
      <c r="P60" s="29">
        <f>VLOOKUP(IF(N60-'data'!$G$24&lt;0,0,N60-'data'!$G$24),N3:O366,2)</f>
        <v>45.2274704720971</v>
      </c>
      <c r="Q60" s="25">
        <v>3.5</v>
      </c>
      <c r="R60" s="30">
        <v>3.50021318944967</v>
      </c>
      <c r="S60" s="25">
        <v>2.85155171611769</v>
      </c>
      <c r="T60" s="25">
        <v>2.85155171611769</v>
      </c>
      <c r="U60" s="24">
        <v>2.85155171611769</v>
      </c>
      <c r="V60" s="24">
        <v>3.48127451147847</v>
      </c>
      <c r="W60" s="24">
        <v>3.08439080379928</v>
      </c>
      <c r="X60" s="24">
        <v>3.08439080379928</v>
      </c>
      <c r="Y60" s="24">
        <v>3.08439080379928</v>
      </c>
      <c r="Z60" s="29">
        <v>41.260546189183</v>
      </c>
      <c r="AA60" s="29">
        <v>45.2274704720971</v>
      </c>
      <c r="AB60" s="29">
        <v>45.2274704720971</v>
      </c>
      <c r="AC60" s="29">
        <v>45.2274704720971</v>
      </c>
    </row>
    <row r="61" ht="20.05" customHeight="1">
      <c r="A61" s="22">
        <f>$A60+C60</f>
        <v>277.560866034489</v>
      </c>
      <c r="B61" s="23"/>
      <c r="C61" s="24">
        <v>5</v>
      </c>
      <c r="D61" t="b" s="25">
        <v>0</v>
      </c>
      <c r="E61" s="26"/>
      <c r="F61" s="27">
        <v>684.401098502585</v>
      </c>
      <c r="G61" s="27">
        <f>E60+(F60/60+H61*'data'!$C$16+I61*OFFSET('data'!$C$17,0,D60)-G60*(OFFSET('data'!$C$18,0,D60)+'data'!$C$19+OFFSET('data'!$C$20,0,D60)))*C61/60+G60</f>
        <v>18.7245002743114</v>
      </c>
      <c r="H61" s="27">
        <f>H60+('data'!$C$19*G60-'data'!$C$16*H60)*$C61/60</f>
        <v>50.5218559337886</v>
      </c>
      <c r="I61" s="27">
        <f>I60+(OFFSET('data'!$C$20,0,D61)*G60-OFFSET('data'!$C$17,0,D61)*I60)*$C61/60</f>
        <v>37.9034680443904</v>
      </c>
      <c r="J61" s="28">
        <f>$A61/60</f>
        <v>4.62601443390815</v>
      </c>
      <c r="K61" s="24">
        <f>G61/'data'!$C$15*1000</f>
        <v>2.86073231080381</v>
      </c>
      <c r="L61" s="24">
        <f>L60+'data'!$G$21*(K60-L60)/60*C60</f>
        <v>3.08165093660781</v>
      </c>
      <c r="M61" s="25">
        <f>IF(L61&lt;='data'!$G$22,1.89,1.47)</f>
        <v>1.47</v>
      </c>
      <c r="N61" s="24">
        <f>$A61</f>
        <v>277.560866034489</v>
      </c>
      <c r="O61" s="29">
        <f>'data'!$G$23-'data'!$G$23*(1-('data'!$G$22^M61)/('data'!$G$22^M61+L61^M61))</f>
        <v>45.3967565927751</v>
      </c>
      <c r="P61" s="29">
        <f>VLOOKUP(IF(N61-'data'!$G$24&lt;0,0,N61-'data'!$G$24),N3:O366,2)</f>
        <v>45.2650704471641</v>
      </c>
      <c r="Q61" s="25">
        <v>3.5</v>
      </c>
      <c r="R61" s="30">
        <v>3.50021200908578</v>
      </c>
      <c r="S61" s="25">
        <v>2.86073231080381</v>
      </c>
      <c r="T61" s="25">
        <v>2.86073231080381</v>
      </c>
      <c r="U61" s="24">
        <v>2.86073231080381</v>
      </c>
      <c r="V61" s="24">
        <v>3.48149736694032</v>
      </c>
      <c r="W61" s="24">
        <v>3.08165093660781</v>
      </c>
      <c r="X61" s="24">
        <v>3.08165093660781</v>
      </c>
      <c r="Y61" s="24">
        <v>3.08165093660781</v>
      </c>
      <c r="Z61" s="29">
        <v>41.2582802848544</v>
      </c>
      <c r="AA61" s="29">
        <v>45.2650704471641</v>
      </c>
      <c r="AB61" s="29">
        <v>45.2650704471641</v>
      </c>
      <c r="AC61" s="29">
        <v>45.2650704471641</v>
      </c>
    </row>
    <row r="62" ht="20.05" customHeight="1">
      <c r="A62" s="22">
        <f>$A61+C61</f>
        <v>282.560866034489</v>
      </c>
      <c r="B62" s="23"/>
      <c r="C62" s="24">
        <v>5</v>
      </c>
      <c r="D62" t="b" s="25">
        <v>0</v>
      </c>
      <c r="E62" s="26"/>
      <c r="F62" s="27">
        <v>683.413049459389</v>
      </c>
      <c r="G62" s="27">
        <f>E61+(F61/60+H62*'data'!$C$16+I62*OFFSET('data'!$C$17,0,D61)-G61*(OFFSET('data'!$C$18,0,D61)+'data'!$C$19+OFFSET('data'!$C$20,0,D61)))*C62/60+G61</f>
        <v>18.7803492720724</v>
      </c>
      <c r="H62" s="27">
        <f>H61+('data'!$C$19*G61-'data'!$C$16*H61)*$C62/60</f>
        <v>50.6779093375584</v>
      </c>
      <c r="I62" s="27">
        <f>I61+(OFFSET('data'!$C$20,0,D62)*G61-OFFSET('data'!$C$17,0,D62)*I61)*$C62/60</f>
        <v>38.1714529354235</v>
      </c>
      <c r="J62" s="28">
        <f>$A62/60</f>
        <v>4.70934776724148</v>
      </c>
      <c r="K62" s="24">
        <f>G62/'data'!$C$15*1000</f>
        <v>2.86926493010368</v>
      </c>
      <c r="L62" s="24">
        <f>L61+'data'!$G$21*(K61-L61)/60*C61</f>
        <v>3.07905134003298</v>
      </c>
      <c r="M62" s="25">
        <f>IF(L62&lt;='data'!$G$22,1.89,1.47)</f>
        <v>1.47</v>
      </c>
      <c r="N62" s="24">
        <f>$A62</f>
        <v>282.560866034489</v>
      </c>
      <c r="O62" s="29">
        <f>'data'!$G$23-'data'!$G$23*(1-('data'!$G$22^M62)/('data'!$G$22^M62+L62^M62))</f>
        <v>45.4255841502997</v>
      </c>
      <c r="P62" s="29">
        <f>VLOOKUP(IF(N62-'data'!$G$24&lt;0,0,N62-'data'!$G$24),N3:O366,2)</f>
        <v>45.3006743870544</v>
      </c>
      <c r="Q62" s="25">
        <v>3.5</v>
      </c>
      <c r="R62" s="30">
        <v>3.50021083391754</v>
      </c>
      <c r="S62" s="25">
        <v>2.86926493010368</v>
      </c>
      <c r="T62" s="25">
        <v>2.86926493010368</v>
      </c>
      <c r="U62" s="24">
        <v>2.86926493010368</v>
      </c>
      <c r="V62" s="24">
        <v>3.48171758612484</v>
      </c>
      <c r="W62" s="24">
        <v>3.07905134003298</v>
      </c>
      <c r="X62" s="24">
        <v>3.07905134003298</v>
      </c>
      <c r="Y62" s="24">
        <v>3.07905134003298</v>
      </c>
      <c r="Z62" s="29">
        <v>41.2560413308624</v>
      </c>
      <c r="AA62" s="29">
        <v>45.3006743870544</v>
      </c>
      <c r="AB62" s="29">
        <v>45.3006743870544</v>
      </c>
      <c r="AC62" s="29">
        <v>45.3006743870544</v>
      </c>
    </row>
    <row r="63" ht="20.05" customHeight="1">
      <c r="A63" s="22">
        <f>$A62+C62</f>
        <v>287.560866034489</v>
      </c>
      <c r="B63" s="23"/>
      <c r="C63" s="24">
        <v>5</v>
      </c>
      <c r="D63" t="b" s="25">
        <v>0</v>
      </c>
      <c r="E63" s="26"/>
      <c r="F63" s="27">
        <v>682.430469129691</v>
      </c>
      <c r="G63" s="27">
        <f>E62+(F62/60+H63*'data'!$C$16+I63*OFFSET('data'!$C$17,0,D62)-G62*(OFFSET('data'!$C$18,0,D62)+'data'!$C$19+OFFSET('data'!$C$20,0,D62)))*C63/60+G62</f>
        <v>18.8322404061801</v>
      </c>
      <c r="H63" s="27">
        <f>H62+('data'!$C$19*G62-'data'!$C$16*H62)*$C63/60</f>
        <v>50.8343967227238</v>
      </c>
      <c r="I63" s="27">
        <f>I62+(OFFSET('data'!$C$20,0,D63)*G62-OFFSET('data'!$C$17,0,D63)*I62)*$C63/60</f>
        <v>38.4401853639021</v>
      </c>
      <c r="J63" s="28">
        <f>$A63/60</f>
        <v>4.79268110057482</v>
      </c>
      <c r="K63" s="24">
        <f>G63/'data'!$C$15*1000</f>
        <v>2.87719286632688</v>
      </c>
      <c r="L63" s="24">
        <f>L62+'data'!$G$21*(K62-L62)/60*C62</f>
        <v>3.07658273861599</v>
      </c>
      <c r="M63" s="25">
        <f>IF(L63&lt;='data'!$G$22,1.89,1.47)</f>
        <v>1.47</v>
      </c>
      <c r="N63" s="24">
        <f>$A63</f>
        <v>287.560866034489</v>
      </c>
      <c r="O63" s="29">
        <f>'data'!$G$23-'data'!$G$23*(1-('data'!$G$22^M63)/('data'!$G$22^M63+L63^M63))</f>
        <v>45.4529823757097</v>
      </c>
      <c r="P63" s="29">
        <f>VLOOKUP(IF(N63-'data'!$G$24&lt;0,0,N63-'data'!$G$24),N3:O366,2)</f>
        <v>45.3344109911766</v>
      </c>
      <c r="Q63" s="25">
        <v>3.5</v>
      </c>
      <c r="R63" s="30">
        <v>3.50020966611747</v>
      </c>
      <c r="S63" s="25">
        <v>2.87719286632688</v>
      </c>
      <c r="T63" s="25">
        <v>2.87719286632688</v>
      </c>
      <c r="U63" s="24">
        <v>2.87719286632688</v>
      </c>
      <c r="V63" s="24">
        <v>3.48193520011481</v>
      </c>
      <c r="W63" s="24">
        <v>3.07658273861599</v>
      </c>
      <c r="X63" s="24">
        <v>3.07658273861599</v>
      </c>
      <c r="Y63" s="24">
        <v>3.07658273861599</v>
      </c>
      <c r="Z63" s="29">
        <v>41.2538290401994</v>
      </c>
      <c r="AA63" s="29">
        <v>45.3344109911766</v>
      </c>
      <c r="AB63" s="29">
        <v>45.3344109911766</v>
      </c>
      <c r="AC63" s="29">
        <v>45.3344109911766</v>
      </c>
    </row>
    <row r="64" ht="20.05" customHeight="1">
      <c r="A64" s="22">
        <f>$A63+C63</f>
        <v>292.560866034489</v>
      </c>
      <c r="B64" s="23"/>
      <c r="C64" s="24">
        <v>5</v>
      </c>
      <c r="D64" t="b" s="25">
        <v>0</v>
      </c>
      <c r="E64" s="26"/>
      <c r="F64" s="27">
        <v>681.453329060217</v>
      </c>
      <c r="G64" s="27">
        <f>E63+(F63/60+H64*'data'!$C$16+I64*OFFSET('data'!$C$17,0,D63)-G63*(OFFSET('data'!$C$18,0,D63)+'data'!$C$19+OFFSET('data'!$C$20,0,D63)))*C64/60+G63</f>
        <v>18.8804381479149</v>
      </c>
      <c r="H64" s="27">
        <f>H63+('data'!$C$19*G63-'data'!$C$16*H63)*$C64/60</f>
        <v>50.9912198888797</v>
      </c>
      <c r="I64" s="27">
        <f>I63+(OFFSET('data'!$C$20,0,D64)*G63-OFFSET('data'!$C$17,0,D64)*I63)*$C64/60</f>
        <v>38.7096057578372</v>
      </c>
      <c r="J64" s="28">
        <f>$A64/60</f>
        <v>4.87601443390815</v>
      </c>
      <c r="K64" s="24">
        <f>G64/'data'!$C$15*1000</f>
        <v>2.88455652544027</v>
      </c>
      <c r="L64" s="24">
        <f>L63+'data'!$G$21*(K63-L63)/60*C63</f>
        <v>3.0742364754742</v>
      </c>
      <c r="M64" s="25">
        <f>IF(L64&lt;='data'!$G$22,1.89,1.47)</f>
        <v>1.47</v>
      </c>
      <c r="N64" s="24">
        <f>$A64</f>
        <v>292.560866034489</v>
      </c>
      <c r="O64" s="29">
        <f>'data'!$G$23-'data'!$G$23*(1-('data'!$G$22^M64)/('data'!$G$22^M64+L64^M64))</f>
        <v>45.4790438669382</v>
      </c>
      <c r="P64" s="29">
        <f>VLOOKUP(IF(N64-'data'!$G$24&lt;0,0,N64-'data'!$G$24),N3:O366,2)</f>
        <v>45.3664007678505</v>
      </c>
      <c r="Q64" s="25">
        <v>3.5</v>
      </c>
      <c r="R64" s="30">
        <v>3.5002085050203</v>
      </c>
      <c r="S64" s="25">
        <v>2.88455652544027</v>
      </c>
      <c r="T64" s="25">
        <v>2.88455652544027</v>
      </c>
      <c r="U64" s="24">
        <v>2.88455652544027</v>
      </c>
      <c r="V64" s="24">
        <v>3.48215023965281</v>
      </c>
      <c r="W64" s="24">
        <v>3.0742364754742</v>
      </c>
      <c r="X64" s="24">
        <v>3.0742364754742</v>
      </c>
      <c r="Y64" s="24">
        <v>3.0742364754742</v>
      </c>
      <c r="Z64" s="29">
        <v>41.2516430825323</v>
      </c>
      <c r="AA64" s="29">
        <v>45.3664007678505</v>
      </c>
      <c r="AB64" s="29">
        <v>45.3664007678505</v>
      </c>
      <c r="AC64" s="29">
        <v>45.3664007678505</v>
      </c>
    </row>
    <row r="65" ht="20.05" customHeight="1">
      <c r="A65" s="22">
        <f>$A64+C64</f>
        <v>297.560866034489</v>
      </c>
      <c r="B65" s="23"/>
      <c r="C65" s="24">
        <v>5</v>
      </c>
      <c r="D65" t="b" s="25">
        <v>0</v>
      </c>
      <c r="E65" s="26"/>
      <c r="F65" s="27">
        <v>680.481596528825</v>
      </c>
      <c r="G65" s="27">
        <f>E64+(F64/60+H65*'data'!$C$16+I65*OFFSET('data'!$C$17,0,D64)-G64*(OFFSET('data'!$C$18,0,D64)+'data'!$C$19+OFFSET('data'!$C$20,0,D64)))*C65/60+G64</f>
        <v>18.9251893572247</v>
      </c>
      <c r="H65" s="27">
        <f>H64+('data'!$C$19*G64-'data'!$C$16*H64)*$C65/60</f>
        <v>51.1482876036378</v>
      </c>
      <c r="I65" s="27">
        <f>I64+(OFFSET('data'!$C$20,0,D65)*G64-OFFSET('data'!$C$17,0,D65)*I64)*$C65/60</f>
        <v>38.9796585291577</v>
      </c>
      <c r="J65" s="28">
        <f>$A65/60</f>
        <v>4.95934776724148</v>
      </c>
      <c r="K65" s="24">
        <f>G65/'data'!$C$15*1000</f>
        <v>2.89139362274832</v>
      </c>
      <c r="L65" s="24">
        <f>L64+'data'!$G$21*(K64-L64)/60*C64</f>
        <v>3.07200447105797</v>
      </c>
      <c r="M65" s="25">
        <f>IF(L65&lt;='data'!$G$22,1.89,1.47)</f>
        <v>1.47</v>
      </c>
      <c r="N65" s="24">
        <f>$A65</f>
        <v>297.560866034489</v>
      </c>
      <c r="O65" s="29">
        <f>'data'!$G$23-'data'!$G$23*(1-('data'!$G$22^M65)/('data'!$G$22^M65+L65^M65))</f>
        <v>45.5038552751368</v>
      </c>
      <c r="P65" s="29">
        <f>VLOOKUP(IF(N65-'data'!$G$24&lt;0,0,N65-'data'!$G$24),N3:O366,2)</f>
        <v>45.3967565927751</v>
      </c>
      <c r="Q65" s="25">
        <v>3.5</v>
      </c>
      <c r="R65" s="30">
        <v>3.50020735074631</v>
      </c>
      <c r="S65" s="25">
        <v>2.89139362274832</v>
      </c>
      <c r="T65" s="25">
        <v>2.89139362274832</v>
      </c>
      <c r="U65" s="24">
        <v>2.89139362274832</v>
      </c>
      <c r="V65" s="24">
        <v>3.48236273511183</v>
      </c>
      <c r="W65" s="24">
        <v>3.07200447105797</v>
      </c>
      <c r="X65" s="24">
        <v>3.07200447105797</v>
      </c>
      <c r="Y65" s="24">
        <v>3.07200447105797</v>
      </c>
      <c r="Z65" s="29">
        <v>41.2494831459123</v>
      </c>
      <c r="AA65" s="29">
        <v>45.3967565927751</v>
      </c>
      <c r="AB65" s="29">
        <v>45.3967565927751</v>
      </c>
      <c r="AC65" s="29">
        <v>45.3967565927751</v>
      </c>
    </row>
    <row r="66" ht="20.05" customHeight="1">
      <c r="A66" s="22">
        <f>$A65+C65</f>
        <v>302.560866034489</v>
      </c>
      <c r="B66" s="23"/>
      <c r="C66" s="24">
        <v>5</v>
      </c>
      <c r="D66" t="b" s="25">
        <v>0</v>
      </c>
      <c r="E66" s="26"/>
      <c r="F66" s="27">
        <v>679.515240173720</v>
      </c>
      <c r="G66" s="27">
        <f>E65+(F65/60+H66*'data'!$C$16+I66*OFFSET('data'!$C$17,0,D65)-G65*(OFFSET('data'!$C$18,0,D65)+'data'!$C$19+OFFSET('data'!$C$20,0,D65)))*C66/60+G65</f>
        <v>18.9667244494226</v>
      </c>
      <c r="H66" s="27">
        <f>H65+('data'!$C$19*G65-'data'!$C$16*H65)*$C66/60</f>
        <v>51.3055151361052</v>
      </c>
      <c r="I66" s="27">
        <f>I65+(OFFSET('data'!$C$20,0,D66)*G65-OFFSET('data'!$C$17,0,D66)*I65)*$C66/60</f>
        <v>39.2502918084127</v>
      </c>
      <c r="J66" s="28">
        <f>$A66/60</f>
        <v>5.04268110057482</v>
      </c>
      <c r="K66" s="24">
        <f>G66/'data'!$C$15*1000</f>
        <v>2.89773936114144</v>
      </c>
      <c r="L66" s="24">
        <f>L65+'data'!$G$21*(K65-L65)/60*C65</f>
        <v>3.06987918469547</v>
      </c>
      <c r="M66" s="25">
        <f>IF(L66&lt;='data'!$G$22,1.89,1.47)</f>
        <v>1.47</v>
      </c>
      <c r="N66" s="24">
        <f>$A66</f>
        <v>302.560866034489</v>
      </c>
      <c r="O66" s="29">
        <f>'data'!$G$23-'data'!$G$23*(1-('data'!$G$22^M66)/('data'!$G$22^M66+L66^M66))</f>
        <v>45.5274976727495</v>
      </c>
      <c r="P66" s="29">
        <f>VLOOKUP(IF(N66-'data'!$G$24&lt;0,0,N66-'data'!$G$24),N3:O366,2)</f>
        <v>45.4255841502997</v>
      </c>
      <c r="Q66" s="25">
        <v>3.5</v>
      </c>
      <c r="R66" s="30">
        <v>3.50020620321131</v>
      </c>
      <c r="S66" s="25">
        <v>2.89773435336823</v>
      </c>
      <c r="T66" s="25">
        <v>2.89773936114144</v>
      </c>
      <c r="U66" s="24">
        <v>2.89773936114144</v>
      </c>
      <c r="V66" s="24">
        <v>3.48257271650889</v>
      </c>
      <c r="W66" s="24">
        <v>3.06987918469547</v>
      </c>
      <c r="X66" s="24">
        <v>3.06987918469547</v>
      </c>
      <c r="Y66" s="24">
        <v>3.06987918469547</v>
      </c>
      <c r="Z66" s="29">
        <v>41.2473489187007</v>
      </c>
      <c r="AA66" s="29">
        <v>45.4255841502997</v>
      </c>
      <c r="AB66" s="29">
        <v>45.4255841502997</v>
      </c>
      <c r="AC66" s="29">
        <v>45.4255841502997</v>
      </c>
    </row>
    <row r="67" ht="20.05" customHeight="1">
      <c r="A67" s="22">
        <f>$A66+C66</f>
        <v>307.560866034489</v>
      </c>
      <c r="B67" s="23"/>
      <c r="C67" s="24">
        <v>5</v>
      </c>
      <c r="D67" t="b" s="25">
        <v>0</v>
      </c>
      <c r="E67" s="26"/>
      <c r="F67" s="27">
        <v>678.554228500592</v>
      </c>
      <c r="G67" s="27">
        <f>E66+(F66/60+H67*'data'!$C$16+I67*OFFSET('data'!$C$17,0,D66)-G66*(OFFSET('data'!$C$18,0,D66)+'data'!$C$19+OFFSET('data'!$C$20,0,D66)))*C67/60+G66</f>
        <v>19.0052584919909</v>
      </c>
      <c r="H67" s="27">
        <f>H66+('data'!$C$19*G66-'data'!$C$16*H66)*$C67/60</f>
        <v>51.4628238212973</v>
      </c>
      <c r="I67" s="27">
        <f>I66+(OFFSET('data'!$C$20,0,D67)*G66-OFFSET('data'!$C$17,0,D67)*I66)*$C67/60</f>
        <v>39.5214571970495</v>
      </c>
      <c r="J67" s="28">
        <f>$A67/60</f>
        <v>5.12601443390815</v>
      </c>
      <c r="K67" s="24">
        <f>G67/'data'!$C$15*1000</f>
        <v>2.90362659866587</v>
      </c>
      <c r="L67" s="24">
        <f>L66+'data'!$G$21*(K66-L66)/60*C66</f>
        <v>3.06785357868749</v>
      </c>
      <c r="M67" s="25">
        <f>IF(L67&lt;='data'!$G$22,1.89,1.47)</f>
        <v>1.47</v>
      </c>
      <c r="N67" s="24">
        <f>$A67</f>
        <v>307.560866034489</v>
      </c>
      <c r="O67" s="29">
        <f>'data'!$G$23-'data'!$G$23*(1-('data'!$G$22^M67)/('data'!$G$22^M67+L67^M67))</f>
        <v>45.5500469006739</v>
      </c>
      <c r="P67" s="29">
        <f>VLOOKUP(IF(N67-'data'!$G$24&lt;0,0,N67-'data'!$G$24),N3:O366,2)</f>
        <v>45.4529823757097</v>
      </c>
      <c r="Q67" s="25">
        <v>3.5</v>
      </c>
      <c r="R67" s="30">
        <v>3.50020506238728</v>
      </c>
      <c r="S67" s="25">
        <v>2.92652320167004</v>
      </c>
      <c r="T67" s="25">
        <v>2.90362659866587</v>
      </c>
      <c r="U67" s="24">
        <v>2.90362659866587</v>
      </c>
      <c r="V67" s="24">
        <v>3.48278021350679</v>
      </c>
      <c r="W67" s="24">
        <v>3.06785351975995</v>
      </c>
      <c r="X67" s="24">
        <v>3.06785357868749</v>
      </c>
      <c r="Y67" s="24">
        <v>3.06785357868749</v>
      </c>
      <c r="Z67" s="29">
        <v>41.2452400940303</v>
      </c>
      <c r="AA67" s="29">
        <v>45.4529823757097</v>
      </c>
      <c r="AB67" s="29">
        <v>45.4529823757097</v>
      </c>
      <c r="AC67" s="29">
        <v>45.4529823757097</v>
      </c>
    </row>
    <row r="68" ht="20.05" customHeight="1">
      <c r="A68" s="22">
        <f>$A67+C67</f>
        <v>312.560866034489</v>
      </c>
      <c r="B68" s="23"/>
      <c r="C68" s="24">
        <v>5</v>
      </c>
      <c r="D68" t="b" s="25">
        <v>0</v>
      </c>
      <c r="E68" s="26"/>
      <c r="F68" s="27">
        <v>677.598530283856</v>
      </c>
      <c r="G68" s="27">
        <f>E67+(F67/60+H68*'data'!$C$16+I68*OFFSET('data'!$C$17,0,D67)-G67*(OFFSET('data'!$C$18,0,D67)+'data'!$C$19+OFFSET('data'!$C$20,0,D67)))*C68/60+G67</f>
        <v>19.0409922262737</v>
      </c>
      <c r="H68" s="27">
        <f>H67+('data'!$C$19*G67-'data'!$C$16*H67)*$C68/60</f>
        <v>51.6201406536147</v>
      </c>
      <c r="I68" s="27">
        <f>I67+(OFFSET('data'!$C$20,0,D68)*G67-OFFSET('data'!$C$17,0,D68)*I67)*$C68/60</f>
        <v>39.793109536214</v>
      </c>
      <c r="J68" s="28">
        <f>$A68/60</f>
        <v>5.20934776724148</v>
      </c>
      <c r="K68" s="24">
        <f>G68/'data'!$C$15*1000</f>
        <v>2.90908600461801</v>
      </c>
      <c r="L68" s="24">
        <f>L67+'data'!$G$21*(K67-L67)/60*C67</f>
        <v>3.06592108479656</v>
      </c>
      <c r="M68" s="25">
        <f>IF(L68&lt;='data'!$G$22,1.89,1.47)</f>
        <v>1.47</v>
      </c>
      <c r="N68" s="24">
        <f>$A68</f>
        <v>312.560866034489</v>
      </c>
      <c r="O68" s="29">
        <f>'data'!$G$23-'data'!$G$23*(1-('data'!$G$22^M68)/('data'!$G$22^M68+L68^M68))</f>
        <v>45.5715738953121</v>
      </c>
      <c r="P68" s="29">
        <f>VLOOKUP(IF(N68-'data'!$G$24&lt;0,0,N68-'data'!$G$24),N3:O366,2)</f>
        <v>45.4790438669382</v>
      </c>
      <c r="Q68" s="25">
        <v>3.5</v>
      </c>
      <c r="R68" s="30">
        <v>3.50020392823167</v>
      </c>
      <c r="S68" s="25">
        <v>2.95363486333948</v>
      </c>
      <c r="T68" s="25">
        <v>2.90908600461801</v>
      </c>
      <c r="U68" s="24">
        <v>2.90908600461801</v>
      </c>
      <c r="V68" s="24">
        <v>3.48298525541895</v>
      </c>
      <c r="W68" s="24">
        <v>3.06619045577207</v>
      </c>
      <c r="X68" s="24">
        <v>3.06592108479656</v>
      </c>
      <c r="Y68" s="24">
        <v>3.06592108479656</v>
      </c>
      <c r="Z68" s="29">
        <v>41.2431563684854</v>
      </c>
      <c r="AA68" s="29">
        <v>45.4790438669382</v>
      </c>
      <c r="AB68" s="29">
        <v>45.4790438669382</v>
      </c>
      <c r="AC68" s="29">
        <v>45.4790438669382</v>
      </c>
    </row>
    <row r="69" ht="20.05" customHeight="1">
      <c r="A69" s="22">
        <f>$A68+C68</f>
        <v>317.560866034489</v>
      </c>
      <c r="B69" s="23"/>
      <c r="C69" s="24">
        <v>5</v>
      </c>
      <c r="D69" t="b" s="25">
        <v>0</v>
      </c>
      <c r="E69" s="26"/>
      <c r="F69" s="27">
        <v>676.648114458333</v>
      </c>
      <c r="G69" s="27">
        <f>E68+(F68/60+H69*'data'!$C$16+I69*OFFSET('data'!$C$17,0,D68)-G68*(OFFSET('data'!$C$18,0,D68)+'data'!$C$19+OFFSET('data'!$C$20,0,D68)))*C69/60+G68</f>
        <v>19.0741130216843</v>
      </c>
      <c r="H69" s="27">
        <f>H68+('data'!$C$19*G68-'data'!$C$16*H68)*$C69/60</f>
        <v>51.7773979073977</v>
      </c>
      <c r="I69" s="27">
        <f>I68+(OFFSET('data'!$C$20,0,D69)*G68-OFFSET('data'!$C$17,0,D69)*I68)*$C69/60</f>
        <v>40.0652066909414</v>
      </c>
      <c r="J69" s="28">
        <f>$A69/60</f>
        <v>5.29268110057482</v>
      </c>
      <c r="K69" s="24">
        <f>G69/'data'!$C$15*1000</f>
        <v>2.91414620532845</v>
      </c>
      <c r="L69" s="24">
        <f>L68+'data'!$G$21*(K68-L68)/60*C68</f>
        <v>3.06407557296721</v>
      </c>
      <c r="M69" s="25">
        <f>IF(L69&lt;='data'!$G$22,1.89,1.47)</f>
        <v>1.47</v>
      </c>
      <c r="N69" s="24">
        <f>$A69</f>
        <v>317.560866034489</v>
      </c>
      <c r="O69" s="29">
        <f>'data'!$G$23-'data'!$G$23*(1-('data'!$G$22^M69)/('data'!$G$22^M69+L69^M69))</f>
        <v>45.592144996511</v>
      </c>
      <c r="P69" s="29">
        <f>VLOOKUP(IF(N69-'data'!$G$24&lt;0,0,N69-'data'!$G$24),N3:O366,2)</f>
        <v>45.5038552751368</v>
      </c>
      <c r="Q69" s="25">
        <v>3.5</v>
      </c>
      <c r="R69" s="30">
        <v>3.50020280070622</v>
      </c>
      <c r="S69" s="25">
        <v>2.97916839585259</v>
      </c>
      <c r="T69" s="25">
        <v>2.91414620532845</v>
      </c>
      <c r="U69" s="24">
        <v>2.91414620532845</v>
      </c>
      <c r="V69" s="24">
        <v>3.48318787121336</v>
      </c>
      <c r="W69" s="24">
        <v>3.06486599011644</v>
      </c>
      <c r="X69" s="24">
        <v>3.06407557296721</v>
      </c>
      <c r="Y69" s="24">
        <v>3.06407557296721</v>
      </c>
      <c r="Z69" s="29">
        <v>41.241097442383</v>
      </c>
      <c r="AA69" s="29">
        <v>45.5038552751368</v>
      </c>
      <c r="AB69" s="29">
        <v>45.5038552751368</v>
      </c>
      <c r="AC69" s="29">
        <v>45.5038552751368</v>
      </c>
    </row>
    <row r="70" ht="20.05" customHeight="1">
      <c r="A70" s="22">
        <f>$A69+C69</f>
        <v>322.560866034489</v>
      </c>
      <c r="B70" s="23"/>
      <c r="C70" s="24">
        <v>5</v>
      </c>
      <c r="D70" t="b" s="25">
        <v>0</v>
      </c>
      <c r="E70" s="26"/>
      <c r="F70" s="27">
        <v>675.702950147425</v>
      </c>
      <c r="G70" s="27">
        <f>E69+(F69/60+H70*'data'!$C$16+I70*OFFSET('data'!$C$17,0,D69)-G69*(OFFSET('data'!$C$18,0,D69)+'data'!$C$19+OFFSET('data'!$C$20,0,D69)))*C70/60+G69</f>
        <v>19.1047957662175</v>
      </c>
      <c r="H70" s="27">
        <f>H69+('data'!$C$19*G69-'data'!$C$16*H69)*$C70/60</f>
        <v>51.9345327827687</v>
      </c>
      <c r="I70" s="27">
        <f>I69+(OFFSET('data'!$C$20,0,D70)*G69-OFFSET('data'!$C$17,0,D70)*I69)*$C70/60</f>
        <v>40.3377093487216</v>
      </c>
      <c r="J70" s="28">
        <f>$A70/60</f>
        <v>5.37601443390815</v>
      </c>
      <c r="K70" s="24">
        <f>G70/'data'!$C$15*1000</f>
        <v>2.91883392021453</v>
      </c>
      <c r="L70" s="24">
        <f>L69+'data'!$G$21*(K69-L69)/60*C69</f>
        <v>3.06231132212977</v>
      </c>
      <c r="M70" s="25">
        <f>IF(L70&lt;='data'!$G$22,1.89,1.47)</f>
        <v>1.47</v>
      </c>
      <c r="N70" s="24">
        <f>$A70</f>
        <v>322.560866034489</v>
      </c>
      <c r="O70" s="29">
        <f>'data'!$G$23-'data'!$G$23*(1-('data'!$G$22^M70)/('data'!$G$22^M70+L70^M70))</f>
        <v>45.6118222373223</v>
      </c>
      <c r="P70" s="29">
        <f>VLOOKUP(IF(N70-'data'!$G$24&lt;0,0,N70-'data'!$G$24),N3:O366,2)</f>
        <v>45.5274976727495</v>
      </c>
      <c r="Q70" s="25">
        <v>3.5</v>
      </c>
      <c r="R70" s="30">
        <v>3.50020167977177</v>
      </c>
      <c r="S70" s="25">
        <v>3.00321700167475</v>
      </c>
      <c r="T70" s="25">
        <v>2.91883392021453</v>
      </c>
      <c r="U70" s="24">
        <v>2.91883392021453</v>
      </c>
      <c r="V70" s="24">
        <v>3.48338808951668</v>
      </c>
      <c r="W70" s="24">
        <v>3.06385756825201</v>
      </c>
      <c r="X70" s="24">
        <v>3.06231132212977</v>
      </c>
      <c r="Y70" s="24">
        <v>3.06231132212977</v>
      </c>
      <c r="Z70" s="29">
        <v>41.2390630196369</v>
      </c>
      <c r="AA70" s="29">
        <v>45.5274976727495</v>
      </c>
      <c r="AB70" s="29">
        <v>45.5274976727495</v>
      </c>
      <c r="AC70" s="29">
        <v>45.5274976727495</v>
      </c>
    </row>
    <row r="71" ht="20.05" customHeight="1">
      <c r="A71" s="22">
        <f>$A70+C70</f>
        <v>327.560866034489</v>
      </c>
      <c r="B71" s="23"/>
      <c r="C71" s="24">
        <v>5</v>
      </c>
      <c r="D71" t="b" s="25">
        <v>0</v>
      </c>
      <c r="E71" s="26"/>
      <c r="F71" s="27">
        <v>674.7630066539</v>
      </c>
      <c r="G71" s="27">
        <f>E70+(F70/60+H71*'data'!$C$16+I71*OFFSET('data'!$C$17,0,D70)-G70*(OFFSET('data'!$C$18,0,D70)+'data'!$C$19+OFFSET('data'!$C$20,0,D70)))*C71/60+G70</f>
        <v>19.1332036976962</v>
      </c>
      <c r="H71" s="27">
        <f>H70+('data'!$C$19*G70-'data'!$C$16*H70)*$C71/60</f>
        <v>52.0914870750754</v>
      </c>
      <c r="I71" s="27">
        <f>I70+(OFFSET('data'!$C$20,0,D71)*G70-OFFSET('data'!$C$17,0,D71)*I70)*$C71/60</f>
        <v>40.6105808314789</v>
      </c>
      <c r="J71" s="28">
        <f>$A71/60</f>
        <v>5.45934776724148</v>
      </c>
      <c r="K71" s="24">
        <f>G71/'data'!$C$15*1000</f>
        <v>2.92317408877837</v>
      </c>
      <c r="L71" s="24">
        <f>L70+'data'!$G$21*(K70-L70)/60*C70</f>
        <v>3.06062299294871</v>
      </c>
      <c r="M71" s="25">
        <f>IF(L71&lt;='data'!$G$22,1.89,1.47)</f>
        <v>1.47</v>
      </c>
      <c r="N71" s="24">
        <f>$A71</f>
        <v>327.560866034489</v>
      </c>
      <c r="O71" s="29">
        <f>'data'!$G$23-'data'!$G$23*(1-('data'!$G$22^M71)/('data'!$G$22^M71+L71^M71))</f>
        <v>45.6306636165059</v>
      </c>
      <c r="P71" s="29">
        <f>VLOOKUP(IF(N71-'data'!$G$24&lt;0,0,N71-'data'!$G$24),N3:O366,2)</f>
        <v>45.5500469006739</v>
      </c>
      <c r="Q71" s="25">
        <v>3.5</v>
      </c>
      <c r="R71" s="30">
        <v>3.5002005653897</v>
      </c>
      <c r="S71" s="25">
        <v>3.02586837435003</v>
      </c>
      <c r="T71" s="25">
        <v>2.92317408877837</v>
      </c>
      <c r="U71" s="24">
        <v>2.92317408877837</v>
      </c>
      <c r="V71" s="24">
        <v>3.48358593861826</v>
      </c>
      <c r="W71" s="24">
        <v>3.06314399777511</v>
      </c>
      <c r="X71" s="24">
        <v>3.06062299294871</v>
      </c>
      <c r="Y71" s="24">
        <v>3.06062299294871</v>
      </c>
      <c r="Z71" s="29">
        <v>41.2370528077371</v>
      </c>
      <c r="AA71" s="29">
        <v>45.5500475568837</v>
      </c>
      <c r="AB71" s="29">
        <v>45.5500469006739</v>
      </c>
      <c r="AC71" s="29">
        <v>45.5500469006739</v>
      </c>
    </row>
    <row r="72" ht="20.05" customHeight="1">
      <c r="A72" s="22">
        <f>$A71+C71</f>
        <v>332.560866034489</v>
      </c>
      <c r="B72" s="23"/>
      <c r="C72" s="24">
        <v>5</v>
      </c>
      <c r="D72" t="b" s="25">
        <v>0</v>
      </c>
      <c r="E72" s="26"/>
      <c r="F72" s="27">
        <v>673.828253461082</v>
      </c>
      <c r="G72" s="27">
        <f>E71+(F71/60+H72*'data'!$C$16+I72*OFFSET('data'!$C$17,0,D71)-G71*(OFFSET('data'!$C$18,0,D71)+'data'!$C$19+OFFSET('data'!$C$20,0,D71)))*C72/60+G71</f>
        <v>19.1594891796482</v>
      </c>
      <c r="H72" s="27">
        <f>H71+('data'!$C$19*G71-'data'!$C$16*H71)*$C72/60</f>
        <v>52.2482068663627</v>
      </c>
      <c r="I72" s="27">
        <f>I71+(OFFSET('data'!$C$20,0,D72)*G71-OFFSET('data'!$C$17,0,D72)*I71)*$C72/60</f>
        <v>40.8837869200739</v>
      </c>
      <c r="J72" s="28">
        <f>$A72/60</f>
        <v>5.54268110057482</v>
      </c>
      <c r="K72" s="24">
        <f>G72/'data'!$C$15*1000</f>
        <v>2.92718998914546</v>
      </c>
      <c r="L72" s="24">
        <f>L71+'data'!$G$21*(K71-L71)/60*C71</f>
        <v>3.05900560238603</v>
      </c>
      <c r="M72" s="25">
        <f>IF(L72&lt;='data'!$G$22,1.89,1.47)</f>
        <v>1.47</v>
      </c>
      <c r="N72" s="24">
        <f>$A72</f>
        <v>332.560866034489</v>
      </c>
      <c r="O72" s="29">
        <f>'data'!$G$23-'data'!$G$23*(1-('data'!$G$22^M72)/('data'!$G$22^M72+L72^M72))</f>
        <v>45.6487233546679</v>
      </c>
      <c r="P72" s="29">
        <f>VLOOKUP(IF(N72-'data'!$G$24&lt;0,0,N72-'data'!$G$24),N3:O366,2)</f>
        <v>45.5715738953121</v>
      </c>
      <c r="Q72" s="25">
        <v>3.5</v>
      </c>
      <c r="R72" s="30">
        <v>3.50019945752157</v>
      </c>
      <c r="S72" s="25">
        <v>3.04720502413154</v>
      </c>
      <c r="T72" s="25">
        <v>2.92718998914546</v>
      </c>
      <c r="U72" s="24">
        <v>2.92718998914546</v>
      </c>
      <c r="V72" s="24">
        <v>3.4837814464741</v>
      </c>
      <c r="W72" s="24">
        <v>3.06270536756624</v>
      </c>
      <c r="X72" s="24">
        <v>3.05900560238603</v>
      </c>
      <c r="Y72" s="24">
        <v>3.05900560238603</v>
      </c>
      <c r="Z72" s="29">
        <v>41.2350665176992</v>
      </c>
      <c r="AA72" s="29">
        <v>45.5685724024443</v>
      </c>
      <c r="AB72" s="29">
        <v>45.5715738953121</v>
      </c>
      <c r="AC72" s="29">
        <v>45.5715738953121</v>
      </c>
    </row>
    <row r="73" ht="20.05" customHeight="1">
      <c r="A73" s="22">
        <f>$A72+C72</f>
        <v>337.560866034489</v>
      </c>
      <c r="B73" s="23"/>
      <c r="C73" s="24">
        <v>5</v>
      </c>
      <c r="D73" t="b" s="25">
        <v>0</v>
      </c>
      <c r="E73" s="26"/>
      <c r="F73" s="27">
        <v>672.898660231248</v>
      </c>
      <c r="G73" s="27">
        <f>E72+(F72/60+H73*'data'!$C$16+I73*OFFSET('data'!$C$17,0,D72)-G72*(OFFSET('data'!$C$18,0,D72)+'data'!$C$19+OFFSET('data'!$C$20,0,D72)))*C73/60+G72</f>
        <v>19.183794425515</v>
      </c>
      <c r="H73" s="27">
        <f>H72+('data'!$C$19*G72-'data'!$C$16*H72)*$C73/60</f>
        <v>52.4046422374072</v>
      </c>
      <c r="I73" s="27">
        <f>I72+(OFFSET('data'!$C$20,0,D73)*G72-OFFSET('data'!$C$17,0,D73)*I72)*$C73/60</f>
        <v>41.1572956904931</v>
      </c>
      <c r="J73" s="28">
        <f>$A73/60</f>
        <v>5.62601443390815</v>
      </c>
      <c r="K73" s="24">
        <f>G73/'data'!$C$15*1000</f>
        <v>2.93090334870937</v>
      </c>
      <c r="L73" s="24">
        <f>L72+'data'!$G$21*(K72-L72)/60*C72</f>
        <v>3.05745449995887</v>
      </c>
      <c r="M73" s="25">
        <f>IF(L73&lt;='data'!$G$22,1.89,1.47)</f>
        <v>1.47</v>
      </c>
      <c r="N73" s="24">
        <f>$A73</f>
        <v>337.560866034489</v>
      </c>
      <c r="O73" s="29">
        <f>'data'!$G$23-'data'!$G$23*(1-('data'!$G$22^M73)/('data'!$G$22^M73+L73^M73))</f>
        <v>45.6660521349034</v>
      </c>
      <c r="P73" s="29">
        <f>VLOOKUP(IF(N73-'data'!$G$24&lt;0,0,N73-'data'!$G$24),N3:O366,2)</f>
        <v>45.592144996511</v>
      </c>
      <c r="Q73" s="25">
        <v>3.5</v>
      </c>
      <c r="R73" s="30">
        <v>3.50019835612917</v>
      </c>
      <c r="S73" s="25">
        <v>3.06730458436426</v>
      </c>
      <c r="T73" s="25">
        <v>2.93090334870937</v>
      </c>
      <c r="U73" s="24">
        <v>2.93090334870937</v>
      </c>
      <c r="V73" s="24">
        <v>3.4839746407108</v>
      </c>
      <c r="W73" s="24">
        <v>3.06252297172001</v>
      </c>
      <c r="X73" s="24">
        <v>3.05745449995887</v>
      </c>
      <c r="Y73" s="24">
        <v>3.05745449995887</v>
      </c>
      <c r="Z73" s="29">
        <v>41.2331038640225</v>
      </c>
      <c r="AA73" s="29">
        <v>45.5833330069013</v>
      </c>
      <c r="AB73" s="29">
        <v>45.592144996511</v>
      </c>
      <c r="AC73" s="29">
        <v>45.592144996511</v>
      </c>
    </row>
    <row r="74" ht="20.05" customHeight="1">
      <c r="A74" s="22">
        <f>$A73+C73</f>
        <v>342.560866034489</v>
      </c>
      <c r="B74" s="23"/>
      <c r="C74" s="24">
        <v>5</v>
      </c>
      <c r="D74" t="b" s="25">
        <v>0</v>
      </c>
      <c r="E74" s="26"/>
      <c r="F74" s="27">
        <v>671.974196804807</v>
      </c>
      <c r="G74" s="27">
        <f>E73+(F73/60+H74*'data'!$C$16+I74*OFFSET('data'!$C$17,0,D73)-G73*(OFFSET('data'!$C$18,0,D73)+'data'!$C$19+OFFSET('data'!$C$20,0,D73)))*C74/60+G73</f>
        <v>19.2062521746293</v>
      </c>
      <c r="H74" s="27">
        <f>H73+('data'!$C$19*G73-'data'!$C$16*H73)*$C74/60</f>
        <v>52.5607469989436</v>
      </c>
      <c r="I74" s="27">
        <f>I73+(OFFSET('data'!$C$20,0,D74)*G73-OFFSET('data'!$C$17,0,D74)*I73)*$C74/60</f>
        <v>41.4310773609481</v>
      </c>
      <c r="J74" s="28">
        <f>$A74/60</f>
        <v>5.70934776724148</v>
      </c>
      <c r="K74" s="24">
        <f>G74/'data'!$C$15*1000</f>
        <v>2.93433444740776</v>
      </c>
      <c r="L74" s="24">
        <f>L73+'data'!$G$21*(K73-L73)/60*C73</f>
        <v>3.05596534557846</v>
      </c>
      <c r="M74" s="25">
        <f>IF(L74&lt;='data'!$G$22,1.89,1.47)</f>
        <v>1.47</v>
      </c>
      <c r="N74" s="24">
        <f>$A74</f>
        <v>342.560866034489</v>
      </c>
      <c r="O74" s="29">
        <f>'data'!$G$23-'data'!$G$23*(1-('data'!$G$22^M74)/('data'!$G$22^M74+L74^M74))</f>
        <v>45.6826973287791</v>
      </c>
      <c r="P74" s="29">
        <f>VLOOKUP(IF(N74-'data'!$G$24&lt;0,0,N74-'data'!$G$24),N3:O366,2)</f>
        <v>45.6118222373223</v>
      </c>
      <c r="Q74" s="25">
        <v>3.5</v>
      </c>
      <c r="R74" s="30">
        <v>3.50019726117448</v>
      </c>
      <c r="S74" s="25">
        <v>3.08624009975751</v>
      </c>
      <c r="T74" s="25">
        <v>2.93433444740776</v>
      </c>
      <c r="U74" s="24">
        <v>2.93433444740776</v>
      </c>
      <c r="V74" s="24">
        <v>3.4841655486294</v>
      </c>
      <c r="W74" s="24">
        <v>3.06257923797555</v>
      </c>
      <c r="X74" s="24">
        <v>3.05596534557846</v>
      </c>
      <c r="Y74" s="24">
        <v>3.05596534557846</v>
      </c>
      <c r="Z74" s="29">
        <v>41.2311645646472</v>
      </c>
      <c r="AA74" s="29">
        <v>45.5945758401528</v>
      </c>
      <c r="AB74" s="29">
        <v>45.6118222373223</v>
      </c>
      <c r="AC74" s="29">
        <v>45.6118222373223</v>
      </c>
    </row>
    <row r="75" ht="20.05" customHeight="1">
      <c r="A75" s="22">
        <f>$A74+C74</f>
        <v>347.560866034489</v>
      </c>
      <c r="B75" s="23"/>
      <c r="C75" s="24">
        <v>5</v>
      </c>
      <c r="D75" t="b" s="25">
        <v>0</v>
      </c>
      <c r="E75" s="26"/>
      <c r="F75" s="27">
        <v>671.0548331991</v>
      </c>
      <c r="G75" s="27">
        <f>E74+(F74/60+H75*'data'!$C$16+I75*OFFSET('data'!$C$17,0,D74)-G74*(OFFSET('data'!$C$18,0,D74)+'data'!$C$19+OFFSET('data'!$C$20,0,D74)))*C75/60+G74</f>
        <v>19.2269863231752</v>
      </c>
      <c r="H75" s="27">
        <f>H74+('data'!$C$19*G74-'data'!$C$16*H74)*$C75/60</f>
        <v>52.7164784408059</v>
      </c>
      <c r="I75" s="27">
        <f>I74+(OFFSET('data'!$C$20,0,D75)*G74-OFFSET('data'!$C$17,0,D75)*I74)*$C75/60</f>
        <v>41.7051041491576</v>
      </c>
      <c r="J75" s="28">
        <f>$A75/60</f>
        <v>5.79268110057482</v>
      </c>
      <c r="K75" s="24">
        <f>G75/'data'!$C$15*1000</f>
        <v>2.93750221412054</v>
      </c>
      <c r="L75" s="24">
        <f>L74+'data'!$G$21*(K74-L74)/60*C74</f>
        <v>3.05453408886514</v>
      </c>
      <c r="M75" s="25">
        <f>IF(L75&lt;='data'!$G$22,1.89,1.47)</f>
        <v>1.47</v>
      </c>
      <c r="N75" s="24">
        <f>$A75</f>
        <v>347.560866034489</v>
      </c>
      <c r="O75" s="29">
        <f>'data'!$G$23-'data'!$G$23*(1-('data'!$G$22^M75)/('data'!$G$22^M75+L75^M75))</f>
        <v>45.6987032084617</v>
      </c>
      <c r="P75" s="29">
        <f>VLOOKUP(IF(N75-'data'!$G$24&lt;0,0,N75-'data'!$G$24),N3:O366,2)</f>
        <v>45.6306636165059</v>
      </c>
      <c r="Q75" s="25">
        <v>3.5</v>
      </c>
      <c r="R75" s="30">
        <v>3.50019617261972</v>
      </c>
      <c r="S75" s="25">
        <v>3.10408029761783</v>
      </c>
      <c r="T75" s="25">
        <v>2.93750221412054</v>
      </c>
      <c r="U75" s="24">
        <v>2.93750221412054</v>
      </c>
      <c r="V75" s="24">
        <v>3.48435419720925</v>
      </c>
      <c r="W75" s="24">
        <v>3.06285766038119</v>
      </c>
      <c r="X75" s="24">
        <v>3.05453408886514</v>
      </c>
      <c r="Y75" s="24">
        <v>3.05453408886514</v>
      </c>
      <c r="Z75" s="29">
        <v>41.2292483409113</v>
      </c>
      <c r="AA75" s="29">
        <v>45.6025336934007</v>
      </c>
      <c r="AB75" s="29">
        <v>45.6306636165059</v>
      </c>
      <c r="AC75" s="29">
        <v>45.6306636165059</v>
      </c>
    </row>
    <row r="76" ht="20.05" customHeight="1">
      <c r="A76" s="22">
        <f>$A75+C75</f>
        <v>352.560866034489</v>
      </c>
      <c r="B76" s="23"/>
      <c r="C76" s="24">
        <v>5</v>
      </c>
      <c r="D76" t="b" s="25">
        <v>0</v>
      </c>
      <c r="E76" s="26"/>
      <c r="F76" s="27">
        <v>670.140539607287</v>
      </c>
      <c r="G76" s="27">
        <f>E75+(F75/60+H76*'data'!$C$16+I76*OFFSET('data'!$C$17,0,D75)-G75*(OFFSET('data'!$C$18,0,D75)+'data'!$C$19+OFFSET('data'!$C$20,0,D75)))*C76/60+G75</f>
        <v>19.2461125131272</v>
      </c>
      <c r="H76" s="27">
        <f>H75+('data'!$C$19*G75-'data'!$C$16*H75)*$C76/60</f>
        <v>52.8717970977895</v>
      </c>
      <c r="I76" s="27">
        <f>I75+(OFFSET('data'!$C$20,0,D76)*G75-OFFSET('data'!$C$17,0,D76)*I75)*$C76/60</f>
        <v>41.9793501391342</v>
      </c>
      <c r="J76" s="28">
        <f>$A76/60</f>
        <v>5.87601443390815</v>
      </c>
      <c r="K76" s="24">
        <f>G76/'data'!$C$15*1000</f>
        <v>2.94042431664806</v>
      </c>
      <c r="L76" s="24">
        <f>L75+'data'!$G$21*(K75-L75)/60*C75</f>
        <v>3.0531569498411</v>
      </c>
      <c r="M76" s="25">
        <f>IF(L76&lt;='data'!$G$22,1.89,1.47)</f>
        <v>1.47</v>
      </c>
      <c r="N76" s="24">
        <f>$A76</f>
        <v>352.560866034489</v>
      </c>
      <c r="O76" s="29">
        <f>'data'!$G$23-'data'!$G$23*(1-('data'!$G$22^M76)/('data'!$G$22^M76+L76^M76))</f>
        <v>45.7141111457668</v>
      </c>
      <c r="P76" s="29">
        <f>VLOOKUP(IF(N76-'data'!$G$24&lt;0,0,N76-'data'!$G$24),N3:O366,2)</f>
        <v>45.6487233546679</v>
      </c>
      <c r="Q76" s="25">
        <v>3.5</v>
      </c>
      <c r="R76" s="30">
        <v>3.50019509042735</v>
      </c>
      <c r="S76" s="25">
        <v>3.12088984304909</v>
      </c>
      <c r="T76" s="25">
        <v>2.94042431664806</v>
      </c>
      <c r="U76" s="24">
        <v>2.94042431664806</v>
      </c>
      <c r="V76" s="24">
        <v>3.48454061311178</v>
      </c>
      <c r="W76" s="24">
        <v>3.06334273594318</v>
      </c>
      <c r="X76" s="24">
        <v>3.0531569498411</v>
      </c>
      <c r="Y76" s="24">
        <v>3.0531569498411</v>
      </c>
      <c r="Z76" s="29">
        <v>41.2273549175098</v>
      </c>
      <c r="AA76" s="29">
        <v>45.6074263145467</v>
      </c>
      <c r="AB76" s="29">
        <v>45.6487233546679</v>
      </c>
      <c r="AC76" s="29">
        <v>45.6487233546679</v>
      </c>
    </row>
    <row r="77" ht="20.05" customHeight="1">
      <c r="A77" s="22">
        <f>$A76+C76</f>
        <v>357.560866034489</v>
      </c>
      <c r="B77" s="23"/>
      <c r="C77" s="24">
        <v>5</v>
      </c>
      <c r="D77" t="b" s="25">
        <v>0</v>
      </c>
      <c r="E77" s="26"/>
      <c r="F77" s="27">
        <v>669.231286397461</v>
      </c>
      <c r="G77" s="27">
        <f>E76+(F76/60+H77*'data'!$C$16+I77*OFFSET('data'!$C$17,0,D76)-G76*(OFFSET('data'!$C$18,0,D76)+'data'!$C$19+OFFSET('data'!$C$20,0,D76)))*C77/60+G76</f>
        <v>19.263738681968</v>
      </c>
      <c r="H77" s="27">
        <f>H76+('data'!$C$19*G76-'data'!$C$16*H76)*$C77/60</f>
        <v>53.026666531121</v>
      </c>
      <c r="I77" s="27">
        <f>I76+(OFFSET('data'!$C$20,0,D77)*G76-OFFSET('data'!$C$17,0,D77)*I76)*$C77/60</f>
        <v>42.2537911568432</v>
      </c>
      <c r="J77" s="28">
        <f>$A77/60</f>
        <v>5.95934776724148</v>
      </c>
      <c r="K77" s="24">
        <f>G77/'data'!$C$15*1000</f>
        <v>2.94311724569716</v>
      </c>
      <c r="L77" s="24">
        <f>L76+'data'!$G$21*(K76-L76)/60*C76</f>
        <v>3.05183040090909</v>
      </c>
      <c r="M77" s="25">
        <f>IF(L77&lt;='data'!$G$22,1.89,1.47)</f>
        <v>1.47</v>
      </c>
      <c r="N77" s="24">
        <f>$A77</f>
        <v>357.560866034489</v>
      </c>
      <c r="O77" s="29">
        <f>'data'!$G$23-'data'!$G$23*(1-('data'!$G$22^M77)/('data'!$G$22^M77+L77^M77))</f>
        <v>45.7289597988673</v>
      </c>
      <c r="P77" s="29">
        <f>VLOOKUP(IF(N77-'data'!$G$24&lt;0,0,N77-'data'!$G$24),N3:O366,2)</f>
        <v>45.6660521349034</v>
      </c>
      <c r="Q77" s="25">
        <v>3.5</v>
      </c>
      <c r="R77" s="30">
        <v>3.50019401456005</v>
      </c>
      <c r="S77" s="25">
        <v>3.13672957906796</v>
      </c>
      <c r="T77" s="25">
        <v>2.94311724569716</v>
      </c>
      <c r="U77" s="24">
        <v>2.94311724569716</v>
      </c>
      <c r="V77" s="24">
        <v>3.48472482268425</v>
      </c>
      <c r="W77" s="24">
        <v>3.06401990502288</v>
      </c>
      <c r="X77" s="24">
        <v>3.05183040090909</v>
      </c>
      <c r="Y77" s="24">
        <v>3.05183040090909</v>
      </c>
      <c r="Z77" s="29">
        <v>41.2254840224525</v>
      </c>
      <c r="AA77" s="29">
        <v>45.6094610280455</v>
      </c>
      <c r="AB77" s="29">
        <v>45.6660521349034</v>
      </c>
      <c r="AC77" s="29">
        <v>45.6660521349034</v>
      </c>
    </row>
    <row r="78" ht="20.05" customHeight="1">
      <c r="A78" s="22">
        <f>$A77+C77</f>
        <v>362.560866034489</v>
      </c>
      <c r="B78" s="23"/>
      <c r="C78" s="24">
        <v>5</v>
      </c>
      <c r="D78" t="b" s="25">
        <v>0</v>
      </c>
      <c r="E78" s="26"/>
      <c r="F78" s="27">
        <v>668.327044111674</v>
      </c>
      <c r="G78" s="27">
        <f>E77+(F77/60+H78*'data'!$C$16+I78*OFFSET('data'!$C$17,0,D77)-G77*(OFFSET('data'!$C$18,0,D77)+'data'!$C$19+OFFSET('data'!$C$20,0,D77)))*C78/60+G77</f>
        <v>19.2799655757968</v>
      </c>
      <c r="H78" s="27">
        <f>H77+('data'!$C$19*G77-'data'!$C$16*H77)*$C78/60</f>
        <v>53.1810531244958</v>
      </c>
      <c r="I78" s="27">
        <f>I77+(OFFSET('data'!$C$20,0,D78)*G77-OFFSET('data'!$C$17,0,D78)*I77)*$C78/60</f>
        <v>42.5284046541421</v>
      </c>
      <c r="J78" s="28">
        <f>$A78/60</f>
        <v>6.04268110057482</v>
      </c>
      <c r="K78" s="24">
        <f>G78/'data'!$C$15*1000</f>
        <v>2.94559639327387</v>
      </c>
      <c r="L78" s="24">
        <f>L77+'data'!$G$21*(K77-L77)/60*C77</f>
        <v>3.05055115003153</v>
      </c>
      <c r="M78" s="25">
        <f>IF(L78&lt;='data'!$G$22,1.89,1.47)</f>
        <v>1.47</v>
      </c>
      <c r="N78" s="24">
        <f>$A78</f>
        <v>362.560866034489</v>
      </c>
      <c r="O78" s="29">
        <f>'data'!$G$23-'data'!$G$23*(1-('data'!$G$22^M78)/('data'!$G$22^M78+L78^M78))</f>
        <v>45.7432852873693</v>
      </c>
      <c r="P78" s="29">
        <f>VLOOKUP(IF(N78-'data'!$G$24&lt;0,0,N78-'data'!$G$24),N3:O366,2)</f>
        <v>45.6826973287791</v>
      </c>
      <c r="Q78" s="25">
        <v>3.5</v>
      </c>
      <c r="R78" s="30">
        <v>3.50019294498069</v>
      </c>
      <c r="S78" s="25">
        <v>3.15165675252606</v>
      </c>
      <c r="T78" s="25">
        <v>2.94559639327387</v>
      </c>
      <c r="U78" s="24">
        <v>2.94559639327387</v>
      </c>
      <c r="V78" s="24">
        <v>3.48490685196344</v>
      </c>
      <c r="W78" s="24">
        <v>3.06487549526076</v>
      </c>
      <c r="X78" s="24">
        <v>3.05055115003153</v>
      </c>
      <c r="Y78" s="24">
        <v>3.05055115003153</v>
      </c>
      <c r="Z78" s="29">
        <v>41.2236353870244</v>
      </c>
      <c r="AA78" s="29">
        <v>45.6088333375802</v>
      </c>
      <c r="AB78" s="29">
        <v>45.6826973287791</v>
      </c>
      <c r="AC78" s="29">
        <v>45.6826973287791</v>
      </c>
    </row>
    <row r="79" ht="20.05" customHeight="1">
      <c r="A79" s="22">
        <f>$A78+C78</f>
        <v>367.560866034489</v>
      </c>
      <c r="B79" s="23"/>
      <c r="C79" s="24">
        <v>5</v>
      </c>
      <c r="D79" t="b" s="25">
        <v>0</v>
      </c>
      <c r="E79" s="26"/>
      <c r="F79" s="27">
        <v>667.427783464769</v>
      </c>
      <c r="G79" s="27">
        <f>E78+(F78/60+H79*'data'!$C$16+I79*OFFSET('data'!$C$17,0,D78)-G78*(OFFSET('data'!$C$18,0,D78)+'data'!$C$19+OFFSET('data'!$C$20,0,D78)))*C79/60+G78</f>
        <v>19.2948872282657</v>
      </c>
      <c r="H79" s="27">
        <f>H78+('data'!$C$19*G78-'data'!$C$16*H78)*$C79/60</f>
        <v>53.3349258937134</v>
      </c>
      <c r="I79" s="27">
        <f>I78+(OFFSET('data'!$C$20,0,D79)*G78-OFFSET('data'!$C$17,0,D79)*I78)*$C79/60</f>
        <v>42.8031696004497</v>
      </c>
      <c r="J79" s="28">
        <f>$A79/60</f>
        <v>6.12601443390815</v>
      </c>
      <c r="K79" s="24">
        <f>G79/'data'!$C$15*1000</f>
        <v>2.9478761258554</v>
      </c>
      <c r="L79" s="24">
        <f>L78+'data'!$G$21*(K78-L78)/60*C78</f>
        <v>3.04931612502996</v>
      </c>
      <c r="M79" s="25">
        <f>IF(L79&lt;='data'!$G$22,1.89,1.47)</f>
        <v>1.47</v>
      </c>
      <c r="N79" s="24">
        <f>$A79</f>
        <v>367.560866034489</v>
      </c>
      <c r="O79" s="29">
        <f>'data'!$G$23-'data'!$G$23*(1-('data'!$G$22^M79)/('data'!$G$22^M79+L79^M79))</f>
        <v>45.7571213564309</v>
      </c>
      <c r="P79" s="29">
        <f>VLOOKUP(IF(N79-'data'!$G$24&lt;0,0,N79-'data'!$G$24),N3:O366,2)</f>
        <v>45.6987032084617</v>
      </c>
      <c r="Q79" s="25">
        <v>3.5</v>
      </c>
      <c r="R79" s="30">
        <v>3.50019188165238</v>
      </c>
      <c r="S79" s="25">
        <v>3.16572522667799</v>
      </c>
      <c r="T79" s="25">
        <v>2.9478761258554</v>
      </c>
      <c r="U79" s="24">
        <v>2.9478761258554</v>
      </c>
      <c r="V79" s="24">
        <v>3.48508672667933</v>
      </c>
      <c r="W79" s="24">
        <v>3.06589666881879</v>
      </c>
      <c r="X79" s="24">
        <v>3.04931612502996</v>
      </c>
      <c r="Y79" s="24">
        <v>3.04931612502996</v>
      </c>
      <c r="Z79" s="29">
        <v>41.2218087457442</v>
      </c>
      <c r="AA79" s="29">
        <v>45.6057275103016</v>
      </c>
      <c r="AB79" s="29">
        <v>45.6987032084617</v>
      </c>
      <c r="AC79" s="29">
        <v>45.6987032084617</v>
      </c>
    </row>
    <row r="80" ht="20.05" customHeight="1">
      <c r="A80" s="22">
        <f>$A79+C79</f>
        <v>372.560866034489</v>
      </c>
      <c r="B80" s="23"/>
      <c r="C80" s="24">
        <v>5</v>
      </c>
      <c r="D80" t="b" s="25">
        <v>0</v>
      </c>
      <c r="E80" s="26"/>
      <c r="F80" s="27">
        <v>666.533475343434</v>
      </c>
      <c r="G80" s="27">
        <f>E79+(F79/60+H80*'data'!$C$16+I80*OFFSET('data'!$C$17,0,D79)-G79*(OFFSET('data'!$C$18,0,D79)+'data'!$C$19+OFFSET('data'!$C$20,0,D79)))*C80/60+G79</f>
        <v>19.3085914076205</v>
      </c>
      <c r="H80" s="27">
        <f>H79+('data'!$C$19*G79-'data'!$C$16*H79)*$C80/60</f>
        <v>53.488256309005</v>
      </c>
      <c r="I80" s="27">
        <f>I79+(OFFSET('data'!$C$20,0,D80)*G79-OFFSET('data'!$C$17,0,D80)*I79)*$C80/60</f>
        <v>43.0780663816299</v>
      </c>
      <c r="J80" s="28">
        <f>$A80/60</f>
        <v>6.20934776724148</v>
      </c>
      <c r="K80" s="24">
        <f>G80/'data'!$C$15*1000</f>
        <v>2.94996985268918</v>
      </c>
      <c r="L80" s="24">
        <f>L79+'data'!$G$21*(K79-L79)/60*C79</f>
        <v>3.0481224589303</v>
      </c>
      <c r="M80" s="25">
        <f>IF(L80&lt;='data'!$G$22,1.89,1.47)</f>
        <v>1.47</v>
      </c>
      <c r="N80" s="24">
        <f>$A80</f>
        <v>372.560866034489</v>
      </c>
      <c r="O80" s="29">
        <f>'data'!$G$23-'data'!$G$23*(1-('data'!$G$22^M80)/('data'!$G$22^M80+L80^M80))</f>
        <v>45.7704995305663</v>
      </c>
      <c r="P80" s="29">
        <f>VLOOKUP(IF(N80-'data'!$G$24&lt;0,0,N80-'data'!$G$24),N3:O366,2)</f>
        <v>45.7141111457668</v>
      </c>
      <c r="Q80" s="25">
        <v>3.5</v>
      </c>
      <c r="R80" s="30">
        <v>3.50019082453845</v>
      </c>
      <c r="S80" s="25">
        <v>3.17898568118441</v>
      </c>
      <c r="T80" s="25">
        <v>2.94996985268918</v>
      </c>
      <c r="U80" s="24">
        <v>2.94996985268918</v>
      </c>
      <c r="V80" s="24">
        <v>3.48526447225867</v>
      </c>
      <c r="W80" s="24">
        <v>3.06707137274489</v>
      </c>
      <c r="X80" s="24">
        <v>3.0481224589303</v>
      </c>
      <c r="Y80" s="24">
        <v>3.0481224589303</v>
      </c>
      <c r="Z80" s="29">
        <v>41.2200038363257</v>
      </c>
      <c r="AA80" s="29">
        <v>45.6003171416968</v>
      </c>
      <c r="AB80" s="29">
        <v>45.7141111457668</v>
      </c>
      <c r="AC80" s="29">
        <v>45.7141111457668</v>
      </c>
    </row>
    <row r="81" ht="20.05" customHeight="1">
      <c r="A81" s="22">
        <f>$A80+C80</f>
        <v>377.560866034489</v>
      </c>
      <c r="B81" s="23"/>
      <c r="C81" s="24">
        <v>5</v>
      </c>
      <c r="D81" t="b" s="25">
        <v>0</v>
      </c>
      <c r="E81" s="26"/>
      <c r="F81" s="27">
        <v>665.644090805045</v>
      </c>
      <c r="G81" s="27">
        <f>E80+(F80/60+H81*'data'!$C$16+I81*OFFSET('data'!$C$17,0,D80)-G80*(OFFSET('data'!$C$18,0,D80)+'data'!$C$19+OFFSET('data'!$C$20,0,D80)))*C81/60+G80</f>
        <v>19.3211600339698</v>
      </c>
      <c r="H81" s="27">
        <f>H80+('data'!$C$19*G80-'data'!$C$16*H80)*$C81/60</f>
        <v>53.6410181292076</v>
      </c>
      <c r="I81" s="27">
        <f>I80+(OFFSET('data'!$C$20,0,D81)*G80-OFFSET('data'!$C$17,0,D81)*I80)*$C81/60</f>
        <v>43.3530767056099</v>
      </c>
      <c r="J81" s="28">
        <f>$A81/60</f>
        <v>6.29268110057482</v>
      </c>
      <c r="K81" s="24">
        <f>G81/'data'!$C$15*1000</f>
        <v>2.9518900895432</v>
      </c>
      <c r="L81" s="24">
        <f>L80+'data'!$G$21*(K80-L80)/60*C80</f>
        <v>3.04696747628424</v>
      </c>
      <c r="M81" s="25">
        <f>IF(L81&lt;='data'!$G$22,1.89,1.47)</f>
        <v>1.47</v>
      </c>
      <c r="N81" s="24">
        <f>$A81</f>
        <v>377.560866034489</v>
      </c>
      <c r="O81" s="29">
        <f>'data'!$G$23-'data'!$G$23*(1-('data'!$G$22^M81)/('data'!$G$22^M81+L81^M81))</f>
        <v>45.7834492577443</v>
      </c>
      <c r="P81" s="29">
        <f>VLOOKUP(IF(N81-'data'!$G$24&lt;0,0,N81-'data'!$G$24),N3:O366,2)</f>
        <v>45.7289597988673</v>
      </c>
      <c r="Q81" s="25">
        <v>3.5</v>
      </c>
      <c r="R81" s="30">
        <v>3.50018977360243</v>
      </c>
      <c r="S81" s="25">
        <v>3.19148580029306</v>
      </c>
      <c r="T81" s="25">
        <v>2.9518900895432</v>
      </c>
      <c r="U81" s="24">
        <v>2.9518900895432</v>
      </c>
      <c r="V81" s="24">
        <v>3.48544011382859</v>
      </c>
      <c r="W81" s="24">
        <v>3.06838829227504</v>
      </c>
      <c r="X81" s="24">
        <v>3.04696747628424</v>
      </c>
      <c r="Y81" s="24">
        <v>3.04696747628424</v>
      </c>
      <c r="Z81" s="29">
        <v>41.2182203996379</v>
      </c>
      <c r="AA81" s="29">
        <v>45.5927657004296</v>
      </c>
      <c r="AB81" s="29">
        <v>45.7289597988673</v>
      </c>
      <c r="AC81" s="29">
        <v>45.7289597988673</v>
      </c>
    </row>
    <row r="82" ht="20.05" customHeight="1">
      <c r="A82" s="22">
        <f>$A81+C81</f>
        <v>382.560866034489</v>
      </c>
      <c r="B82" s="23"/>
      <c r="C82" s="24">
        <v>5</v>
      </c>
      <c r="D82" t="b" s="25">
        <v>0</v>
      </c>
      <c r="E82" s="26"/>
      <c r="F82" s="27">
        <v>664.759601077022</v>
      </c>
      <c r="G82" s="27">
        <f>E81+(F81/60+H82*'data'!$C$16+I82*OFFSET('data'!$C$17,0,D81)-G81*(OFFSET('data'!$C$18,0,D81)+'data'!$C$19+OFFSET('data'!$C$20,0,D81)))*C82/60+G81</f>
        <v>19.3326695687646</v>
      </c>
      <c r="H82" s="27">
        <f>H81+('data'!$C$19*G81-'data'!$C$16*H81)*$C82/60</f>
        <v>53.7931872469958</v>
      </c>
      <c r="I82" s="27">
        <f>I81+(OFFSET('data'!$C$20,0,D82)*G81-OFFSET('data'!$C$17,0,D82)*I81)*$C82/60</f>
        <v>43.6281835142836</v>
      </c>
      <c r="J82" s="28">
        <f>$A82/60</f>
        <v>6.37601443390815</v>
      </c>
      <c r="K82" s="24">
        <f>G82/'data'!$C$15*1000</f>
        <v>2.95364851821085</v>
      </c>
      <c r="L82" s="24">
        <f>L81+'data'!$G$21*(K81-L81)/60*C81</f>
        <v>3.04584868040174</v>
      </c>
      <c r="M82" s="25">
        <f>IF(L82&lt;='data'!$G$22,1.89,1.47)</f>
        <v>1.47</v>
      </c>
      <c r="N82" s="24">
        <f>$A82</f>
        <v>382.560866034489</v>
      </c>
      <c r="O82" s="29">
        <f>'data'!$G$23-'data'!$G$23*(1-('data'!$G$22^M82)/('data'!$G$22^M82+L82^M82))</f>
        <v>45.7959980443631</v>
      </c>
      <c r="P82" s="29">
        <f>VLOOKUP(IF(N82-'data'!$G$24&lt;0,0,N82-'data'!$G$24),N3:O366,2)</f>
        <v>45.7432852873693</v>
      </c>
      <c r="Q82" s="25">
        <v>3.5</v>
      </c>
      <c r="R82" s="30">
        <v>3.50018872880807</v>
      </c>
      <c r="S82" s="25">
        <v>3.20327044989628</v>
      </c>
      <c r="T82" s="25">
        <v>2.95364851821085</v>
      </c>
      <c r="U82" s="24">
        <v>2.95364851821085</v>
      </c>
      <c r="V82" s="24">
        <v>3.48561367622012</v>
      </c>
      <c r="W82" s="24">
        <v>3.06983680689914</v>
      </c>
      <c r="X82" s="24">
        <v>3.04584868040174</v>
      </c>
      <c r="Y82" s="24">
        <v>3.04584868040174</v>
      </c>
      <c r="Z82" s="29">
        <v>41.2164581796669</v>
      </c>
      <c r="AA82" s="29">
        <v>45.5832270527398</v>
      </c>
      <c r="AB82" s="29">
        <v>45.7432852873693</v>
      </c>
      <c r="AC82" s="29">
        <v>45.7432852873693</v>
      </c>
    </row>
    <row r="83" ht="20.05" customHeight="1">
      <c r="A83" s="22">
        <f>$A82+C82</f>
        <v>387.560866034489</v>
      </c>
      <c r="B83" s="23"/>
      <c r="C83" s="24">
        <v>5</v>
      </c>
      <c r="D83" t="b" s="25">
        <v>0</v>
      </c>
      <c r="E83" s="26"/>
      <c r="F83" s="27">
        <v>663.879977555520</v>
      </c>
      <c r="G83" s="27">
        <f>E82+(F82/60+H83*'data'!$C$16+I83*OFFSET('data'!$C$17,0,D82)-G82*(OFFSET('data'!$C$18,0,D82)+'data'!$C$19+OFFSET('data'!$C$20,0,D82)))*C83/60+G82</f>
        <v>19.3431913783406</v>
      </c>
      <c r="H83" s="27">
        <f>H82+('data'!$C$19*G82-'data'!$C$16*H82)*$C83/60</f>
        <v>53.9447415444351</v>
      </c>
      <c r="I83" s="27">
        <f>I82+(OFFSET('data'!$C$20,0,D83)*G82-OFFSET('data'!$C$17,0,D83)*I82)*$C83/60</f>
        <v>43.9033709012829</v>
      </c>
      <c r="J83" s="28">
        <f>$A83/60</f>
        <v>6.45934776724148</v>
      </c>
      <c r="K83" s="24">
        <f>G83/'data'!$C$15*1000</f>
        <v>2.95525604205294</v>
      </c>
      <c r="L83" s="24">
        <f>L82+'data'!$G$21*(K82-L82)/60*C82</f>
        <v>3.04476374143402</v>
      </c>
      <c r="M83" s="25">
        <f>IF(L83&lt;='data'!$G$22,1.89,1.47)</f>
        <v>1.47</v>
      </c>
      <c r="N83" s="24">
        <f>$A83</f>
        <v>387.560866034489</v>
      </c>
      <c r="O83" s="29">
        <f>'data'!$G$23-'data'!$G$23*(1-('data'!$G$22^M83)/('data'!$G$22^M83+L83^M83))</f>
        <v>45.8081715816476</v>
      </c>
      <c r="P83" s="29">
        <f>VLOOKUP(IF(N83-'data'!$G$24&lt;0,0,N83-'data'!$G$24),N3:O366,2)</f>
        <v>45.7571213564309</v>
      </c>
      <c r="Q83" s="25">
        <v>3.5</v>
      </c>
      <c r="R83" s="30">
        <v>3.50018769011932</v>
      </c>
      <c r="S83" s="25">
        <v>3.21438184412286</v>
      </c>
      <c r="T83" s="25">
        <v>2.95525604205294</v>
      </c>
      <c r="U83" s="24">
        <v>2.95525604205294</v>
      </c>
      <c r="V83" s="24">
        <v>3.48578518397166</v>
      </c>
      <c r="W83" s="24">
        <v>3.07140694902745</v>
      </c>
      <c r="X83" s="24">
        <v>3.04476374143402</v>
      </c>
      <c r="Y83" s="24">
        <v>3.04476374143402</v>
      </c>
      <c r="Z83" s="29">
        <v>41.2147169234769</v>
      </c>
      <c r="AA83" s="29">
        <v>45.5718459661887</v>
      </c>
      <c r="AB83" s="29">
        <v>45.7571213564309</v>
      </c>
      <c r="AC83" s="29">
        <v>45.7571213564309</v>
      </c>
    </row>
    <row r="84" ht="20.05" customHeight="1">
      <c r="A84" s="22">
        <f>$A83+C83</f>
        <v>392.560866034489</v>
      </c>
      <c r="B84" s="23"/>
      <c r="C84" s="24">
        <v>5</v>
      </c>
      <c r="D84" t="b" s="25">
        <v>0</v>
      </c>
      <c r="E84" s="26"/>
      <c r="F84" s="27">
        <v>663.005191804451</v>
      </c>
      <c r="G84" s="27">
        <f>E83+(F83/60+H84*'data'!$C$16+I84*OFFSET('data'!$C$17,0,D83)-G83*(OFFSET('data'!$C$18,0,D83)+'data'!$C$19+OFFSET('data'!$C$20,0,D83)))*C84/60+G83</f>
        <v>19.352792073249</v>
      </c>
      <c r="H84" s="27">
        <f>H83+('data'!$C$19*G83-'data'!$C$16*H83)*$C84/60</f>
        <v>54.0956607581683</v>
      </c>
      <c r="I84" s="27">
        <f>I83+(OFFSET('data'!$C$20,0,D84)*G83-OFFSET('data'!$C$17,0,D84)*I83)*$C84/60</f>
        <v>44.1786240352248</v>
      </c>
      <c r="J84" s="28">
        <f>$A84/60</f>
        <v>6.54268110057482</v>
      </c>
      <c r="K84" s="24">
        <f>G84/'data'!$C$15*1000</f>
        <v>2.95672283784072</v>
      </c>
      <c r="L84" s="24">
        <f>L83+'data'!$G$21*(K83-L83)/60*C83</f>
        <v>3.04371048525028</v>
      </c>
      <c r="M84" s="25">
        <f>IF(L84&lt;='data'!$G$22,1.89,1.47)</f>
        <v>1.47</v>
      </c>
      <c r="N84" s="24">
        <f>$A84</f>
        <v>392.560866034489</v>
      </c>
      <c r="O84" s="29">
        <f>'data'!$G$23-'data'!$G$23*(1-('data'!$G$22^M84)/('data'!$G$22^M84+L84^M84))</f>
        <v>45.8199938639921</v>
      </c>
      <c r="P84" s="29">
        <f>VLOOKUP(IF(N84-'data'!$G$24&lt;0,0,N84-'data'!$G$24),N3:O366,2)</f>
        <v>45.7704995305663</v>
      </c>
      <c r="Q84" s="25">
        <v>3.5</v>
      </c>
      <c r="R84" s="30">
        <v>3.50018665750037</v>
      </c>
      <c r="S84" s="25">
        <v>3.22485970208259</v>
      </c>
      <c r="T84" s="25">
        <v>2.95672283784072</v>
      </c>
      <c r="U84" s="24">
        <v>2.95672283784072</v>
      </c>
      <c r="V84" s="24">
        <v>3.48595466133245</v>
      </c>
      <c r="W84" s="24">
        <v>3.07308936510362</v>
      </c>
      <c r="X84" s="24">
        <v>3.04371048525028</v>
      </c>
      <c r="Y84" s="24">
        <v>3.04371048525028</v>
      </c>
      <c r="Z84" s="29">
        <v>41.2129963811737</v>
      </c>
      <c r="AA84" s="29">
        <v>45.5587585927152</v>
      </c>
      <c r="AB84" s="29">
        <v>45.7704995305663</v>
      </c>
      <c r="AC84" s="29">
        <v>45.7704995305663</v>
      </c>
    </row>
    <row r="85" ht="20.05" customHeight="1">
      <c r="A85" s="22">
        <f>$A84+C84</f>
        <v>397.560866034489</v>
      </c>
      <c r="B85" s="23"/>
      <c r="C85" s="24">
        <v>5</v>
      </c>
      <c r="D85" t="b" s="25">
        <v>0</v>
      </c>
      <c r="E85" s="26"/>
      <c r="F85" s="27">
        <v>662.1352155546321</v>
      </c>
      <c r="G85" s="27">
        <f>E84+(F84/60+H85*'data'!$C$16+I85*OFFSET('data'!$C$17,0,D84)-G84*(OFFSET('data'!$C$18,0,D84)+'data'!$C$19+OFFSET('data'!$C$20,0,D84)))*C85/60+G84</f>
        <v>19.3615338249887</v>
      </c>
      <c r="H85" s="27">
        <f>H84+('data'!$C$19*G84-'data'!$C$16*H84)*$C85/60</f>
        <v>54.2459263535947</v>
      </c>
      <c r="I85" s="27">
        <f>I84+(OFFSET('data'!$C$20,0,D85)*G84-OFFSET('data'!$C$17,0,D85)*I84)*$C85/60</f>
        <v>44.4539290880704</v>
      </c>
      <c r="J85" s="28">
        <f>$A85/60</f>
        <v>6.62601443390815</v>
      </c>
      <c r="K85" s="24">
        <f>G85/'data'!$C$15*1000</f>
        <v>2.95805840414628</v>
      </c>
      <c r="L85" s="24">
        <f>L84+'data'!$G$21*(K84-L84)/60*C84</f>
        <v>3.04268688305542</v>
      </c>
      <c r="M85" s="25">
        <f>IF(L85&lt;='data'!$G$22,1.89,1.47)</f>
        <v>1.47</v>
      </c>
      <c r="N85" s="24">
        <f>$A85</f>
        <v>397.560866034489</v>
      </c>
      <c r="O85" s="29">
        <f>'data'!$G$23-'data'!$G$23*(1-('data'!$G$22^M85)/('data'!$G$22^M85+L85^M85))</f>
        <v>45.8314872997387</v>
      </c>
      <c r="P85" s="29">
        <f>VLOOKUP(IF(N85-'data'!$G$24&lt;0,0,N85-'data'!$G$24),N3:O366,2)</f>
        <v>45.7834492577443</v>
      </c>
      <c r="Q85" s="25">
        <v>3.5</v>
      </c>
      <c r="R85" s="30">
        <v>3.50018563091562</v>
      </c>
      <c r="S85" s="25">
        <v>3.23474139534559</v>
      </c>
      <c r="T85" s="25">
        <v>2.95805840414628</v>
      </c>
      <c r="U85" s="24">
        <v>2.95805840414628</v>
      </c>
      <c r="V85" s="24">
        <v>3.48612213226595</v>
      </c>
      <c r="W85" s="24">
        <v>3.07487527901982</v>
      </c>
      <c r="X85" s="24">
        <v>3.04268688305542</v>
      </c>
      <c r="Y85" s="24">
        <v>3.04268688305542</v>
      </c>
      <c r="Z85" s="29">
        <v>41.2112963058661</v>
      </c>
      <c r="AA85" s="29">
        <v>45.5440929311087</v>
      </c>
      <c r="AB85" s="29">
        <v>45.7834492577443</v>
      </c>
      <c r="AC85" s="29">
        <v>45.7834492577443</v>
      </c>
    </row>
    <row r="86" ht="20.05" customHeight="1">
      <c r="A86" s="22">
        <f>$A85+C85</f>
        <v>402.560866034489</v>
      </c>
      <c r="B86" s="23"/>
      <c r="C86" s="24">
        <v>5</v>
      </c>
      <c r="D86" t="b" s="25">
        <v>0</v>
      </c>
      <c r="E86" s="26"/>
      <c r="F86" s="27">
        <v>661.270020702871</v>
      </c>
      <c r="G86" s="27">
        <f>E85+(F85/60+H86*'data'!$C$16+I86*OFFSET('data'!$C$17,0,D85)-G85*(OFFSET('data'!$C$18,0,D85)+'data'!$C$19+OFFSET('data'!$C$20,0,D85)))*C86/60+G85</f>
        <v>19.3694746616452</v>
      </c>
      <c r="H86" s="27">
        <f>H85+('data'!$C$19*G85-'data'!$C$16*H85)*$C86/60</f>
        <v>54.395521407442</v>
      </c>
      <c r="I86" s="27">
        <f>I85+(OFFSET('data'!$C$20,0,D86)*G85-OFFSET('data'!$C$17,0,D86)*I85)*$C86/60</f>
        <v>44.7292731682552</v>
      </c>
      <c r="J86" s="28">
        <f>$A86/60</f>
        <v>6.70934776724148</v>
      </c>
      <c r="K86" s="24">
        <f>G86/'data'!$C$15*1000</f>
        <v>2.95927160651031</v>
      </c>
      <c r="L86" s="24">
        <f>L85+'data'!$G$21*(K85-L85)/60*C85</f>
        <v>3.04169104169933</v>
      </c>
      <c r="M86" s="25">
        <f>IF(L86&lt;='data'!$G$22,1.89,1.47)</f>
        <v>1.47</v>
      </c>
      <c r="N86" s="24">
        <f>$A86</f>
        <v>402.560866034489</v>
      </c>
      <c r="O86" s="29">
        <f>'data'!$G$23-'data'!$G$23*(1-('data'!$G$22^M86)/('data'!$G$22^M86+L86^M86))</f>
        <v>45.8426728148553</v>
      </c>
      <c r="P86" s="29">
        <f>VLOOKUP(IF(N86-'data'!$G$24&lt;0,0,N86-'data'!$G$24),N3:O366,2)</f>
        <v>45.7959980443631</v>
      </c>
      <c r="Q86" s="25">
        <v>3.5</v>
      </c>
      <c r="R86" s="30">
        <v>3.50018461032962</v>
      </c>
      <c r="S86" s="25">
        <v>3.24406208670432</v>
      </c>
      <c r="T86" s="25">
        <v>2.95927160651031</v>
      </c>
      <c r="U86" s="24">
        <v>2.95927160651031</v>
      </c>
      <c r="V86" s="24">
        <v>3.48628762045323</v>
      </c>
      <c r="W86" s="24">
        <v>3.07675645769781</v>
      </c>
      <c r="X86" s="24">
        <v>3.04169104169933</v>
      </c>
      <c r="Y86" s="24">
        <v>3.04169104169933</v>
      </c>
      <c r="Z86" s="29">
        <v>41.2096164536302</v>
      </c>
      <c r="AA86" s="29">
        <v>45.5279692691335</v>
      </c>
      <c r="AB86" s="29">
        <v>45.7959980443631</v>
      </c>
      <c r="AC86" s="29">
        <v>45.7959980443631</v>
      </c>
    </row>
    <row r="87" ht="20.05" customHeight="1">
      <c r="A87" s="22">
        <f>$A86+C86</f>
        <v>407.560866034489</v>
      </c>
      <c r="B87" s="23"/>
      <c r="C87" s="24">
        <v>5</v>
      </c>
      <c r="D87" t="b" s="25">
        <v>0</v>
      </c>
      <c r="E87" s="26"/>
      <c r="F87" s="27">
        <v>660.4095793106191</v>
      </c>
      <c r="G87" s="27">
        <f>E86+(F86/60+H87*'data'!$C$16+I87*OFFSET('data'!$C$17,0,D86)-G86*(OFFSET('data'!$C$18,0,D86)+'data'!$C$19+OFFSET('data'!$C$20,0,D86)))*C87/60+G86</f>
        <v>19.3766687438411</v>
      </c>
      <c r="H87" s="27">
        <f>H86+('data'!$C$19*G86-'data'!$C$16*H86)*$C87/60</f>
        <v>54.5444304981726</v>
      </c>
      <c r="I87" s="27">
        <f>I86+(OFFSET('data'!$C$20,0,D87)*G86-OFFSET('data'!$C$17,0,D87)*I86)*$C87/60</f>
        <v>45.0046442582731</v>
      </c>
      <c r="J87" s="28">
        <f>$A87/60</f>
        <v>6.79268110057482</v>
      </c>
      <c r="K87" s="24">
        <f>G87/'data'!$C$15*1000</f>
        <v>2.96037071960187</v>
      </c>
      <c r="L87" s="24">
        <f>L86+'data'!$G$21*(K86-L86)/60*C86</f>
        <v>3.04072119463172</v>
      </c>
      <c r="M87" s="25">
        <f>IF(L87&lt;='data'!$G$22,1.89,1.47)</f>
        <v>1.47</v>
      </c>
      <c r="N87" s="24">
        <f>$A87</f>
        <v>407.560866034489</v>
      </c>
      <c r="O87" s="29">
        <f>'data'!$G$23-'data'!$G$23*(1-('data'!$G$22^M87)/('data'!$G$22^M87+L87^M87))</f>
        <v>45.8535699499538</v>
      </c>
      <c r="P87" s="29">
        <f>VLOOKUP(IF(N87-'data'!$G$24&lt;0,0,N87-'data'!$G$24),N3:O366,2)</f>
        <v>45.8081715816476</v>
      </c>
      <c r="Q87" s="25">
        <v>3.5</v>
      </c>
      <c r="R87" s="30">
        <v>3.50018359570722</v>
      </c>
      <c r="S87" s="25">
        <v>3.25285486073326</v>
      </c>
      <c r="T87" s="25">
        <v>2.96037071960187</v>
      </c>
      <c r="U87" s="24">
        <v>2.96037071960187</v>
      </c>
      <c r="V87" s="24">
        <v>3.48645114929627</v>
      </c>
      <c r="W87" s="24">
        <v>3.07872517870779</v>
      </c>
      <c r="X87" s="24">
        <v>3.04072119463172</v>
      </c>
      <c r="Y87" s="24">
        <v>3.04072119463172</v>
      </c>
      <c r="Z87" s="29">
        <v>41.2079565834726</v>
      </c>
      <c r="AA87" s="29">
        <v>45.5105006056313</v>
      </c>
      <c r="AB87" s="29">
        <v>45.8081715816476</v>
      </c>
      <c r="AC87" s="29">
        <v>45.8081715816476</v>
      </c>
    </row>
    <row r="88" ht="20.05" customHeight="1">
      <c r="A88" s="22">
        <f>$A87+C87</f>
        <v>412.560866034489</v>
      </c>
      <c r="B88" s="23"/>
      <c r="C88" s="24">
        <v>5</v>
      </c>
      <c r="D88" t="b" s="25">
        <v>0</v>
      </c>
      <c r="E88" s="26"/>
      <c r="F88" s="27">
        <v>659.553863603449</v>
      </c>
      <c r="G88" s="27">
        <f>E87+(F87/60+H88*'data'!$C$16+I88*OFFSET('data'!$C$17,0,D87)-G87*(OFFSET('data'!$C$18,0,D87)+'data'!$C$19+OFFSET('data'!$C$20,0,D87)))*C88/60+G87</f>
        <v>19.3831666223083</v>
      </c>
      <c r="H88" s="27">
        <f>H87+('data'!$C$19*G87-'data'!$C$16*H87)*$C88/60</f>
        <v>54.6926396037017</v>
      </c>
      <c r="I88" s="27">
        <f>I87+(OFFSET('data'!$C$20,0,D88)*G87-OFFSET('data'!$C$17,0,D88)*I87)*$C88/60</f>
        <v>45.2800311564166</v>
      </c>
      <c r="J88" s="28">
        <f>$A88/60</f>
        <v>6.87601443390815</v>
      </c>
      <c r="K88" s="24">
        <f>G88/'data'!$C$15*1000</f>
        <v>2.9613634665703</v>
      </c>
      <c r="L88" s="24">
        <f>L87+'data'!$G$21*(K87-L87)/60*C87</f>
        <v>3.03977569345945</v>
      </c>
      <c r="M88" s="25">
        <f>IF(L88&lt;='data'!$G$22,1.89,1.47)</f>
        <v>1.47</v>
      </c>
      <c r="N88" s="24">
        <f>$A88</f>
        <v>412.560866034489</v>
      </c>
      <c r="O88" s="29">
        <f>'data'!$G$23-'data'!$G$23*(1-('data'!$G$22^M88)/('data'!$G$22^M88+L88^M88))</f>
        <v>45.8641969510598</v>
      </c>
      <c r="P88" s="29">
        <f>VLOOKUP(IF(N88-'data'!$G$24&lt;0,0,N88-'data'!$G$24),N3:O366,2)</f>
        <v>45.8199938639921</v>
      </c>
      <c r="Q88" s="25">
        <v>3.5</v>
      </c>
      <c r="R88" s="30">
        <v>3.5001825870134</v>
      </c>
      <c r="S88" s="25">
        <v>3.2611508466313</v>
      </c>
      <c r="T88" s="25">
        <v>2.9613634665703</v>
      </c>
      <c r="U88" s="24">
        <v>2.9613634665703</v>
      </c>
      <c r="V88" s="24">
        <v>3.48661274192127</v>
      </c>
      <c r="W88" s="24">
        <v>3.08077419980469</v>
      </c>
      <c r="X88" s="24">
        <v>3.03977569345945</v>
      </c>
      <c r="Y88" s="24">
        <v>3.03977569345945</v>
      </c>
      <c r="Z88" s="29">
        <v>41.2063164572944</v>
      </c>
      <c r="AA88" s="29">
        <v>45.4917930530196</v>
      </c>
      <c r="AB88" s="29">
        <v>45.8199938639921</v>
      </c>
      <c r="AC88" s="29">
        <v>45.8199938639921</v>
      </c>
    </row>
    <row r="89" ht="20.05" customHeight="1">
      <c r="A89" s="22">
        <f>$A88+C88</f>
        <v>417.560866034489</v>
      </c>
      <c r="B89" s="23"/>
      <c r="C89" s="24">
        <v>5</v>
      </c>
      <c r="D89" t="b" s="25">
        <v>0</v>
      </c>
      <c r="E89" s="26"/>
      <c r="F89" s="27">
        <v>658.702845969852</v>
      </c>
      <c r="G89" s="27">
        <f>E88+(F88/60+H89*'data'!$C$16+I89*OFFSET('data'!$C$17,0,D88)-G88*(OFFSET('data'!$C$18,0,D88)+'data'!$C$19+OFFSET('data'!$C$20,0,D88)))*C89/60+G88</f>
        <v>19.3890154783071</v>
      </c>
      <c r="H89" s="27">
        <f>H88+('data'!$C$19*G88-'data'!$C$16*H88)*$C89/60</f>
        <v>54.8401360059413</v>
      </c>
      <c r="I89" s="27">
        <f>I88+(OFFSET('data'!$C$20,0,D89)*G88-OFFSET('data'!$C$17,0,D89)*I88)*$C89/60</f>
        <v>45.5554234223981</v>
      </c>
      <c r="J89" s="28">
        <f>$A89/60</f>
        <v>6.95934776724148</v>
      </c>
      <c r="K89" s="24">
        <f>G89/'data'!$C$15*1000</f>
        <v>2.96225705577652</v>
      </c>
      <c r="L89" s="24">
        <f>L88+'data'!$G$21*(K88-L88)/60*C88</f>
        <v>3.03885300006633</v>
      </c>
      <c r="M89" s="25">
        <f>IF(L89&lt;='data'!$G$22,1.89,1.47)</f>
        <v>1.47</v>
      </c>
      <c r="N89" s="24">
        <f>$A89</f>
        <v>417.560866034489</v>
      </c>
      <c r="O89" s="29">
        <f>'data'!$G$23-'data'!$G$23*(1-('data'!$G$22^M89)/('data'!$G$22^M89+L89^M89))</f>
        <v>45.8745708545258</v>
      </c>
      <c r="P89" s="29">
        <f>VLOOKUP(IF(N89-'data'!$G$24&lt;0,0,N89-'data'!$G$24),N3:O366,2)</f>
        <v>45.8314872997387</v>
      </c>
      <c r="Q89" s="25">
        <v>3.5</v>
      </c>
      <c r="R89" s="30">
        <v>3.50018158421339</v>
      </c>
      <c r="S89" s="25">
        <v>3.26897933380287</v>
      </c>
      <c r="T89" s="25">
        <v>2.96225705577652</v>
      </c>
      <c r="U89" s="24">
        <v>2.96225705577652</v>
      </c>
      <c r="V89" s="24">
        <v>3.48677242118188</v>
      </c>
      <c r="W89" s="24">
        <v>3.0828967302684</v>
      </c>
      <c r="X89" s="24">
        <v>3.03885300006633</v>
      </c>
      <c r="Y89" s="24">
        <v>3.03885300006633</v>
      </c>
      <c r="Z89" s="29">
        <v>41.2046958398565</v>
      </c>
      <c r="AA89" s="29">
        <v>45.4719462206624</v>
      </c>
      <c r="AB89" s="29">
        <v>45.8314872997387</v>
      </c>
      <c r="AC89" s="29">
        <v>45.8314872997387</v>
      </c>
    </row>
    <row r="90" ht="20.05" customHeight="1">
      <c r="A90" s="22">
        <f>$A89+C89</f>
        <v>422.560866034489</v>
      </c>
      <c r="B90" s="23"/>
      <c r="C90" s="24">
        <v>5</v>
      </c>
      <c r="D90" t="b" s="25">
        <v>0</v>
      </c>
      <c r="E90" s="26"/>
      <c r="F90" s="27">
        <v>657.856498960283</v>
      </c>
      <c r="G90" s="27">
        <f>E89+(F89/60+H90*'data'!$C$16+I90*OFFSET('data'!$C$17,0,D89)-G89*(OFFSET('data'!$C$18,0,D89)+'data'!$C$19+OFFSET('data'!$C$20,0,D89)))*C90/60+G89</f>
        <v>19.394259348034</v>
      </c>
      <c r="H90" s="27">
        <f>H89+('data'!$C$19*G89-'data'!$C$16*H89)*$C90/60</f>
        <v>54.9869082017142</v>
      </c>
      <c r="I90" s="27">
        <f>I89+(OFFSET('data'!$C$20,0,D90)*G89-OFFSET('data'!$C$17,0,D90)*I89)*$C90/60</f>
        <v>45.830811326592</v>
      </c>
      <c r="J90" s="28">
        <f>$A90/60</f>
        <v>7.04268110057482</v>
      </c>
      <c r="K90" s="24">
        <f>G90/'data'!$C$15*1000</f>
        <v>2.96305821507806</v>
      </c>
      <c r="L90" s="24">
        <f>L89+'data'!$G$21*(K89-L89)/60*C89</f>
        <v>3.03795167925783</v>
      </c>
      <c r="M90" s="25">
        <f>IF(L90&lt;='data'!$G$22,1.89,1.47)</f>
        <v>1.47</v>
      </c>
      <c r="N90" s="24">
        <f>$A90</f>
        <v>422.560866034489</v>
      </c>
      <c r="O90" s="29">
        <f>'data'!$G$23-'data'!$G$23*(1-('data'!$G$22^M90)/('data'!$G$22^M90+L90^M90))</f>
        <v>45.8847075664528</v>
      </c>
      <c r="P90" s="29">
        <f>VLOOKUP(IF(N90-'data'!$G$24&lt;0,0,N90-'data'!$G$24),N3:O366,2)</f>
        <v>45.8426728148553</v>
      </c>
      <c r="Q90" s="25">
        <v>3.5</v>
      </c>
      <c r="R90" s="30">
        <v>3.5001805872726</v>
      </c>
      <c r="S90" s="25">
        <v>3.27636788060717</v>
      </c>
      <c r="T90" s="25">
        <v>2.96305821507806</v>
      </c>
      <c r="U90" s="24">
        <v>2.96305821507806</v>
      </c>
      <c r="V90" s="24">
        <v>3.48693020966242</v>
      </c>
      <c r="W90" s="24">
        <v>3.08508640394134</v>
      </c>
      <c r="X90" s="24">
        <v>3.03795167925783</v>
      </c>
      <c r="Y90" s="24">
        <v>3.03795167925783</v>
      </c>
      <c r="Z90" s="29">
        <v>41.2030944987441</v>
      </c>
      <c r="AA90" s="29">
        <v>45.4510535796462</v>
      </c>
      <c r="AB90" s="29">
        <v>45.8426728148553</v>
      </c>
      <c r="AC90" s="29">
        <v>45.8426728148553</v>
      </c>
    </row>
    <row r="91" ht="20.05" customHeight="1">
      <c r="A91" s="22">
        <f>$A90+C90</f>
        <v>427.560866034489</v>
      </c>
      <c r="B91" s="23"/>
      <c r="C91" s="24">
        <v>5</v>
      </c>
      <c r="D91" t="b" s="25">
        <v>0</v>
      </c>
      <c r="E91" s="26"/>
      <c r="F91" s="27">
        <v>657.014795286353</v>
      </c>
      <c r="G91" s="27">
        <f>E90+(F90/60+H91*'data'!$C$16+I91*OFFSET('data'!$C$17,0,D90)-G90*(OFFSET('data'!$C$18,0,D90)+'data'!$C$19+OFFSET('data'!$C$20,0,D90)))*C91/60+G90</f>
        <v>19.3989393320844</v>
      </c>
      <c r="H91" s="27">
        <f>H90+('data'!$C$19*G90-'data'!$C$16*H90)*$C91/60</f>
        <v>55.132945819615</v>
      </c>
      <c r="I91" s="27">
        <f>I90+(OFFSET('data'!$C$20,0,D91)*G90-OFFSET('data'!$C$17,0,D91)*I90)*$C91/60</f>
        <v>46.1061858026577</v>
      </c>
      <c r="J91" s="28">
        <f>$A91/60</f>
        <v>7.12601443390815</v>
      </c>
      <c r="K91" s="24">
        <f>G91/'data'!$C$15*1000</f>
        <v>2.96377322383081</v>
      </c>
      <c r="L91" s="24">
        <f>L90+'data'!$G$21*(K90-L90)/60*C90</f>
        <v>3.0370703918958</v>
      </c>
      <c r="M91" s="25">
        <f>IF(L91&lt;='data'!$G$22,1.89,1.47)</f>
        <v>1.47</v>
      </c>
      <c r="N91" s="24">
        <f>$A91</f>
        <v>427.560866034489</v>
      </c>
      <c r="O91" s="29">
        <f>'data'!$G$23-'data'!$G$23*(1-('data'!$G$22^M91)/('data'!$G$22^M91+L91^M91))</f>
        <v>45.8946219369681</v>
      </c>
      <c r="P91" s="29">
        <f>VLOOKUP(IF(N91-'data'!$G$24&lt;0,0,N91-'data'!$G$24),N3:O366,2)</f>
        <v>45.8535699499538</v>
      </c>
      <c r="Q91" s="25">
        <v>3.5</v>
      </c>
      <c r="R91" s="30">
        <v>3.50017959615664</v>
      </c>
      <c r="S91" s="25">
        <v>3.28334241667917</v>
      </c>
      <c r="T91" s="25">
        <v>2.96377322383081</v>
      </c>
      <c r="U91" s="24">
        <v>2.96377322383081</v>
      </c>
      <c r="V91" s="24">
        <v>3.48708612968105</v>
      </c>
      <c r="W91" s="24">
        <v>3.08733725386293</v>
      </c>
      <c r="X91" s="24">
        <v>3.0370703918958</v>
      </c>
      <c r="Y91" s="24">
        <v>3.0370703918958</v>
      </c>
      <c r="Z91" s="29">
        <v>41.2015122043322</v>
      </c>
      <c r="AA91" s="29">
        <v>45.4292028095324</v>
      </c>
      <c r="AB91" s="29">
        <v>45.8535699499538</v>
      </c>
      <c r="AC91" s="29">
        <v>45.8535699499538</v>
      </c>
    </row>
    <row r="92" ht="20.05" customHeight="1">
      <c r="A92" s="22">
        <f>$A91+C91</f>
        <v>432.560866034489</v>
      </c>
      <c r="B92" s="23"/>
      <c r="C92" s="24">
        <v>5</v>
      </c>
      <c r="D92" t="b" s="25">
        <v>0</v>
      </c>
      <c r="E92" s="26"/>
      <c r="F92" s="27">
        <v>656.177707819651</v>
      </c>
      <c r="G92" s="27">
        <f>E91+(F91/60+H92*'data'!$C$16+I92*OFFSET('data'!$C$17,0,D91)-G91*(OFFSET('data'!$C$18,0,D91)+'data'!$C$19+OFFSET('data'!$C$20,0,D91)))*C92/60+G91</f>
        <v>19.403093790966</v>
      </c>
      <c r="H92" s="27">
        <f>H91+('data'!$C$19*G91-'data'!$C$16*H91)*$C92/60</f>
        <v>55.2782395424204</v>
      </c>
      <c r="I92" s="27">
        <f>I91+(OFFSET('data'!$C$20,0,D92)*G91-OFFSET('data'!$C$17,0,D92)*I91)*$C92/60</f>
        <v>46.3815384033179</v>
      </c>
      <c r="J92" s="28">
        <f>$A92/60</f>
        <v>7.20934776724148</v>
      </c>
      <c r="K92" s="24">
        <f>G92/'data'!$C$15*1000</f>
        <v>2.96440794275961</v>
      </c>
      <c r="L92" s="24">
        <f>L91+'data'!$G$21*(K91-L91)/60*C91</f>
        <v>3.03620788849052</v>
      </c>
      <c r="M92" s="25">
        <f>IF(L92&lt;='data'!$G$22,1.89,1.47)</f>
        <v>1.47</v>
      </c>
      <c r="N92" s="24">
        <f>$A92</f>
        <v>432.560866034489</v>
      </c>
      <c r="O92" s="29">
        <f>'data'!$G$23-'data'!$G$23*(1-('data'!$G$22^M92)/('data'!$G$22^M92+L92^M92))</f>
        <v>45.9043278296828</v>
      </c>
      <c r="P92" s="29">
        <f>VLOOKUP(IF(N92-'data'!$G$24&lt;0,0,N92-'data'!$G$24),N3:O366,2)</f>
        <v>45.8641969510598</v>
      </c>
      <c r="Q92" s="25">
        <v>3.5</v>
      </c>
      <c r="R92" s="30">
        <v>3.50017861083136</v>
      </c>
      <c r="S92" s="25">
        <v>3.28992733920251</v>
      </c>
      <c r="T92" s="25">
        <v>2.96440794275961</v>
      </c>
      <c r="U92" s="24">
        <v>2.96440794275961</v>
      </c>
      <c r="V92" s="24">
        <v>3.4872402032929</v>
      </c>
      <c r="W92" s="24">
        <v>3.08964368840666</v>
      </c>
      <c r="X92" s="24">
        <v>3.03620788849052</v>
      </c>
      <c r="Y92" s="24">
        <v>3.03620788849052</v>
      </c>
      <c r="Z92" s="29">
        <v>41.1999487297519</v>
      </c>
      <c r="AA92" s="29">
        <v>45.4064761276865</v>
      </c>
      <c r="AB92" s="29">
        <v>45.8641969510598</v>
      </c>
      <c r="AC92" s="29">
        <v>45.8641969510598</v>
      </c>
    </row>
    <row r="93" ht="20.05" customHeight="1">
      <c r="A93" s="22">
        <f>$A92+C92</f>
        <v>437.560866034489</v>
      </c>
      <c r="B93" s="23"/>
      <c r="C93" s="24">
        <v>5</v>
      </c>
      <c r="D93" t="b" s="25">
        <v>0</v>
      </c>
      <c r="E93" s="26"/>
      <c r="F93" s="27">
        <v>655.3452095911</v>
      </c>
      <c r="G93" s="27">
        <f>E92+(F92/60+H93*'data'!$C$16+I93*OFFSET('data'!$C$17,0,D92)-G92*(OFFSET('data'!$C$18,0,D92)+'data'!$C$19+OFFSET('data'!$C$20,0,D92)))*C93/60+G92</f>
        <v>19.4067585275907</v>
      </c>
      <c r="H93" s="27">
        <f>H92+('data'!$C$19*G92-'data'!$C$16*H92)*$C93/60</f>
        <v>55.4227810346807</v>
      </c>
      <c r="I93" s="27">
        <f>I92+(OFFSET('data'!$C$20,0,D93)*G92-OFFSET('data'!$C$17,0,D93)*I92)*$C93/60</f>
        <v>46.6568612590823</v>
      </c>
      <c r="J93" s="28">
        <f>$A93/60</f>
        <v>7.29268110057482</v>
      </c>
      <c r="K93" s="24">
        <f>G93/'data'!$C$15*1000</f>
        <v>2.96496784183939</v>
      </c>
      <c r="L93" s="24">
        <f>L92+'data'!$G$21*(K92-L92)/60*C92</f>
        <v>3.03536300321968</v>
      </c>
      <c r="M93" s="25">
        <f>IF(L93&lt;='data'!$G$22,1.89,1.47)</f>
        <v>1.47</v>
      </c>
      <c r="N93" s="24">
        <f>$A93</f>
        <v>437.560866034489</v>
      </c>
      <c r="O93" s="29">
        <f>'data'!$G$23-'data'!$G$23*(1-('data'!$G$22^M93)/('data'!$G$22^M93+L93^M93))</f>
        <v>45.9138381866344</v>
      </c>
      <c r="P93" s="29">
        <f>VLOOKUP(IF(N93-'data'!$G$24&lt;0,0,N93-'data'!$G$24),N3:O366,2)</f>
        <v>45.8745708545258</v>
      </c>
      <c r="Q93" s="25">
        <v>3.5</v>
      </c>
      <c r="R93" s="30">
        <v>3.50017763126276</v>
      </c>
      <c r="S93" s="25">
        <v>3.29614560349165</v>
      </c>
      <c r="T93" s="25">
        <v>2.96496784183939</v>
      </c>
      <c r="U93" s="24">
        <v>2.96496784183939</v>
      </c>
      <c r="V93" s="24">
        <v>3.48739245229317</v>
      </c>
      <c r="W93" s="24">
        <v>3.09200046883071</v>
      </c>
      <c r="X93" s="24">
        <v>3.03536300321968</v>
      </c>
      <c r="Y93" s="24">
        <v>3.03536300321968</v>
      </c>
      <c r="Z93" s="29">
        <v>41.1984038508566</v>
      </c>
      <c r="AA93" s="29">
        <v>45.3829506018063</v>
      </c>
      <c r="AB93" s="29">
        <v>45.8745708545258</v>
      </c>
      <c r="AC93" s="29">
        <v>45.8745708545258</v>
      </c>
    </row>
    <row r="94" ht="20.05" customHeight="1">
      <c r="A94" s="22">
        <f>$A93+C93</f>
        <v>442.560866034489</v>
      </c>
      <c r="B94" s="23"/>
      <c r="C94" s="24">
        <v>5</v>
      </c>
      <c r="D94" t="b" s="25">
        <v>0</v>
      </c>
      <c r="E94" s="26"/>
      <c r="F94" s="27">
        <v>654.517273789714</v>
      </c>
      <c r="G94" s="27">
        <f>E93+(F93/60+H94*'data'!$C$16+I94*OFFSET('data'!$C$17,0,D93)-G93*(OFFSET('data'!$C$18,0,D93)+'data'!$C$19+OFFSET('data'!$C$20,0,D93)))*C94/60+G93</f>
        <v>19.4099669576142</v>
      </c>
      <c r="H94" s="27">
        <f>H93+('data'!$C$19*G93-'data'!$C$16*H93)*$C94/60</f>
        <v>55.5665628751463</v>
      </c>
      <c r="I94" s="27">
        <f>I93+(OFFSET('data'!$C$20,0,D94)*G93-OFFSET('data'!$C$17,0,D94)*I93)*$C94/60</f>
        <v>46.9321470397199</v>
      </c>
      <c r="J94" s="28">
        <f>$A94/60</f>
        <v>7.37601443390815</v>
      </c>
      <c r="K94" s="24">
        <f>G94/'data'!$C$15*1000</f>
        <v>2.96545802631966</v>
      </c>
      <c r="L94" s="24">
        <f>L93+'data'!$G$21*(K93-L93)/60*C93</f>
        <v>3.03453464834583</v>
      </c>
      <c r="M94" s="25">
        <f>IF(L94&lt;='data'!$G$22,1.89,1.47)</f>
        <v>1.47</v>
      </c>
      <c r="N94" s="24">
        <f>$A94</f>
        <v>442.560866034489</v>
      </c>
      <c r="O94" s="29">
        <f>'data'!$G$23-'data'!$G$23*(1-('data'!$G$22^M94)/('data'!$G$22^M94+L94^M94))</f>
        <v>45.9231650890029</v>
      </c>
      <c r="P94" s="29">
        <f>VLOOKUP(IF(N94-'data'!$G$24&lt;0,0,N94-'data'!$G$24),N3:O366,2)</f>
        <v>45.8847075664528</v>
      </c>
      <c r="Q94" s="25">
        <v>3.5</v>
      </c>
      <c r="R94" s="30">
        <v>3.50017665741708</v>
      </c>
      <c r="S94" s="25">
        <v>3.30201880821979</v>
      </c>
      <c r="T94" s="25">
        <v>2.96545802631966</v>
      </c>
      <c r="U94" s="24">
        <v>2.96545802631966</v>
      </c>
      <c r="V94" s="24">
        <v>3.4875428982202</v>
      </c>
      <c r="W94" s="24">
        <v>3.09440268815876</v>
      </c>
      <c r="X94" s="24">
        <v>3.03453464834583</v>
      </c>
      <c r="Y94" s="24">
        <v>3.03453464834583</v>
      </c>
      <c r="Z94" s="29">
        <v>41.1968773461885</v>
      </c>
      <c r="AA94" s="29">
        <v>45.358698446282</v>
      </c>
      <c r="AB94" s="29">
        <v>45.8847075664528</v>
      </c>
      <c r="AC94" s="29">
        <v>45.8847075664528</v>
      </c>
    </row>
    <row r="95" ht="20.05" customHeight="1">
      <c r="A95" s="22">
        <f>$A94+C94</f>
        <v>447.560866034489</v>
      </c>
      <c r="B95" s="23"/>
      <c r="C95" s="24">
        <v>5</v>
      </c>
      <c r="D95" t="b" s="25">
        <v>0</v>
      </c>
      <c r="E95" s="26"/>
      <c r="F95" s="27">
        <v>653.693873761898</v>
      </c>
      <c r="G95" s="27">
        <f>E94+(F94/60+H95*'data'!$C$16+I95*OFFSET('data'!$C$17,0,D94)-G94*(OFFSET('data'!$C$18,0,D94)+'data'!$C$19+OFFSET('data'!$C$20,0,D94)))*C95/60+G94</f>
        <v>19.4127502684305</v>
      </c>
      <c r="H95" s="27">
        <f>H94+('data'!$C$19*G94-'data'!$C$16*H94)*$C95/60</f>
        <v>55.7095784937078</v>
      </c>
      <c r="I95" s="27">
        <f>I94+(OFFSET('data'!$C$20,0,D95)*G94-OFFSET('data'!$C$17,0,D95)*I94)*$C95/60</f>
        <v>47.2073889182975</v>
      </c>
      <c r="J95" s="28">
        <f>$A95/60</f>
        <v>7.45934776724148</v>
      </c>
      <c r="K95" s="24">
        <f>G95/'data'!$C$15*1000</f>
        <v>2.96588326101573</v>
      </c>
      <c r="L95" s="24">
        <f>L94+'data'!$G$21*(K94-L94)/60*C94</f>
        <v>3.0337218090057</v>
      </c>
      <c r="M95" s="25">
        <f>IF(L95&lt;='data'!$G$22,1.89,1.47)</f>
        <v>1.47</v>
      </c>
      <c r="N95" s="24">
        <f>$A95</f>
        <v>447.560866034489</v>
      </c>
      <c r="O95" s="29">
        <f>'data'!$G$23-'data'!$G$23*(1-('data'!$G$22^M95)/('data'!$G$22^M95+L95^M95))</f>
        <v>45.9323198138692</v>
      </c>
      <c r="P95" s="29">
        <f>VLOOKUP(IF(N95-'data'!$G$24&lt;0,0,N95-'data'!$G$24),N3:O366,2)</f>
        <v>45.8946219369681</v>
      </c>
      <c r="Q95" s="25">
        <v>3.5</v>
      </c>
      <c r="R95" s="30">
        <v>3.50017568926073</v>
      </c>
      <c r="S95" s="25">
        <v>3.30756727560892</v>
      </c>
      <c r="T95" s="25">
        <v>2.96588326101573</v>
      </c>
      <c r="U95" s="24">
        <v>2.96588326101573</v>
      </c>
      <c r="V95" s="24">
        <v>3.48769156235848</v>
      </c>
      <c r="W95" s="24">
        <v>3.09684575131211</v>
      </c>
      <c r="X95" s="24">
        <v>3.0337218090057</v>
      </c>
      <c r="Y95" s="24">
        <v>3.0337218090057</v>
      </c>
      <c r="Z95" s="29">
        <v>41.1953689969464</v>
      </c>
      <c r="AA95" s="29">
        <v>45.3337873030305</v>
      </c>
      <c r="AB95" s="29">
        <v>45.8946219369681</v>
      </c>
      <c r="AC95" s="29">
        <v>45.8946219369681</v>
      </c>
    </row>
    <row r="96" ht="20.05" customHeight="1">
      <c r="A96" s="22">
        <f>$A95+C95</f>
        <v>452.560866034489</v>
      </c>
      <c r="B96" s="23"/>
      <c r="C96" s="24">
        <v>5</v>
      </c>
      <c r="D96" t="b" s="25">
        <v>0</v>
      </c>
      <c r="E96" s="26"/>
      <c r="F96" s="27">
        <v>652.874983010430</v>
      </c>
      <c r="G96" s="27">
        <f>E95+(F95/60+H96*'data'!$C$16+I96*OFFSET('data'!$C$17,0,D95)-G95*(OFFSET('data'!$C$18,0,D95)+'data'!$C$19+OFFSET('data'!$C$20,0,D95)))*C96/60+G95</f>
        <v>19.415137567578</v>
      </c>
      <c r="H96" s="27">
        <f>H95+('data'!$C$19*G95-'data'!$C$16*H95)*$C96/60</f>
        <v>55.8518221125484</v>
      </c>
      <c r="I96" s="27">
        <f>I95+(OFFSET('data'!$C$20,0,D96)*G95-OFFSET('data'!$C$17,0,D96)*I95)*$C96/60</f>
        <v>47.4825805376137</v>
      </c>
      <c r="J96" s="28">
        <f>$A96/60</f>
        <v>7.54268110057482</v>
      </c>
      <c r="K96" s="24">
        <f>G96/'data'!$C$15*1000</f>
        <v>2.96624799298223</v>
      </c>
      <c r="L96" s="24">
        <f>L95+'data'!$G$21*(K95-L95)/60*C95</f>
        <v>3.03292353834674</v>
      </c>
      <c r="M96" s="25">
        <f>IF(L96&lt;='data'!$G$22,1.89,1.47)</f>
        <v>1.47</v>
      </c>
      <c r="N96" s="24">
        <f>$A96</f>
        <v>452.560866034489</v>
      </c>
      <c r="O96" s="29">
        <f>'data'!$G$23-'data'!$G$23*(1-('data'!$G$22^M96)/('data'!$G$22^M96+L96^M96))</f>
        <v>45.941312887269</v>
      </c>
      <c r="P96" s="29">
        <f>VLOOKUP(IF(N96-'data'!$G$24&lt;0,0,N96-'data'!$G$24),N3:O366,2)</f>
        <v>45.9043278296828</v>
      </c>
      <c r="Q96" s="25">
        <v>3.5</v>
      </c>
      <c r="R96" s="30">
        <v>3.50017472676034</v>
      </c>
      <c r="S96" s="25">
        <v>3.31281012687987</v>
      </c>
      <c r="T96" s="25">
        <v>2.96624799298223</v>
      </c>
      <c r="U96" s="24">
        <v>2.96624799298223</v>
      </c>
      <c r="V96" s="24">
        <v>3.48783846574165</v>
      </c>
      <c r="W96" s="24">
        <v>3.09932535641925</v>
      </c>
      <c r="X96" s="24">
        <v>3.03292353834674</v>
      </c>
      <c r="Y96" s="24">
        <v>3.03292353834674</v>
      </c>
      <c r="Z96" s="29">
        <v>41.1938785869528</v>
      </c>
      <c r="AA96" s="29">
        <v>45.3082805074438</v>
      </c>
      <c r="AB96" s="29">
        <v>45.9043278296828</v>
      </c>
      <c r="AC96" s="29">
        <v>45.9043278296828</v>
      </c>
    </row>
    <row r="97" ht="20.05" customHeight="1">
      <c r="A97" s="22">
        <f>$A96+C96</f>
        <v>457.560866034489</v>
      </c>
      <c r="B97" s="23"/>
      <c r="C97" s="24">
        <v>5</v>
      </c>
      <c r="D97" t="b" s="25">
        <v>0</v>
      </c>
      <c r="E97" s="26"/>
      <c r="F97" s="27">
        <v>652.0605751935479</v>
      </c>
      <c r="G97" s="27">
        <f>E96+(F96/60+H97*'data'!$C$16+I97*OFFSET('data'!$C$17,0,D96)-G96*(OFFSET('data'!$C$18,0,D96)+'data'!$C$19+OFFSET('data'!$C$20,0,D96)))*C97/60+G96</f>
        <v>19.4171560212624</v>
      </c>
      <c r="H97" s="27">
        <f>H96+('data'!$C$19*G96-'data'!$C$16*H96)*$C97/60</f>
        <v>55.9932886912285</v>
      </c>
      <c r="I97" s="27">
        <f>I96+(OFFSET('data'!$C$20,0,D97)*G96-OFFSET('data'!$C$17,0,D97)*I96)*$C97/60</f>
        <v>47.7577159788678</v>
      </c>
      <c r="J97" s="28">
        <f>$A97/60</f>
        <v>7.62601443390815</v>
      </c>
      <c r="K97" s="24">
        <f>G97/'data'!$C$15*1000</f>
        <v>2.96655637267665</v>
      </c>
      <c r="L97" s="24">
        <f>L96+'data'!$G$21*(K96-L96)/60*C96</f>
        <v>3.03213895298766</v>
      </c>
      <c r="M97" s="25">
        <f>IF(L97&lt;='data'!$G$22,1.89,1.47)</f>
        <v>1.47</v>
      </c>
      <c r="N97" s="24">
        <f>$A97</f>
        <v>457.560866034489</v>
      </c>
      <c r="O97" s="29">
        <f>'data'!$G$23-'data'!$G$23*(1-('data'!$G$22^M97)/('data'!$G$22^M97+L97^M97))</f>
        <v>45.9501541337796</v>
      </c>
      <c r="P97" s="29">
        <f>VLOOKUP(IF(N97-'data'!$G$24&lt;0,0,N97-'data'!$G$24),N3:O366,2)</f>
        <v>45.9138381866344</v>
      </c>
      <c r="Q97" s="25">
        <v>3.5</v>
      </c>
      <c r="R97" s="30">
        <v>3.50017376988271</v>
      </c>
      <c r="S97" s="25">
        <v>3.31776535324263</v>
      </c>
      <c r="T97" s="25">
        <v>2.96655637267665</v>
      </c>
      <c r="U97" s="24">
        <v>2.96655637267665</v>
      </c>
      <c r="V97" s="24">
        <v>3.48798362915544</v>
      </c>
      <c r="W97" s="24">
        <v>3.10183747723319</v>
      </c>
      <c r="X97" s="24">
        <v>3.03213895298766</v>
      </c>
      <c r="Y97" s="24">
        <v>3.03213895298766</v>
      </c>
      <c r="Z97" s="29">
        <v>41.1924059026222</v>
      </c>
      <c r="AA97" s="29">
        <v>45.2822373400907</v>
      </c>
      <c r="AB97" s="29">
        <v>45.9138381866344</v>
      </c>
      <c r="AC97" s="29">
        <v>45.9138381866344</v>
      </c>
    </row>
    <row r="98" ht="20.05" customHeight="1">
      <c r="A98" s="22">
        <f>$A97+C97</f>
        <v>462.560866034489</v>
      </c>
      <c r="B98" s="23"/>
      <c r="C98" s="24">
        <v>5</v>
      </c>
      <c r="D98" t="b" s="25">
        <v>0</v>
      </c>
      <c r="E98" s="26"/>
      <c r="F98" s="27">
        <v>651.2506241241</v>
      </c>
      <c r="G98" s="27">
        <f>E97+(F97/60+H98*'data'!$C$16+I98*OFFSET('data'!$C$17,0,D97)-G97*(OFFSET('data'!$C$18,0,D97)+'data'!$C$19+OFFSET('data'!$C$20,0,D97)))*C98/60+G97</f>
        <v>19.4188309836542</v>
      </c>
      <c r="H98" s="27">
        <f>H97+('data'!$C$19*G97-'data'!$C$16*H97)*$C98/60</f>
        <v>56.1339738754406</v>
      </c>
      <c r="I98" s="27">
        <f>I97+(OFFSET('data'!$C$20,0,D98)*G97-OFFSET('data'!$C$17,0,D98)*I97)*$C98/60</f>
        <v>48.032789732416</v>
      </c>
      <c r="J98" s="28">
        <f>$A98/60</f>
        <v>7.70934776724148</v>
      </c>
      <c r="K98" s="24">
        <f>G98/'data'!$C$15*1000</f>
        <v>2.96681227371344</v>
      </c>
      <c r="L98" s="24">
        <f>L97+'data'!$G$21*(K97-L97)/60*C97</f>
        <v>3.03136722878141</v>
      </c>
      <c r="M98" s="25">
        <f>IF(L98&lt;='data'!$G$22,1.89,1.47)</f>
        <v>1.47</v>
      </c>
      <c r="N98" s="24">
        <f>$A98</f>
        <v>462.560866034489</v>
      </c>
      <c r="O98" s="29">
        <f>'data'!$G$23-'data'!$G$23*(1-('data'!$G$22^M98)/('data'!$G$22^M98+L98^M98))</f>
        <v>45.9588527228638</v>
      </c>
      <c r="P98" s="29">
        <f>VLOOKUP(IF(N98-'data'!$G$24&lt;0,0,N98-'data'!$G$24),N3:O366,2)</f>
        <v>45.9231650890029</v>
      </c>
      <c r="Q98" s="25">
        <v>3.5</v>
      </c>
      <c r="R98" s="30">
        <v>3.50017281859485</v>
      </c>
      <c r="S98" s="25">
        <v>3.32244988269019</v>
      </c>
      <c r="T98" s="25">
        <v>2.96681227371344</v>
      </c>
      <c r="U98" s="24">
        <v>2.96681227371344</v>
      </c>
      <c r="V98" s="24">
        <v>3.4881270731406</v>
      </c>
      <c r="W98" s="24">
        <v>3.10437834659105</v>
      </c>
      <c r="X98" s="24">
        <v>3.03136722878141</v>
      </c>
      <c r="Y98" s="24">
        <v>3.03136722878141</v>
      </c>
      <c r="Z98" s="29">
        <v>41.1909507329295</v>
      </c>
      <c r="AA98" s="29">
        <v>45.2557132648005</v>
      </c>
      <c r="AB98" s="29">
        <v>45.9231650890029</v>
      </c>
      <c r="AC98" s="29">
        <v>45.9231650890029</v>
      </c>
    </row>
    <row r="99" ht="20.05" customHeight="1">
      <c r="A99" s="22">
        <f>$A98+C98</f>
        <v>467.560866034489</v>
      </c>
      <c r="B99" s="23"/>
      <c r="C99" s="24">
        <v>5</v>
      </c>
      <c r="D99" t="b" s="25">
        <v>0</v>
      </c>
      <c r="E99" s="26"/>
      <c r="F99" s="27">
        <v>650.445103768487</v>
      </c>
      <c r="G99" s="27">
        <f>E98+(F98/60+H99*'data'!$C$16+I99*OFFSET('data'!$C$17,0,D98)-G98*(OFFSET('data'!$C$18,0,D98)+'data'!$C$19+OFFSET('data'!$C$20,0,D98)))*C99/60+G98</f>
        <v>19.4201861175753</v>
      </c>
      <c r="H99" s="27">
        <f>H98+('data'!$C$19*G98-'data'!$C$16*H98)*$C99/60</f>
        <v>56.2738739491894</v>
      </c>
      <c r="I99" s="27">
        <f>I98+(OFFSET('data'!$C$20,0,D99)*G98-OFFSET('data'!$C$17,0,D99)*I98)*$C99/60</f>
        <v>48.307796670475</v>
      </c>
      <c r="J99" s="28">
        <f>$A99/60</f>
        <v>7.79268110057482</v>
      </c>
      <c r="K99" s="24">
        <f>G99/'data'!$C$15*1000</f>
        <v>2.96701931130252</v>
      </c>
      <c r="L99" s="24">
        <f>L98+'data'!$G$21*(K98-L98)/60*C98</f>
        <v>3.0306075968605</v>
      </c>
      <c r="M99" s="25">
        <f>IF(L99&lt;='data'!$G$22,1.89,1.47)</f>
        <v>1.47</v>
      </c>
      <c r="N99" s="24">
        <f>$A99</f>
        <v>467.560866034489</v>
      </c>
      <c r="O99" s="29">
        <f>'data'!$G$23-'data'!$G$23*(1-('data'!$G$22^M99)/('data'!$G$22^M99+L99^M99))</f>
        <v>45.9674172121779</v>
      </c>
      <c r="P99" s="29">
        <f>VLOOKUP(IF(N99-'data'!$G$24&lt;0,0,N99-'data'!$G$24),N3:O366,2)</f>
        <v>45.9323198138692</v>
      </c>
      <c r="Q99" s="25">
        <v>3.5</v>
      </c>
      <c r="R99" s="30">
        <v>3.50017187286397</v>
      </c>
      <c r="S99" s="25">
        <v>3.32687964284451</v>
      </c>
      <c r="T99" s="25">
        <v>2.96701931130252</v>
      </c>
      <c r="U99" s="24">
        <v>2.96701931130252</v>
      </c>
      <c r="V99" s="24">
        <v>3.48826881799579</v>
      </c>
      <c r="W99" s="24">
        <v>3.10694444085426</v>
      </c>
      <c r="X99" s="24">
        <v>3.0306075968605</v>
      </c>
      <c r="Y99" s="24">
        <v>3.0306075968605</v>
      </c>
      <c r="Z99" s="29">
        <v>41.1895128693786</v>
      </c>
      <c r="AA99" s="29">
        <v>45.2287601537511</v>
      </c>
      <c r="AB99" s="29">
        <v>45.9323198138692</v>
      </c>
      <c r="AC99" s="29">
        <v>45.9323198138692</v>
      </c>
    </row>
    <row r="100" ht="20.05" customHeight="1">
      <c r="A100" s="22">
        <f>$A99+C99</f>
        <v>472.560866034489</v>
      </c>
      <c r="B100" s="23"/>
      <c r="C100" s="24">
        <v>5</v>
      </c>
      <c r="D100" t="b" s="25">
        <v>0</v>
      </c>
      <c r="E100" s="26"/>
      <c r="F100" s="27">
        <v>649.643988245979</v>
      </c>
      <c r="G100" s="27">
        <f>E99+(F99/60+H100*'data'!$C$16+I100*OFFSET('data'!$C$17,0,D99)-G99*(OFFSET('data'!$C$18,0,D99)+'data'!$C$19+OFFSET('data'!$C$20,0,D99)))*C100/60+G99</f>
        <v>19.4212435071481</v>
      </c>
      <c r="H100" s="27">
        <f>H99+('data'!$C$19*G99-'data'!$C$16*H99)*$C100/60</f>
        <v>56.4129857901693</v>
      </c>
      <c r="I100" s="27">
        <f>I99+(OFFSET('data'!$C$20,0,D100)*G99-OFFSET('data'!$C$17,0,D100)*I99)*$C100/60</f>
        <v>48.5827320216437</v>
      </c>
      <c r="J100" s="28">
        <f>$A100/60</f>
        <v>7.87601443390815</v>
      </c>
      <c r="K100" s="24">
        <f>G100/'data'!$C$15*1000</f>
        <v>2.96718085945984</v>
      </c>
      <c r="L100" s="24">
        <f>L99+'data'!$G$21*(K99-L99)/60*C99</f>
        <v>3.02985933994584</v>
      </c>
      <c r="M100" s="25">
        <f>IF(L100&lt;='data'!$G$22,1.89,1.47)</f>
        <v>1.47</v>
      </c>
      <c r="N100" s="24">
        <f>$A100</f>
        <v>472.560866034489</v>
      </c>
      <c r="O100" s="29">
        <f>'data'!$G$23-'data'!$G$23*(1-('data'!$G$22^M100)/('data'!$G$22^M100+L100^M100))</f>
        <v>45.9758555880411</v>
      </c>
      <c r="P100" s="29">
        <f>VLOOKUP(IF(N100-'data'!$G$24&lt;0,0,N100-'data'!$G$24),N3:O366,2)</f>
        <v>45.941312887269</v>
      </c>
      <c r="Q100" s="25">
        <v>3.5</v>
      </c>
      <c r="R100" s="30">
        <v>3.50017093265746</v>
      </c>
      <c r="S100" s="25">
        <v>3.33106962008743</v>
      </c>
      <c r="T100" s="25">
        <v>2.96718085945984</v>
      </c>
      <c r="U100" s="24">
        <v>2.96718085945984</v>
      </c>
      <c r="V100" s="24">
        <v>3.48840888378043</v>
      </c>
      <c r="W100" s="24">
        <v>3.10953246527139</v>
      </c>
      <c r="X100" s="24">
        <v>3.02985933994584</v>
      </c>
      <c r="Y100" s="24">
        <v>3.02985933994584</v>
      </c>
      <c r="Z100" s="29">
        <v>41.1880921059722</v>
      </c>
      <c r="AA100" s="29">
        <v>45.2014265001651</v>
      </c>
      <c r="AB100" s="29">
        <v>45.941312887269</v>
      </c>
      <c r="AC100" s="29">
        <v>45.941312887269</v>
      </c>
    </row>
    <row r="101" ht="20.05" customHeight="1">
      <c r="A101" s="22">
        <f>$A100+C100</f>
        <v>477.560866034489</v>
      </c>
      <c r="B101" s="23"/>
      <c r="C101" s="24">
        <v>5</v>
      </c>
      <c r="D101" t="b" s="25">
        <v>0</v>
      </c>
      <c r="E101" s="26"/>
      <c r="F101" s="27">
        <v>648.847251827513</v>
      </c>
      <c r="G101" s="27">
        <f>E100+(F100/60+H101*'data'!$C$16+I101*OFFSET('data'!$C$17,0,D100)-G100*(OFFSET('data'!$C$18,0,D100)+'data'!$C$19+OFFSET('data'!$C$20,0,D100)))*C101/60+G100</f>
        <v>19.4220237629427</v>
      </c>
      <c r="H101" s="27">
        <f>H100+('data'!$C$19*G100-'data'!$C$16*H100)*$C101/60</f>
        <v>56.5513068281268</v>
      </c>
      <c r="I101" s="27">
        <f>I100+(OFFSET('data'!$C$20,0,D101)*G100-OFFSET('data'!$C$17,0,D101)*I100)*$C101/60</f>
        <v>48.8575913471219</v>
      </c>
      <c r="J101" s="28">
        <f>$A101/60</f>
        <v>7.95934776724148</v>
      </c>
      <c r="K101" s="24">
        <f>G101/'data'!$C$15*1000</f>
        <v>2.96730006707177</v>
      </c>
      <c r="L101" s="24">
        <f>L100+'data'!$G$21*(K100-L100)/60*C100</f>
        <v>3.02912178890145</v>
      </c>
      <c r="M101" s="25">
        <f>IF(L101&lt;='data'!$G$22,1.89,1.47)</f>
        <v>1.47</v>
      </c>
      <c r="N101" s="24">
        <f>$A101</f>
        <v>477.560866034489</v>
      </c>
      <c r="O101" s="29">
        <f>'data'!$G$23-'data'!$G$23*(1-('data'!$G$22^M101)/('data'!$G$22^M101+L101^M101))</f>
        <v>45.9841753032497</v>
      </c>
      <c r="P101" s="29">
        <f>VLOOKUP(IF(N101-'data'!$G$24&lt;0,0,N101-'data'!$G$24),N3:O366,2)</f>
        <v>45.9501541337796</v>
      </c>
      <c r="Q101" s="25">
        <v>3.5</v>
      </c>
      <c r="R101" s="30">
        <v>3.50016999794292</v>
      </c>
      <c r="S101" s="25">
        <v>3.33503391519654</v>
      </c>
      <c r="T101" s="25">
        <v>2.96730006707177</v>
      </c>
      <c r="U101" s="24">
        <v>2.96730006707177</v>
      </c>
      <c r="V101" s="24">
        <v>3.48854729031751</v>
      </c>
      <c r="W101" s="24">
        <v>3.11213934020899</v>
      </c>
      <c r="X101" s="24">
        <v>3.02912178890145</v>
      </c>
      <c r="Y101" s="24">
        <v>3.02912178890145</v>
      </c>
      <c r="Z101" s="29">
        <v>41.1866882391806</v>
      </c>
      <c r="AA101" s="29">
        <v>45.173757619208</v>
      </c>
      <c r="AB101" s="29">
        <v>45.9501541337796</v>
      </c>
      <c r="AC101" s="29">
        <v>45.9501541337796</v>
      </c>
    </row>
    <row r="102" ht="20.05" customHeight="1">
      <c r="A102" s="22">
        <f>$A101+C101</f>
        <v>482.560866034489</v>
      </c>
      <c r="B102" s="23"/>
      <c r="C102" s="24">
        <v>5</v>
      </c>
      <c r="D102" t="b" s="25">
        <v>0</v>
      </c>
      <c r="E102" s="26"/>
      <c r="F102" s="27">
        <v>648.054868935244</v>
      </c>
      <c r="G102" s="27">
        <f>E101+(F101/60+H102*'data'!$C$16+I102*OFFSET('data'!$C$17,0,D101)-G101*(OFFSET('data'!$C$18,0,D101)+'data'!$C$19+OFFSET('data'!$C$20,0,D101)))*C102/60+G101</f>
        <v>19.4225461201209</v>
      </c>
      <c r="H102" s="27">
        <f>H101+('data'!$C$19*G101-'data'!$C$16*H101)*$C102/60</f>
        <v>56.6888350060076</v>
      </c>
      <c r="I102" s="27">
        <f>I101+(OFFSET('data'!$C$20,0,D102)*G101-OFFSET('data'!$C$17,0,D102)*I101)*$C102/60</f>
        <v>49.1323705185129</v>
      </c>
      <c r="J102" s="28">
        <f>$A102/60</f>
        <v>8.04268110057482</v>
      </c>
      <c r="K102" s="24">
        <f>G102/'data'!$C$15*1000</f>
        <v>2.96737987288958</v>
      </c>
      <c r="L102" s="24">
        <f>L101+'data'!$G$21*(K101-L101)/60*C101</f>
        <v>3.02839431951885</v>
      </c>
      <c r="M102" s="25">
        <f>IF(L102&lt;='data'!$G$22,1.89,1.47)</f>
        <v>1.47</v>
      </c>
      <c r="N102" s="24">
        <f>$A102</f>
        <v>482.560866034489</v>
      </c>
      <c r="O102" s="29">
        <f>'data'!$G$23-'data'!$G$23*(1-('data'!$G$22^M102)/('data'!$G$22^M102+L102^M102))</f>
        <v>45.9923833124086</v>
      </c>
      <c r="P102" s="29">
        <f>VLOOKUP(IF(N102-'data'!$G$24&lt;0,0,N102-'data'!$G$24),N3:O366,2)</f>
        <v>45.9588527228638</v>
      </c>
      <c r="Q102" s="25">
        <v>3.5</v>
      </c>
      <c r="R102" s="30">
        <v>3.5001690686881</v>
      </c>
      <c r="S102" s="25">
        <v>3.33878579569227</v>
      </c>
      <c r="T102" s="25">
        <v>2.96737987288958</v>
      </c>
      <c r="U102" s="24">
        <v>2.96737987288958</v>
      </c>
      <c r="V102" s="24">
        <v>3.48868405719637</v>
      </c>
      <c r="W102" s="24">
        <v>3.11476218819918</v>
      </c>
      <c r="X102" s="24">
        <v>3.02839431951885</v>
      </c>
      <c r="Y102" s="24">
        <v>3.02839431951885</v>
      </c>
      <c r="Z102" s="29">
        <v>41.1853010679126</v>
      </c>
      <c r="AA102" s="29">
        <v>45.1457958376612</v>
      </c>
      <c r="AB102" s="29">
        <v>45.9588527228638</v>
      </c>
      <c r="AC102" s="29">
        <v>45.9588527228638</v>
      </c>
    </row>
    <row r="103" ht="20.05" customHeight="1">
      <c r="A103" s="22">
        <f>$A102+C102</f>
        <v>487.560866034489</v>
      </c>
      <c r="B103" s="23"/>
      <c r="C103" s="24">
        <v>5</v>
      </c>
      <c r="D103" t="b" s="25">
        <v>0</v>
      </c>
      <c r="E103" s="26"/>
      <c r="F103" s="27">
        <v>647.266814141130</v>
      </c>
      <c r="G103" s="27">
        <f>E102+(F102/60+H103*'data'!$C$16+I103*OFFSET('data'!$C$17,0,D102)-G102*(OFFSET('data'!$C$18,0,D102)+'data'!$C$19+OFFSET('data'!$C$20,0,D102)))*C103/60+G102</f>
        <v>19.4228285300454</v>
      </c>
      <c r="H103" s="27">
        <f>H102+('data'!$C$19*G102-'data'!$C$16*H102)*$C103/60</f>
        <v>56.8255687437044</v>
      </c>
      <c r="I103" s="27">
        <f>I102+(OFFSET('data'!$C$20,0,D103)*G102-OFFSET('data'!$C$17,0,D103)*I102)*$C103/60</f>
        <v>49.4070656971047</v>
      </c>
      <c r="J103" s="28">
        <f>$A103/60</f>
        <v>8.12601443390815</v>
      </c>
      <c r="K103" s="24">
        <f>G103/'data'!$C$15*1000</f>
        <v>2.96742301952549</v>
      </c>
      <c r="L103" s="24">
        <f>L102+'data'!$G$21*(K102-L102)/60*C102</f>
        <v>3.02767634951566</v>
      </c>
      <c r="M103" s="25">
        <f>IF(L103&lt;='data'!$G$22,1.89,1.47)</f>
        <v>1.47</v>
      </c>
      <c r="N103" s="24">
        <f>$A103</f>
        <v>487.560866034489</v>
      </c>
      <c r="O103" s="29">
        <f>'data'!$G$23-'data'!$G$23*(1-('data'!$G$22^M103)/('data'!$G$22^M103+L103^M103))</f>
        <v>46.0004861049396</v>
      </c>
      <c r="P103" s="29">
        <f>VLOOKUP(IF(N103-'data'!$G$24&lt;0,0,N103-'data'!$G$24),N3:O366,2)</f>
        <v>45.9674172121779</v>
      </c>
      <c r="Q103" s="25">
        <v>3.5</v>
      </c>
      <c r="R103" s="30">
        <v>3.50016814486099</v>
      </c>
      <c r="S103" s="25">
        <v>3.3423377450909</v>
      </c>
      <c r="T103" s="25">
        <v>2.96742301952549</v>
      </c>
      <c r="U103" s="24">
        <v>2.96742301952549</v>
      </c>
      <c r="V103" s="24">
        <v>3.48881920377547</v>
      </c>
      <c r="W103" s="24">
        <v>3.1173983217556</v>
      </c>
      <c r="X103" s="24">
        <v>3.02767634951566</v>
      </c>
      <c r="Y103" s="24">
        <v>3.02767634951566</v>
      </c>
      <c r="Z103" s="29">
        <v>41.183930393485</v>
      </c>
      <c r="AA103" s="29">
        <v>45.1175806729285</v>
      </c>
      <c r="AB103" s="29">
        <v>45.9674172121779</v>
      </c>
      <c r="AC103" s="29">
        <v>45.9674172121779</v>
      </c>
    </row>
    <row r="104" ht="20.05" customHeight="1">
      <c r="A104" s="22">
        <f>$A103+C103</f>
        <v>492.560866034489</v>
      </c>
      <c r="B104" s="23"/>
      <c r="C104" s="24">
        <v>5</v>
      </c>
      <c r="D104" t="b" s="25">
        <v>0</v>
      </c>
      <c r="E104" s="26"/>
      <c r="F104" s="27">
        <v>646.483062166572</v>
      </c>
      <c r="G104" s="27">
        <f>E103+(F103/60+H104*'data'!$C$16+I104*OFFSET('data'!$C$17,0,D103)-G103*(OFFSET('data'!$C$18,0,D103)+'data'!$C$19+OFFSET('data'!$C$20,0,D103)))*C104/60+G103</f>
        <v>19.4228877457863</v>
      </c>
      <c r="H104" s="27">
        <f>H103+('data'!$C$19*G103-'data'!$C$16*H103)*$C104/60</f>
        <v>56.9615069042312</v>
      </c>
      <c r="I104" s="27">
        <f>I103+(OFFSET('data'!$C$20,0,D104)*G103-OFFSET('data'!$C$17,0,D104)*I103)*$C104/60</f>
        <v>49.6816733145307</v>
      </c>
      <c r="J104" s="28">
        <f>$A104/60</f>
        <v>8.20934776724148</v>
      </c>
      <c r="K104" s="24">
        <f>G104/'data'!$C$15*1000</f>
        <v>2.96743206651638</v>
      </c>
      <c r="L104" s="24">
        <f>L103+'data'!$G$21*(K103-L103)/60*C103</f>
        <v>3.02696733573425</v>
      </c>
      <c r="M104" s="25">
        <f>IF(L104&lt;='data'!$G$22,1.89,1.47)</f>
        <v>1.47</v>
      </c>
      <c r="N104" s="24">
        <f>$A104</f>
        <v>492.560866034489</v>
      </c>
      <c r="O104" s="29">
        <f>'data'!$G$23-'data'!$G$23*(1-('data'!$G$22^M104)/('data'!$G$22^M104+L104^M104))</f>
        <v>46.008489735920</v>
      </c>
      <c r="P104" s="29">
        <f>VLOOKUP(IF(N104-'data'!$G$24&lt;0,0,N104-'data'!$G$24),N3:O366,2)</f>
        <v>45.9758555880411</v>
      </c>
      <c r="Q104" s="25">
        <v>3.5</v>
      </c>
      <c r="R104" s="30">
        <v>3.50016722642973</v>
      </c>
      <c r="S104" s="25">
        <v>3.3457015092461</v>
      </c>
      <c r="T104" s="25">
        <v>2.96743206651638</v>
      </c>
      <c r="U104" s="24">
        <v>2.96743206651638</v>
      </c>
      <c r="V104" s="24">
        <v>3.48895274918508</v>
      </c>
      <c r="W104" s="24">
        <v>3.12004523191231</v>
      </c>
      <c r="X104" s="24">
        <v>3.02696733573425</v>
      </c>
      <c r="Y104" s="24">
        <v>3.02696733573425</v>
      </c>
      <c r="Z104" s="29">
        <v>41.1825760195938</v>
      </c>
      <c r="AA104" s="29">
        <v>45.0891490019118</v>
      </c>
      <c r="AB104" s="29">
        <v>45.9758555880411</v>
      </c>
      <c r="AC104" s="29">
        <v>45.9758555880411</v>
      </c>
    </row>
    <row r="105" ht="20.05" customHeight="1">
      <c r="A105" s="22">
        <f>$A104+C104</f>
        <v>497.560866034489</v>
      </c>
      <c r="B105" s="23"/>
      <c r="C105" s="24">
        <v>5</v>
      </c>
      <c r="D105" t="b" s="25">
        <v>0</v>
      </c>
      <c r="E105" s="26"/>
      <c r="F105" s="27">
        <v>645.703587881078</v>
      </c>
      <c r="G105" s="27">
        <f>E104+(F104/60+H105*'data'!$C$16+I105*OFFSET('data'!$C$17,0,D104)-G104*(OFFSET('data'!$C$18,0,D104)+'data'!$C$19+OFFSET('data'!$C$20,0,D104)))*C105/60+G104</f>
        <v>19.4227394019347</v>
      </c>
      <c r="H105" s="27">
        <f>H104+('data'!$C$19*G104-'data'!$C$16*H104)*$C105/60</f>
        <v>57.0966487621622</v>
      </c>
      <c r="I105" s="27">
        <f>I104+(OFFSET('data'!$C$20,0,D105)*G104-OFFSET('data'!$C$17,0,D105)*I104)*$C105/60</f>
        <v>49.9561900547192</v>
      </c>
      <c r="J105" s="28">
        <f>$A105/60</f>
        <v>8.29268110057482</v>
      </c>
      <c r="K105" s="24">
        <f>G105/'data'!$C$15*1000</f>
        <v>2.9674094025177</v>
      </c>
      <c r="L105" s="24">
        <f>L104+'data'!$G$21*(K104-L104)/60*C104</f>
        <v>3.02626677152706</v>
      </c>
      <c r="M105" s="25">
        <f>IF(L105&lt;='data'!$G$22,1.89,1.47)</f>
        <v>1.47</v>
      </c>
      <c r="N105" s="24">
        <f>$A105</f>
        <v>497.560866034489</v>
      </c>
      <c r="O105" s="29">
        <f>'data'!$G$23-'data'!$G$23*(1-('data'!$G$22^M105)/('data'!$G$22^M105+L105^M105))</f>
        <v>46.0163998548909</v>
      </c>
      <c r="P105" s="29">
        <f>VLOOKUP(IF(N105-'data'!$G$24&lt;0,0,N105-'data'!$G$24),N3:O366,2)</f>
        <v>45.9841753032497</v>
      </c>
      <c r="Q105" s="25">
        <v>3.5</v>
      </c>
      <c r="R105" s="30">
        <v>3.50016631336267</v>
      </c>
      <c r="S105" s="25">
        <v>3.34888813995135</v>
      </c>
      <c r="T105" s="25">
        <v>2.9674094025177</v>
      </c>
      <c r="U105" s="24">
        <v>2.9674094025177</v>
      </c>
      <c r="V105" s="24">
        <v>3.48908471233001</v>
      </c>
      <c r="W105" s="24">
        <v>3.12270057744287</v>
      </c>
      <c r="X105" s="24">
        <v>3.02626677152706</v>
      </c>
      <c r="Y105" s="24">
        <v>3.02626677152706</v>
      </c>
      <c r="Z105" s="29">
        <v>41.1812377522852</v>
      </c>
      <c r="AA105" s="29">
        <v>45.0605352202772</v>
      </c>
      <c r="AB105" s="29">
        <v>45.9841753032497</v>
      </c>
      <c r="AC105" s="29">
        <v>45.9841753032497</v>
      </c>
    </row>
    <row r="106" ht="20.05" customHeight="1">
      <c r="A106" s="22">
        <f>$A105+C105</f>
        <v>502.560866034489</v>
      </c>
      <c r="B106" s="23"/>
      <c r="C106" s="24">
        <v>5</v>
      </c>
      <c r="D106" t="b" s="25">
        <v>0</v>
      </c>
      <c r="E106" s="26"/>
      <c r="F106" s="27">
        <v>644.928366301772</v>
      </c>
      <c r="G106" s="27">
        <f>E105+(F105/60+H106*'data'!$C$16+I106*OFFSET('data'!$C$17,0,D105)-G105*(OFFSET('data'!$C$18,0,D105)+'data'!$C$19+OFFSET('data'!$C$20,0,D105)))*C106/60+G105</f>
        <v>19.4223980890998</v>
      </c>
      <c r="H106" s="27">
        <f>H105+('data'!$C$19*G105-'data'!$C$16*H105)*$C106/60</f>
        <v>57.2309939741855</v>
      </c>
      <c r="I106" s="27">
        <f>I105+(OFFSET('data'!$C$20,0,D106)*G105-OFFSET('data'!$C$17,0,D106)*I105)*$C106/60</f>
        <v>50.2306128370447</v>
      </c>
      <c r="J106" s="28">
        <f>$A106/60</f>
        <v>8.37601443390815</v>
      </c>
      <c r="K106" s="24">
        <f>G106/'data'!$C$15*1000</f>
        <v>2.96735725668521</v>
      </c>
      <c r="L106" s="24">
        <f>L105+'data'!$G$21*(K105-L105)/60*C105</f>
        <v>3.02557418431616</v>
      </c>
      <c r="M106" s="25">
        <f>IF(L106&lt;='data'!$G$22,1.89,1.47)</f>
        <v>1.47</v>
      </c>
      <c r="N106" s="24">
        <f>$A106</f>
        <v>502.560866034489</v>
      </c>
      <c r="O106" s="29">
        <f>'data'!$G$23-'data'!$G$23*(1-('data'!$G$22^M106)/('data'!$G$22^M106+L106^M106))</f>
        <v>46.0242217327682</v>
      </c>
      <c r="P106" s="29">
        <f>VLOOKUP(IF(N106-'data'!$G$24&lt;0,0,N106-'data'!$G$24),N3:O366,2)</f>
        <v>45.9923833124086</v>
      </c>
      <c r="Q106" s="25">
        <v>3.5</v>
      </c>
      <c r="R106" s="30">
        <v>3.50016540562833</v>
      </c>
      <c r="S106" s="25">
        <v>3.35190803596494</v>
      </c>
      <c r="T106" s="25">
        <v>2.96735725668521</v>
      </c>
      <c r="U106" s="24">
        <v>2.96735725668521</v>
      </c>
      <c r="V106" s="24">
        <v>3.48921511189222</v>
      </c>
      <c r="W106" s="24">
        <v>3.12536217471936</v>
      </c>
      <c r="X106" s="24">
        <v>3.02557418431616</v>
      </c>
      <c r="Y106" s="24">
        <v>3.02557418431616</v>
      </c>
      <c r="Z106" s="29">
        <v>41.1799153999272</v>
      </c>
      <c r="AA106" s="29">
        <v>45.0317713926069</v>
      </c>
      <c r="AB106" s="29">
        <v>45.9923833124086</v>
      </c>
      <c r="AC106" s="29">
        <v>45.9923833124086</v>
      </c>
    </row>
    <row r="107" ht="20.05" customHeight="1">
      <c r="A107" s="22">
        <f>$A106+C106</f>
        <v>507.560866034489</v>
      </c>
      <c r="B107" s="23"/>
      <c r="C107" s="24">
        <v>5</v>
      </c>
      <c r="D107" t="b" s="25">
        <v>0</v>
      </c>
      <c r="E107" s="26"/>
      <c r="F107" s="27">
        <v>644.157372592212</v>
      </c>
      <c r="G107" s="27">
        <f>E106+(F106/60+H107*'data'!$C$16+I107*OFFSET('data'!$C$17,0,D106)-G106*(OFFSET('data'!$C$18,0,D106)+'data'!$C$19+OFFSET('data'!$C$20,0,D106)))*C107/60+G106</f>
        <v>19.4218774234451</v>
      </c>
      <c r="H107" s="27">
        <f>H106+('data'!$C$19*G106-'data'!$C$16*H106)*$C107/60</f>
        <v>57.3645425516298</v>
      </c>
      <c r="I107" s="27">
        <f>I106+(OFFSET('data'!$C$20,0,D107)*G106-OFFSET('data'!$C$17,0,D107)*I106)*$C107/60</f>
        <v>50.5049388006015</v>
      </c>
      <c r="J107" s="28">
        <f>$A107/60</f>
        <v>8.45934776724148</v>
      </c>
      <c r="K107" s="24">
        <f>G107/'data'!$C$15*1000</f>
        <v>2.96727770929864</v>
      </c>
      <c r="L107" s="24">
        <f>L106+'data'!$G$21*(K106-L106)/60*C106</f>
        <v>3.02488913331552</v>
      </c>
      <c r="M107" s="25">
        <f>IF(L107&lt;='data'!$G$22,1.89,1.47)</f>
        <v>1.47</v>
      </c>
      <c r="N107" s="24">
        <f>$A107</f>
        <v>507.560866034489</v>
      </c>
      <c r="O107" s="29">
        <f>'data'!$G$23-'data'!$G$23*(1-('data'!$G$22^M107)/('data'!$G$22^M107+L107^M107))</f>
        <v>46.031960286980</v>
      </c>
      <c r="P107" s="29">
        <f>VLOOKUP(IF(N107-'data'!$G$24&lt;0,0,N107-'data'!$G$24),N3:O366,2)</f>
        <v>46.0004861049396</v>
      </c>
      <c r="Q107" s="25">
        <v>3.5</v>
      </c>
      <c r="R107" s="30">
        <v>3.50016450319542</v>
      </c>
      <c r="S107" s="25">
        <v>3.35477098161003</v>
      </c>
      <c r="T107" s="25">
        <v>2.96727770929864</v>
      </c>
      <c r="U107" s="24">
        <v>2.96727770929864</v>
      </c>
      <c r="V107" s="24">
        <v>3.48934396633347</v>
      </c>
      <c r="W107" s="24">
        <v>3.12802798817349</v>
      </c>
      <c r="X107" s="24">
        <v>3.02488913331552</v>
      </c>
      <c r="Y107" s="24">
        <v>3.02488913331552</v>
      </c>
      <c r="Z107" s="29">
        <v>41.1786087731811</v>
      </c>
      <c r="AA107" s="29">
        <v>45.0028873939193</v>
      </c>
      <c r="AB107" s="29">
        <v>46.0004861049396</v>
      </c>
      <c r="AC107" s="29">
        <v>46.0004861049396</v>
      </c>
    </row>
    <row r="108" ht="20.05" customHeight="1">
      <c r="A108" s="22">
        <f>$A107+C107</f>
        <v>512.560866034489</v>
      </c>
      <c r="B108" s="23"/>
      <c r="C108" s="24">
        <v>5</v>
      </c>
      <c r="D108" t="b" s="25">
        <v>0</v>
      </c>
      <c r="E108" s="26"/>
      <c r="F108" s="27">
        <v>643.390582061834</v>
      </c>
      <c r="G108" s="27">
        <f>E107+(F107/60+H108*'data'!$C$16+I108*OFFSET('data'!$C$17,0,D107)-G107*(OFFSET('data'!$C$18,0,D107)+'data'!$C$19+OFFSET('data'!$C$20,0,D107)))*C108/60+G107</f>
        <v>19.4211901115938</v>
      </c>
      <c r="H108" s="27">
        <f>H107+('data'!$C$19*G107-'data'!$C$16*H107)*$C108/60</f>
        <v>57.4972948348328</v>
      </c>
      <c r="I108" s="27">
        <f>I107+(OFFSET('data'!$C$20,0,D108)*G107-OFFSET('data'!$C$17,0,D108)*I107)*$C108/60</f>
        <v>50.779165289525</v>
      </c>
      <c r="J108" s="28">
        <f>$A108/60</f>
        <v>8.54268110057482</v>
      </c>
      <c r="K108" s="24">
        <f>G108/'data'!$C$15*1000</f>
        <v>2.96717270167805</v>
      </c>
      <c r="L108" s="24">
        <f>L107+'data'!$G$21*(K107-L107)/60*C107</f>
        <v>3.02421120740502</v>
      </c>
      <c r="M108" s="25">
        <f>IF(L108&lt;='data'!$G$22,1.89,1.47)</f>
        <v>1.47</v>
      </c>
      <c r="N108" s="24">
        <f>$A108</f>
        <v>512.560866034489</v>
      </c>
      <c r="O108" s="29">
        <f>'data'!$G$23-'data'!$G$23*(1-('data'!$G$22^M108)/('data'!$G$22^M108+L108^M108))</f>
        <v>46.0396201049472</v>
      </c>
      <c r="P108" s="29">
        <f>VLOOKUP(IF(N108-'data'!$G$24&lt;0,0,N108-'data'!$G$24),N3:O366,2)</f>
        <v>46.008489735920</v>
      </c>
      <c r="Q108" s="25">
        <v>3.5</v>
      </c>
      <c r="R108" s="30">
        <v>3.50016360603284</v>
      </c>
      <c r="S108" s="25">
        <v>3.35748618309308</v>
      </c>
      <c r="T108" s="25">
        <v>2.96717270167805</v>
      </c>
      <c r="U108" s="24">
        <v>2.96717270167805</v>
      </c>
      <c r="V108" s="24">
        <v>3.48947129389792</v>
      </c>
      <c r="W108" s="24">
        <v>3.13069612132415</v>
      </c>
      <c r="X108" s="24">
        <v>3.02421120740502</v>
      </c>
      <c r="Y108" s="24">
        <v>3.02421120740502</v>
      </c>
      <c r="Z108" s="29">
        <v>41.1773176849741</v>
      </c>
      <c r="AA108" s="29">
        <v>44.9739110430123</v>
      </c>
      <c r="AB108" s="29">
        <v>46.008489735920</v>
      </c>
      <c r="AC108" s="29">
        <v>46.008489735920</v>
      </c>
    </row>
    <row r="109" ht="20.05" customHeight="1">
      <c r="A109" s="22">
        <f>$A108+C108</f>
        <v>517.560866034489</v>
      </c>
      <c r="B109" s="23"/>
      <c r="C109" s="24">
        <v>5</v>
      </c>
      <c r="D109" t="b" s="25">
        <v>0</v>
      </c>
      <c r="E109" s="26"/>
      <c r="F109" s="27">
        <v>642.627970164782</v>
      </c>
      <c r="G109" s="27">
        <f>E108+(F108/60+H109*'data'!$C$16+I109*OFFSET('data'!$C$17,0,D108)-G108*(OFFSET('data'!$C$18,0,D108)+'data'!$C$19+OFFSET('data'!$C$20,0,D108)))*C109/60+G108</f>
        <v>19.4203480112112</v>
      </c>
      <c r="H109" s="27">
        <f>H108+('data'!$C$19*G108-'data'!$C$16*H108)*$C109/60</f>
        <v>57.6292514692285</v>
      </c>
      <c r="I109" s="27">
        <f>I108+(OFFSET('data'!$C$20,0,D109)*G108-OFFSET('data'!$C$17,0,D109)*I108)*$C109/60</f>
        <v>51.0532898392904</v>
      </c>
      <c r="J109" s="28">
        <f>$A109/60</f>
        <v>8.62601443390815</v>
      </c>
      <c r="K109" s="24">
        <f>G109/'data'!$C$15*1000</f>
        <v>2.96704404543953</v>
      </c>
      <c r="L109" s="24">
        <f>L108+'data'!$G$21*(K108-L108)/60*C108</f>
        <v>3.02354002314619</v>
      </c>
      <c r="M109" s="25">
        <f>IF(L109&lt;='data'!$G$22,1.89,1.47)</f>
        <v>1.47</v>
      </c>
      <c r="N109" s="24">
        <f>$A109</f>
        <v>517.560866034489</v>
      </c>
      <c r="O109" s="29">
        <f>'data'!$G$23-'data'!$G$23*(1-('data'!$G$22^M109)/('data'!$G$22^M109+L109^M109))</f>
        <v>46.0472054660138</v>
      </c>
      <c r="P109" s="29">
        <f>VLOOKUP(IF(N109-'data'!$G$24&lt;0,0,N109-'data'!$G$24),N3:O366,2)</f>
        <v>46.0163998548909</v>
      </c>
      <c r="Q109" s="25">
        <v>3.5</v>
      </c>
      <c r="R109" s="30">
        <v>3.50016271410967</v>
      </c>
      <c r="S109" s="25">
        <v>3.36006230267547</v>
      </c>
      <c r="T109" s="25">
        <v>2.96704404543953</v>
      </c>
      <c r="U109" s="24">
        <v>2.96704404543953</v>
      </c>
      <c r="V109" s="24">
        <v>3.48959711261466</v>
      </c>
      <c r="W109" s="24">
        <v>3.13336480833791</v>
      </c>
      <c r="X109" s="24">
        <v>3.02354002314619</v>
      </c>
      <c r="Y109" s="24">
        <v>3.02354002314619</v>
      </c>
      <c r="Z109" s="29">
        <v>41.1760419504714</v>
      </c>
      <c r="AA109" s="29">
        <v>44.9448682280717</v>
      </c>
      <c r="AB109" s="29">
        <v>46.0163998548909</v>
      </c>
      <c r="AC109" s="29">
        <v>46.0163998548909</v>
      </c>
    </row>
    <row r="110" ht="20.05" customHeight="1">
      <c r="A110" s="22">
        <f>$A109+C109</f>
        <v>522.560866034489</v>
      </c>
      <c r="B110" s="23"/>
      <c r="C110" s="24">
        <v>5</v>
      </c>
      <c r="D110" t="b" s="25">
        <v>0</v>
      </c>
      <c r="E110" s="26"/>
      <c r="F110" s="27">
        <v>641.869512499290</v>
      </c>
      <c r="G110" s="27">
        <f>E109+(F109/60+H110*'data'!$C$16+I110*OFFSET('data'!$C$17,0,D109)-G109*(OFFSET('data'!$C$18,0,D109)+'data'!$C$19+OFFSET('data'!$C$20,0,D109)))*C110/60+G109</f>
        <v>19.419362187553</v>
      </c>
      <c r="H110" s="27">
        <f>H109+('data'!$C$19*G109-'data'!$C$16*H109)*$C110/60</f>
        <v>57.7604133830393</v>
      </c>
      <c r="I110" s="27">
        <f>I109+(OFFSET('data'!$C$20,0,D110)*G109-OFFSET('data'!$C$17,0,D110)*I109)*$C110/60</f>
        <v>51.3273101639244</v>
      </c>
      <c r="J110" s="28">
        <f>$A110/60</f>
        <v>8.70934776724148</v>
      </c>
      <c r="K110" s="24">
        <f>G110/'data'!$C$15*1000</f>
        <v>2.96689343113472</v>
      </c>
      <c r="L110" s="24">
        <f>L109+'data'!$G$21*(K109-L109)/60*C109</f>
        <v>3.02287522293026</v>
      </c>
      <c r="M110" s="25">
        <f>IF(L110&lt;='data'!$G$22,1.89,1.47)</f>
        <v>1.47</v>
      </c>
      <c r="N110" s="24">
        <f>$A110</f>
        <v>522.560866034489</v>
      </c>
      <c r="O110" s="29">
        <f>'data'!$G$23-'data'!$G$23*(1-('data'!$G$22^M110)/('data'!$G$22^M110+L110^M110))</f>
        <v>46.0547203619306</v>
      </c>
      <c r="P110" s="29">
        <f>VLOOKUP(IF(N110-'data'!$G$24&lt;0,0,N110-'data'!$G$24),N3:O366,2)</f>
        <v>46.0242217327682</v>
      </c>
      <c r="Q110" s="25">
        <v>3.5</v>
      </c>
      <c r="R110" s="30">
        <v>3.50016182739518</v>
      </c>
      <c r="S110" s="25">
        <v>3.36250749082526</v>
      </c>
      <c r="T110" s="25">
        <v>2.96689343113472</v>
      </c>
      <c r="U110" s="24">
        <v>2.96689343113472</v>
      </c>
      <c r="V110" s="24">
        <v>3.48972144030028</v>
      </c>
      <c r="W110" s="24">
        <v>3.13603240609097</v>
      </c>
      <c r="X110" s="24">
        <v>3.02287522293026</v>
      </c>
      <c r="Y110" s="24">
        <v>3.02287522293026</v>
      </c>
      <c r="Z110" s="29">
        <v>41.1747813870492</v>
      </c>
      <c r="AA110" s="29">
        <v>44.9157830249617</v>
      </c>
      <c r="AB110" s="29">
        <v>46.0242217327682</v>
      </c>
      <c r="AC110" s="29">
        <v>46.0242217327682</v>
      </c>
    </row>
    <row r="111" ht="20.05" customHeight="1">
      <c r="A111" s="22">
        <f>$A110+C110</f>
        <v>527.560866034489</v>
      </c>
      <c r="B111" s="23"/>
      <c r="C111" s="24">
        <v>5</v>
      </c>
      <c r="D111" t="b" s="25">
        <v>0</v>
      </c>
      <c r="E111" s="26"/>
      <c r="F111" s="27">
        <v>641.115184806888</v>
      </c>
      <c r="G111" s="27">
        <f>E110+(F110/60+H111*'data'!$C$16+I111*OFFSET('data'!$C$17,0,D110)-G110*(OFFSET('data'!$C$18,0,D110)+'data'!$C$19+OFFSET('data'!$C$20,0,D110)))*C111/60+G110</f>
        <v>19.4182429662469</v>
      </c>
      <c r="H111" s="27">
        <f>H110+('data'!$C$19*G110-'data'!$C$16*H110)*$C111/60</f>
        <v>57.8907817664657</v>
      </c>
      <c r="I111" s="27">
        <f>I110+(OFFSET('data'!$C$20,0,D111)*G110-OFFSET('data'!$C$17,0,D111)*I110)*$C111/60</f>
        <v>51.6012241440684</v>
      </c>
      <c r="J111" s="28">
        <f>$A111/60</f>
        <v>8.79268110057482</v>
      </c>
      <c r="K111" s="24">
        <f>G111/'data'!$C$15*1000</f>
        <v>2.96672243631475</v>
      </c>
      <c r="L111" s="24">
        <f>L110+'data'!$G$21*(K110-L110)/60*C110</f>
        <v>3.02221647324958</v>
      </c>
      <c r="M111" s="25">
        <f>IF(L111&lt;='data'!$G$22,1.89,1.47)</f>
        <v>1.47</v>
      </c>
      <c r="N111" s="24">
        <f>$A111</f>
        <v>527.560866034489</v>
      </c>
      <c r="O111" s="29">
        <f>'data'!$G$23-'data'!$G$23*(1-('data'!$G$22^M111)/('data'!$G$22^M111+L111^M111))</f>
        <v>46.0621685159855</v>
      </c>
      <c r="P111" s="29">
        <f>VLOOKUP(IF(N111-'data'!$G$24&lt;0,0,N111-'data'!$G$24),N3:O366,2)</f>
        <v>46.031960286980</v>
      </c>
      <c r="Q111" s="25">
        <v>3.5</v>
      </c>
      <c r="R111" s="30">
        <v>3.50016094585877</v>
      </c>
      <c r="S111" s="25">
        <v>3.36482941646846</v>
      </c>
      <c r="T111" s="25">
        <v>2.96672243631475</v>
      </c>
      <c r="U111" s="24">
        <v>2.96672243631475</v>
      </c>
      <c r="V111" s="24">
        <v>3.48984429456136</v>
      </c>
      <c r="W111" s="24">
        <v>3.1386973867028</v>
      </c>
      <c r="X111" s="24">
        <v>3.02221647324958</v>
      </c>
      <c r="Y111" s="24">
        <v>3.02221647324958</v>
      </c>
      <c r="Z111" s="29">
        <v>41.1735358142682</v>
      </c>
      <c r="AA111" s="29">
        <v>44.8866778085993</v>
      </c>
      <c r="AB111" s="29">
        <v>46.031960286980</v>
      </c>
      <c r="AC111" s="29">
        <v>46.031960286980</v>
      </c>
    </row>
    <row r="112" ht="20.05" customHeight="1">
      <c r="A112" s="22">
        <f>$A111+C111</f>
        <v>532.560866034489</v>
      </c>
      <c r="B112" s="23"/>
      <c r="C112" s="24">
        <v>5</v>
      </c>
      <c r="D112" t="b" s="25">
        <v>0</v>
      </c>
      <c r="E112" s="26"/>
      <c r="F112" s="27">
        <v>640.364962971126</v>
      </c>
      <c r="G112" s="27">
        <f>E111+(F111/60+H112*'data'!$C$16+I112*OFFSET('data'!$C$17,0,D111)-G111*(OFFSET('data'!$C$18,0,D111)+'data'!$C$19+OFFSET('data'!$C$20,0,D111)))*C112/60+G111</f>
        <v>19.4169999825601</v>
      </c>
      <c r="H112" s="27">
        <f>H111+('data'!$C$19*G111-'data'!$C$16*H111)*$C112/60</f>
        <v>58.0203580522734</v>
      </c>
      <c r="I112" s="27">
        <f>I111+(OFFSET('data'!$C$20,0,D112)*G111-OFFSET('data'!$C$17,0,D112)*I111)*$C112/60</f>
        <v>51.8750298158371</v>
      </c>
      <c r="J112" s="28">
        <f>$A112/60</f>
        <v>8.87601443390815</v>
      </c>
      <c r="K112" s="24">
        <f>G112/'data'!$C$15*1000</f>
        <v>2.96653253305739</v>
      </c>
      <c r="L112" s="24">
        <f>L111+'data'!$G$21*(K111-L111)/60*C111</f>
        <v>3.02156346308435</v>
      </c>
      <c r="M112" s="25">
        <f>IF(L112&lt;='data'!$G$22,1.89,1.47)</f>
        <v>1.47</v>
      </c>
      <c r="N112" s="24">
        <f>$A112</f>
        <v>532.560866034489</v>
      </c>
      <c r="O112" s="29">
        <f>'data'!$G$23-'data'!$G$23*(1-('data'!$G$22^M112)/('data'!$G$22^M112+L112^M112))</f>
        <v>46.0695534008699</v>
      </c>
      <c r="P112" s="29">
        <f>VLOOKUP(IF(N112-'data'!$G$24&lt;0,0,N112-'data'!$G$24),N3:O366,2)</f>
        <v>46.0396201049472</v>
      </c>
      <c r="Q112" s="25">
        <v>3.5</v>
      </c>
      <c r="R112" s="30">
        <v>3.5001600694701</v>
      </c>
      <c r="S112" s="25">
        <v>3.36703529545223</v>
      </c>
      <c r="T112" s="25">
        <v>2.96653253305739</v>
      </c>
      <c r="U112" s="24">
        <v>2.96653253305739</v>
      </c>
      <c r="V112" s="24">
        <v>3.48996569279693</v>
      </c>
      <c r="W112" s="24">
        <v>3.14135833051367</v>
      </c>
      <c r="X112" s="24">
        <v>3.02156346308435</v>
      </c>
      <c r="Y112" s="24">
        <v>3.02156346308435</v>
      </c>
      <c r="Z112" s="29">
        <v>41.1723050538465</v>
      </c>
      <c r="AA112" s="29">
        <v>44.8575733577921</v>
      </c>
      <c r="AB112" s="29">
        <v>46.0396201049472</v>
      </c>
      <c r="AC112" s="29">
        <v>46.0396201049472</v>
      </c>
    </row>
    <row r="113" ht="20.05" customHeight="1">
      <c r="A113" s="22">
        <f>$A112+C112</f>
        <v>537.560866034489</v>
      </c>
      <c r="B113" s="23"/>
      <c r="C113" s="24">
        <v>5</v>
      </c>
      <c r="D113" t="b" s="25">
        <v>0</v>
      </c>
      <c r="E113" s="26"/>
      <c r="F113" s="27">
        <v>639.618823017402</v>
      </c>
      <c r="G113" s="27">
        <f>E112+(F112/60+H113*'data'!$C$16+I113*OFFSET('data'!$C$17,0,D112)-G112*(OFFSET('data'!$C$18,0,D112)+'data'!$C$19+OFFSET('data'!$C$20,0,D112)))*C113/60+G112</f>
        <v>19.4156422273845</v>
      </c>
      <c r="H113" s="27">
        <f>H112+('data'!$C$19*G112-'data'!$C$16*H112)*$C113/60</f>
        <v>58.1491438976852</v>
      </c>
      <c r="I113" s="27">
        <f>I112+(OFFSET('data'!$C$20,0,D113)*G112-OFFSET('data'!$C$17,0,D113)*I112)*$C113/60</f>
        <v>52.148725360419</v>
      </c>
      <c r="J113" s="28">
        <f>$A113/60</f>
        <v>8.95934776724148</v>
      </c>
      <c r="K113" s="24">
        <f>G113/'data'!$C$15*1000</f>
        <v>2.9663250949926</v>
      </c>
      <c r="L113" s="24">
        <f>L112+'data'!$G$21*(K112-L112)/60*C112</f>
        <v>3.02091590239685</v>
      </c>
      <c r="M113" s="25">
        <f>IF(L113&lt;='data'!$G$22,1.89,1.47)</f>
        <v>1.47</v>
      </c>
      <c r="N113" s="24">
        <f>$A113</f>
        <v>537.560866034489</v>
      </c>
      <c r="O113" s="29">
        <f>'data'!$G$23-'data'!$G$23*(1-('data'!$G$22^M113)/('data'!$G$22^M113+L113^M113))</f>
        <v>46.0768782553643</v>
      </c>
      <c r="P113" s="29">
        <f>VLOOKUP(IF(N113-'data'!$G$24&lt;0,0,N113-'data'!$G$24),N3:O366,2)</f>
        <v>46.0472054660138</v>
      </c>
      <c r="Q113" s="25">
        <v>3.5</v>
      </c>
      <c r="R113" s="30">
        <v>3.50015919819895</v>
      </c>
      <c r="S113" s="25">
        <v>3.36913191732541</v>
      </c>
      <c r="T113" s="25">
        <v>2.9663250949926</v>
      </c>
      <c r="U113" s="24">
        <v>2.9663250949926</v>
      </c>
      <c r="V113" s="24">
        <v>3.49008565220092</v>
      </c>
      <c r="W113" s="24">
        <v>3.14401391947969</v>
      </c>
      <c r="X113" s="24">
        <v>3.02091590239685</v>
      </c>
      <c r="Y113" s="24">
        <v>3.02091590239685</v>
      </c>
      <c r="Z113" s="29">
        <v>41.1710889296341</v>
      </c>
      <c r="AA113" s="29">
        <v>44.8284889539042</v>
      </c>
      <c r="AB113" s="29">
        <v>46.0472054660138</v>
      </c>
      <c r="AC113" s="29">
        <v>46.0472054660138</v>
      </c>
    </row>
    <row r="114" ht="20.05" customHeight="1">
      <c r="A114" s="22">
        <f>$A113+C113</f>
        <v>542.560866034489</v>
      </c>
      <c r="B114" s="23"/>
      <c r="C114" s="24">
        <v>5</v>
      </c>
      <c r="D114" t="b" s="25">
        <v>0</v>
      </c>
      <c r="E114" s="26"/>
      <c r="F114" s="27">
        <v>638.876741111587</v>
      </c>
      <c r="G114" s="27">
        <f>E113+(F113/60+H114*'data'!$C$16+I114*OFFSET('data'!$C$17,0,D113)-G113*(OFFSET('data'!$C$18,0,D113)+'data'!$C$19+OFFSET('data'!$C$20,0,D113)))*C114/60+G113</f>
        <v>19.4141780901602</v>
      </c>
      <c r="H114" s="27">
        <f>H113+('data'!$C$19*G113-'data'!$C$16*H113)*$C114/60</f>
        <v>58.2771411674906</v>
      </c>
      <c r="I114" s="27">
        <f>I113+(OFFSET('data'!$C$20,0,D114)*G113-OFFSET('data'!$C$17,0,D114)*I113)*$C114/60</f>
        <v>52.4223090943699</v>
      </c>
      <c r="J114" s="28">
        <f>$A114/60</f>
        <v>9.04268110057482</v>
      </c>
      <c r="K114" s="24">
        <f>G114/'data'!$C$15*1000</f>
        <v>2.96610140386047</v>
      </c>
      <c r="L114" s="24">
        <f>L113+'data'!$G$21*(K113-L113)/60*C113</f>
        <v>3.02027352072609</v>
      </c>
      <c r="M114" s="25">
        <f>IF(L114&lt;='data'!$G$22,1.89,1.47)</f>
        <v>1.47</v>
      </c>
      <c r="N114" s="24">
        <f>$A114</f>
        <v>542.560866034489</v>
      </c>
      <c r="O114" s="29">
        <f>'data'!$G$23-'data'!$G$23*(1-('data'!$G$22^M114)/('data'!$G$22^M114+L114^M114))</f>
        <v>46.0841460999203</v>
      </c>
      <c r="P114" s="29">
        <f>VLOOKUP(IF(N114-'data'!$G$24&lt;0,0,N114-'data'!$G$24),N3:O366,2)</f>
        <v>46.0547203619306</v>
      </c>
      <c r="Q114" s="25">
        <v>3.5</v>
      </c>
      <c r="R114" s="30">
        <v>3.50015833201528</v>
      </c>
      <c r="S114" s="25">
        <v>3.37112567053637</v>
      </c>
      <c r="T114" s="25">
        <v>2.96610140386047</v>
      </c>
      <c r="U114" s="24">
        <v>2.96610140386047</v>
      </c>
      <c r="V114" s="24">
        <v>3.49020418976459</v>
      </c>
      <c r="W114" s="24">
        <v>3.14666293096074</v>
      </c>
      <c r="X114" s="24">
        <v>3.02027352072609</v>
      </c>
      <c r="Y114" s="24">
        <v>3.02027352072609</v>
      </c>
      <c r="Z114" s="29">
        <v>41.1698872675867</v>
      </c>
      <c r="AA114" s="29">
        <v>44.7994424736937</v>
      </c>
      <c r="AB114" s="29">
        <v>46.0547203619306</v>
      </c>
      <c r="AC114" s="29">
        <v>46.0547203619306</v>
      </c>
    </row>
    <row r="115" ht="20.05" customHeight="1">
      <c r="A115" s="22">
        <f>$A114+C114</f>
        <v>547.560866034489</v>
      </c>
      <c r="B115" s="23"/>
      <c r="C115" s="24">
        <v>5</v>
      </c>
      <c r="D115" t="b" s="25">
        <v>0</v>
      </c>
      <c r="E115" s="26"/>
      <c r="F115" s="27">
        <v>638.138693559369</v>
      </c>
      <c r="G115" s="27">
        <f>E114+(F114/60+H115*'data'!$C$16+I115*OFFSET('data'!$C$17,0,D114)-G114*(OFFSET('data'!$C$18,0,D114)+'data'!$C$19+OFFSET('data'!$C$20,0,D114)))*C115/60+G114</f>
        <v>19.4126153989403</v>
      </c>
      <c r="H115" s="27">
        <f>H114+('data'!$C$19*G114-'data'!$C$16*H114)*$C115/60</f>
        <v>58.4043519182918</v>
      </c>
      <c r="I115" s="27">
        <f>I114+(OFFSET('data'!$C$20,0,D115)*G114-OFFSET('data'!$C$17,0,D115)*I114)*$C115/60</f>
        <v>52.6957794605527</v>
      </c>
      <c r="J115" s="28">
        <f>$A115/60</f>
        <v>9.12601443390815</v>
      </c>
      <c r="K115" s="24">
        <f>G115/'data'!$C$15*1000</f>
        <v>2.96586265563226</v>
      </c>
      <c r="L115" s="24">
        <f>L114+'data'!$G$21*(K114-L114)/60*C114</f>
        <v>3.01963606587617</v>
      </c>
      <c r="M115" s="25">
        <f>IF(L115&lt;='data'!$G$22,1.89,1.47)</f>
        <v>1.47</v>
      </c>
      <c r="N115" s="24">
        <f>$A115</f>
        <v>547.560866034489</v>
      </c>
      <c r="O115" s="29">
        <f>'data'!$G$23-'data'!$G$23*(1-('data'!$G$22^M115)/('data'!$G$22^M115+L115^M115))</f>
        <v>46.0913597512118</v>
      </c>
      <c r="P115" s="29">
        <f>VLOOKUP(IF(N115-'data'!$G$24&lt;0,0,N115-'data'!$G$24),N3:O366,2)</f>
        <v>46.0621685159855</v>
      </c>
      <c r="Q115" s="25">
        <v>3.5</v>
      </c>
      <c r="R115" s="30">
        <v>3.50015747088926</v>
      </c>
      <c r="S115" s="25">
        <v>3.37302256614117</v>
      </c>
      <c r="T115" s="25">
        <v>2.96586265563226</v>
      </c>
      <c r="U115" s="24">
        <v>2.96586265563226</v>
      </c>
      <c r="V115" s="24">
        <v>3.49032132227891</v>
      </c>
      <c r="W115" s="24">
        <v>3.14930423187801</v>
      </c>
      <c r="X115" s="24">
        <v>3.01963606587617</v>
      </c>
      <c r="Y115" s="24">
        <v>3.01963606587617</v>
      </c>
      <c r="Z115" s="29">
        <v>41.1686998957403</v>
      </c>
      <c r="AA115" s="29">
        <v>44.7704504766505</v>
      </c>
      <c r="AB115" s="29">
        <v>46.0621685159855</v>
      </c>
      <c r="AC115" s="29">
        <v>46.0621685159855</v>
      </c>
    </row>
    <row r="116" ht="20.05" customHeight="1">
      <c r="A116" s="22">
        <f>$A115+C115</f>
        <v>552.560866034489</v>
      </c>
      <c r="B116" s="23"/>
      <c r="C116" s="24">
        <v>5</v>
      </c>
      <c r="D116" t="b" s="25">
        <v>0</v>
      </c>
      <c r="E116" s="26"/>
      <c r="F116" s="27">
        <v>637.404656805488</v>
      </c>
      <c r="G116" s="27">
        <f>E115+(F115/60+H116*'data'!$C$16+I116*OFFSET('data'!$C$17,0,D115)-G115*(OFFSET('data'!$C$18,0,D115)+'data'!$C$19+OFFSET('data'!$C$20,0,D115)))*C116/60+G115</f>
        <v>19.410961457787</v>
      </c>
      <c r="H116" s="27">
        <f>H115+('data'!$C$19*G115-'data'!$C$16*H115)*$C116/60</f>
        <v>58.5307783838107</v>
      </c>
      <c r="I116" s="27">
        <f>I115+(OFFSET('data'!$C$20,0,D116)*G115-OFFSET('data'!$C$17,0,D116)*I115)*$C116/60</f>
        <v>52.9691350196808</v>
      </c>
      <c r="J116" s="28">
        <f>$A116/60</f>
        <v>9.20934776724148</v>
      </c>
      <c r="K116" s="24">
        <f>G116/'data'!$C$15*1000</f>
        <v>2.96560996622383</v>
      </c>
      <c r="L116" s="24">
        <f>L115+'data'!$G$21*(K115-L115)/60*C115</f>
        <v>3.01900330269209</v>
      </c>
      <c r="M116" s="25">
        <f>IF(L116&lt;='data'!$G$22,1.89,1.47)</f>
        <v>1.47</v>
      </c>
      <c r="N116" s="24">
        <f>$A116</f>
        <v>552.560866034489</v>
      </c>
      <c r="O116" s="29">
        <f>'data'!$G$23-'data'!$G$23*(1-('data'!$G$22^M116)/('data'!$G$22^M116+L116^M116))</f>
        <v>46.098521835723</v>
      </c>
      <c r="P116" s="29">
        <f>VLOOKUP(IF(N116-'data'!$G$24&lt;0,0,N116-'data'!$G$24),N3:O366,2)</f>
        <v>46.0695534008699</v>
      </c>
      <c r="Q116" s="25">
        <v>3.5</v>
      </c>
      <c r="R116" s="30">
        <v>3.50015661479122</v>
      </c>
      <c r="S116" s="25">
        <v>3.37482826011042</v>
      </c>
      <c r="T116" s="25">
        <v>2.96560996622383</v>
      </c>
      <c r="U116" s="24">
        <v>2.96560996622383</v>
      </c>
      <c r="V116" s="24">
        <v>3.4904370663369</v>
      </c>
      <c r="W116" s="24">
        <v>3.15193677321924</v>
      </c>
      <c r="X116" s="24">
        <v>3.01900330269209</v>
      </c>
      <c r="Y116" s="24">
        <v>3.01900330269209</v>
      </c>
      <c r="Z116" s="29">
        <v>41.1675266441859</v>
      </c>
      <c r="AA116" s="29">
        <v>44.7415282871452</v>
      </c>
      <c r="AB116" s="29">
        <v>46.0695534008699</v>
      </c>
      <c r="AC116" s="29">
        <v>46.0695534008699</v>
      </c>
    </row>
    <row r="117" ht="20.05" customHeight="1">
      <c r="A117" s="22">
        <f>$A116+C116</f>
        <v>557.560866034489</v>
      </c>
      <c r="B117" s="23"/>
      <c r="C117" s="24">
        <v>5</v>
      </c>
      <c r="D117" t="b" s="25">
        <v>0</v>
      </c>
      <c r="E117" s="26"/>
      <c r="F117" s="27">
        <v>636.674607432990</v>
      </c>
      <c r="G117" s="27">
        <f>E116+(F116/60+H117*'data'!$C$16+I117*OFFSET('data'!$C$17,0,D116)-G116*(OFFSET('data'!$C$18,0,D116)+'data'!$C$19+OFFSET('data'!$C$20,0,D116)))*C117/60+G116</f>
        <v>19.4092230816776</v>
      </c>
      <c r="H117" s="27">
        <f>H116+('data'!$C$19*G116-'data'!$C$16*H116)*$C117/60</f>
        <v>58.6564229611852</v>
      </c>
      <c r="I117" s="27">
        <f>I116+(OFFSET('data'!$C$20,0,D117)*G116-OFFSET('data'!$C$17,0,D117)*I116)*$C117/60</f>
        <v>53.2423744424252</v>
      </c>
      <c r="J117" s="28">
        <f>$A117/60</f>
        <v>9.29268110057482</v>
      </c>
      <c r="K117" s="24">
        <f>G117/'data'!$C$15*1000</f>
        <v>2.96534437682857</v>
      </c>
      <c r="L117" s="24">
        <f>L116+'data'!$G$21*(K116-L116)/60*C116</f>
        <v>3.01837501191716</v>
      </c>
      <c r="M117" s="25">
        <f>IF(L117&lt;='data'!$G$22,1.89,1.47)</f>
        <v>1.47</v>
      </c>
      <c r="N117" s="24">
        <f>$A117</f>
        <v>557.560866034489</v>
      </c>
      <c r="O117" s="29">
        <f>'data'!$G$23-'data'!$G$23*(1-('data'!$G$22^M117)/('data'!$G$22^M117+L117^M117))</f>
        <v>46.1056348024374</v>
      </c>
      <c r="P117" s="29">
        <f>VLOOKUP(IF(N117-'data'!$G$24&lt;0,0,N117-'data'!$G$24),N3:O366,2)</f>
        <v>46.0768782553643</v>
      </c>
      <c r="Q117" s="25">
        <v>3.5</v>
      </c>
      <c r="R117" s="30">
        <v>3.50015576369165</v>
      </c>
      <c r="S117" s="25">
        <v>3.37654807431762</v>
      </c>
      <c r="T117" s="25">
        <v>2.96534437682857</v>
      </c>
      <c r="U117" s="24">
        <v>2.96534437682857</v>
      </c>
      <c r="V117" s="24">
        <v>3.490551438336</v>
      </c>
      <c r="W117" s="24">
        <v>3.15455958487115</v>
      </c>
      <c r="X117" s="24">
        <v>3.01837501191716</v>
      </c>
      <c r="Y117" s="24">
        <v>3.01837501191716</v>
      </c>
      <c r="Z117" s="29">
        <v>41.166367345045</v>
      </c>
      <c r="AA117" s="29">
        <v>44.7126900716855</v>
      </c>
      <c r="AB117" s="29">
        <v>46.0768782553643</v>
      </c>
      <c r="AC117" s="29">
        <v>46.0768782553643</v>
      </c>
    </row>
    <row r="118" ht="20.05" customHeight="1">
      <c r="A118" s="22">
        <f>$A117+C117</f>
        <v>562.560866034489</v>
      </c>
      <c r="B118" s="23"/>
      <c r="C118" s="24">
        <v>5</v>
      </c>
      <c r="D118" t="b" s="25">
        <v>0</v>
      </c>
      <c r="E118" s="26"/>
      <c r="F118" s="27">
        <v>635.948522162184</v>
      </c>
      <c r="G118" s="27">
        <f>E117+(F117/60+H118*'data'!$C$16+I118*OFFSET('data'!$C$17,0,D117)-G117*(OFFSET('data'!$C$18,0,D117)+'data'!$C$19+OFFSET('data'!$C$20,0,D117)))*C118/60+G117</f>
        <v>19.4074066290858</v>
      </c>
      <c r="H118" s="27">
        <f>H117+('data'!$C$19*G117-'data'!$C$16*H117)*$C118/60</f>
        <v>58.7812881981905</v>
      </c>
      <c r="I118" s="27">
        <f>I117+(OFFSET('data'!$C$20,0,D118)*G117-OFFSET('data'!$C$17,0,D118)*I117)*$C118/60</f>
        <v>53.5154965020468</v>
      </c>
      <c r="J118" s="28">
        <f>$A118/60</f>
        <v>9.37601443390815</v>
      </c>
      <c r="K118" s="24">
        <f>G118/'data'!$C$15*1000</f>
        <v>2.96506685889515</v>
      </c>
      <c r="L118" s="24">
        <f>L117+'data'!$G$21*(K117-L117)/60*C117</f>
        <v>3.01775098912671</v>
      </c>
      <c r="M118" s="25">
        <f>IF(L118&lt;='data'!$G$22,1.89,1.47)</f>
        <v>1.47</v>
      </c>
      <c r="N118" s="24">
        <f>$A118</f>
        <v>562.560866034489</v>
      </c>
      <c r="O118" s="29">
        <f>'data'!$G$23-'data'!$G$23*(1-('data'!$G$22^M118)/('data'!$G$22^M118+L118^M118))</f>
        <v>46.1127009346856</v>
      </c>
      <c r="P118" s="29">
        <f>VLOOKUP(IF(N118-'data'!$G$24&lt;0,0,N118-'data'!$G$24),N3:O366,2)</f>
        <v>46.0841460999203</v>
      </c>
      <c r="Q118" s="25">
        <v>3.5</v>
      </c>
      <c r="R118" s="30">
        <v>3.50015491756122</v>
      </c>
      <c r="S118" s="25">
        <v>3.37818701628685</v>
      </c>
      <c r="T118" s="25">
        <v>2.96506685889515</v>
      </c>
      <c r="U118" s="24">
        <v>2.96506685889515</v>
      </c>
      <c r="V118" s="24">
        <v>3.49066445448033</v>
      </c>
      <c r="W118" s="24">
        <v>3.15717177075958</v>
      </c>
      <c r="X118" s="24">
        <v>3.01775098912671</v>
      </c>
      <c r="Y118" s="24">
        <v>3.01775098912671</v>
      </c>
      <c r="Z118" s="29">
        <v>41.1652218324448</v>
      </c>
      <c r="AA118" s="29">
        <v>44.6839489115577</v>
      </c>
      <c r="AB118" s="29">
        <v>46.0841460999203</v>
      </c>
      <c r="AC118" s="29">
        <v>46.0841460999203</v>
      </c>
    </row>
    <row r="119" ht="20.05" customHeight="1">
      <c r="A119" s="22">
        <f>$A118+C118</f>
        <v>567.560866034489</v>
      </c>
      <c r="B119" s="23"/>
      <c r="C119" s="24">
        <v>5</v>
      </c>
      <c r="D119" t="b" s="25">
        <v>0</v>
      </c>
      <c r="E119" s="26"/>
      <c r="F119" s="27">
        <v>635.226377849991</v>
      </c>
      <c r="G119" s="27">
        <f>E118+(F118/60+H119*'data'!$C$16+I119*OFFSET('data'!$C$17,0,D118)-G118*(OFFSET('data'!$C$18,0,D118)+'data'!$C$19+OFFSET('data'!$C$20,0,D118)))*C119/60+G118</f>
        <v>19.4055180323931</v>
      </c>
      <c r="H119" s="27">
        <f>H118+('data'!$C$19*G118-'data'!$C$16*H118)*$C119/60</f>
        <v>58.9053767813222</v>
      </c>
      <c r="I119" s="27">
        <f>I118+(OFFSET('data'!$C$20,0,D119)*G118-OFFSET('data'!$C$17,0,D119)*I118)*$C119/60</f>
        <v>53.7885000675202</v>
      </c>
      <c r="J119" s="28">
        <f>$A119/60</f>
        <v>9.45934776724148</v>
      </c>
      <c r="K119" s="24">
        <f>G119/'data'!$C$15*1000</f>
        <v>2.96477831877383</v>
      </c>
      <c r="L119" s="24">
        <f>L118+'data'!$G$21*(K118-L118)/60*C118</f>
        <v>3.01713104373279</v>
      </c>
      <c r="M119" s="25">
        <f>IF(L119&lt;='data'!$G$22,1.89,1.47)</f>
        <v>1.47</v>
      </c>
      <c r="N119" s="24">
        <f>$A119</f>
        <v>567.560866034489</v>
      </c>
      <c r="O119" s="29">
        <f>'data'!$G$23-'data'!$G$23*(1-('data'!$G$22^M119)/('data'!$G$22^M119+L119^M119))</f>
        <v>46.1197223612091</v>
      </c>
      <c r="P119" s="29">
        <f>VLOOKUP(IF(N119-'data'!$G$24&lt;0,0,N119-'data'!$G$24),N3:O366,2)</f>
        <v>46.0913597512118</v>
      </c>
      <c r="Q119" s="25">
        <v>3.5</v>
      </c>
      <c r="R119" s="30">
        <v>3.50015407637078</v>
      </c>
      <c r="S119" s="25">
        <v>3.37974979777316</v>
      </c>
      <c r="T119" s="25">
        <v>2.96477831877383</v>
      </c>
      <c r="U119" s="24">
        <v>2.96477831877383</v>
      </c>
      <c r="V119" s="24">
        <v>3.49077613078299</v>
      </c>
      <c r="W119" s="24">
        <v>3.1597725042793</v>
      </c>
      <c r="X119" s="24">
        <v>3.01713104373279</v>
      </c>
      <c r="Y119" s="24">
        <v>3.01713104373279</v>
      </c>
      <c r="Z119" s="29">
        <v>41.1640899424937</v>
      </c>
      <c r="AA119" s="29">
        <v>44.6553168711209</v>
      </c>
      <c r="AB119" s="29">
        <v>46.0913597512118</v>
      </c>
      <c r="AC119" s="29">
        <v>46.0913597512118</v>
      </c>
    </row>
    <row r="120" ht="20.05" customHeight="1">
      <c r="A120" s="22">
        <f>$A119+C119</f>
        <v>572.560866034489</v>
      </c>
      <c r="B120" s="23"/>
      <c r="C120" s="24">
        <v>5</v>
      </c>
      <c r="D120" t="b" s="25">
        <v>0</v>
      </c>
      <c r="E120" s="26"/>
      <c r="F120" s="27">
        <v>634.508151489202</v>
      </c>
      <c r="G120" s="27">
        <f>E119+(F119/60+H120*'data'!$C$16+I120*OFFSET('data'!$C$17,0,D119)-G119*(OFFSET('data'!$C$18,0,D119)+'data'!$C$19+OFFSET('data'!$C$20,0,D119)))*C120/60+G119</f>
        <v>19.4035628262746</v>
      </c>
      <c r="H120" s="27">
        <f>H119+('data'!$C$19*G119-'data'!$C$16*H119)*$C120/60</f>
        <v>59.0286915246841</v>
      </c>
      <c r="I120" s="27">
        <f>I119+(OFFSET('data'!$C$20,0,D120)*G119-OFFSET('data'!$C$17,0,D120)*I119)*$C120/60</f>
        <v>54.0613840971149</v>
      </c>
      <c r="J120" s="28">
        <f>$A120/60</f>
        <v>9.54268110057482</v>
      </c>
      <c r="K120" s="24">
        <f>G120/'data'!$C$15*1000</f>
        <v>2.96447960205319</v>
      </c>
      <c r="L120" s="24">
        <f>L119+'data'!$G$21*(K119-L119)/60*C119</f>
        <v>3.01651499805538</v>
      </c>
      <c r="M120" s="25">
        <f>IF(L120&lt;='data'!$G$22,1.89,1.47)</f>
        <v>1.47</v>
      </c>
      <c r="N120" s="24">
        <f>$A120</f>
        <v>572.560866034489</v>
      </c>
      <c r="O120" s="29">
        <f>'data'!$G$23-'data'!$G$23*(1-('data'!$G$22^M120)/('data'!$G$22^M120+L120^M120))</f>
        <v>46.1267010664898</v>
      </c>
      <c r="P120" s="29">
        <f>VLOOKUP(IF(N120-'data'!$G$24&lt;0,0,N120-'data'!$G$24),N3:O366,2)</f>
        <v>46.098521835723</v>
      </c>
      <c r="Q120" s="25">
        <v>3.5</v>
      </c>
      <c r="R120" s="30">
        <v>3.50015324009134</v>
      </c>
      <c r="S120" s="25">
        <v>3.38124085224475</v>
      </c>
      <c r="T120" s="25">
        <v>2.96447960205319</v>
      </c>
      <c r="U120" s="24">
        <v>2.96447960205319</v>
      </c>
      <c r="V120" s="24">
        <v>3.49088648306832</v>
      </c>
      <c r="W120" s="24">
        <v>3.16236102399613</v>
      </c>
      <c r="X120" s="24">
        <v>3.01651499805538</v>
      </c>
      <c r="Y120" s="24">
        <v>3.01651499805538</v>
      </c>
      <c r="Z120" s="29">
        <v>41.1629715132579</v>
      </c>
      <c r="AA120" s="29">
        <v>44.6268050620028</v>
      </c>
      <c r="AB120" s="29">
        <v>46.098521835723</v>
      </c>
      <c r="AC120" s="29">
        <v>46.098521835723</v>
      </c>
    </row>
    <row r="121" ht="20.05" customHeight="1">
      <c r="A121" s="22">
        <f>$A120+C120</f>
        <v>577.560866034489</v>
      </c>
      <c r="B121" s="23"/>
      <c r="C121" s="24">
        <v>5</v>
      </c>
      <c r="D121" t="b" s="25">
        <v>0</v>
      </c>
      <c r="E121" s="26"/>
      <c r="F121" s="27">
        <v>633.793820207456</v>
      </c>
      <c r="G121" s="27">
        <f>E120+(F120/60+H121*'data'!$C$16+I121*OFFSET('data'!$C$17,0,D120)-G120*(OFFSET('data'!$C$18,0,D120)+'data'!$C$19+OFFSET('data'!$C$20,0,D120)))*C121/60+G120</f>
        <v>19.4015461741948</v>
      </c>
      <c r="H121" s="27">
        <f>H120+('data'!$C$19*G120-'data'!$C$16*H120)*$C121/60</f>
        <v>59.1512353596282</v>
      </c>
      <c r="I121" s="27">
        <f>I120+(OFFSET('data'!$C$20,0,D121)*G120-OFFSET('data'!$C$17,0,D121)*I120)*$C121/60</f>
        <v>54.3341476324048</v>
      </c>
      <c r="J121" s="28">
        <f>$A121/60</f>
        <v>9.62601443390815</v>
      </c>
      <c r="K121" s="24">
        <f>G121/'data'!$C$15*1000</f>
        <v>2.96417149760822</v>
      </c>
      <c r="L121" s="24">
        <f>L120+'data'!$G$21*(K120-L120)/60*C120</f>
        <v>3.01590268645546</v>
      </c>
      <c r="M121" s="25">
        <f>IF(L121&lt;='data'!$G$22,1.89,1.47)</f>
        <v>1.47</v>
      </c>
      <c r="N121" s="24">
        <f>$A121</f>
        <v>577.560866034489</v>
      </c>
      <c r="O121" s="29">
        <f>'data'!$G$23-'data'!$G$23*(1-('data'!$G$22^M121)/('data'!$G$22^M121+L121^M121))</f>
        <v>46.1336389003958</v>
      </c>
      <c r="P121" s="29">
        <f>VLOOKUP(IF(N121-'data'!$G$24&lt;0,0,N121-'data'!$G$24),N3:O366,2)</f>
        <v>46.1056348024374</v>
      </c>
      <c r="Q121" s="25">
        <v>3.5</v>
      </c>
      <c r="R121" s="30">
        <v>3.5001524086941</v>
      </c>
      <c r="S121" s="25">
        <v>3.38266435133169</v>
      </c>
      <c r="T121" s="25">
        <v>2.96417149760822</v>
      </c>
      <c r="U121" s="24">
        <v>2.96417149760822</v>
      </c>
      <c r="V121" s="24">
        <v>3.4909955269741</v>
      </c>
      <c r="W121" s="24">
        <v>3.16493662960541</v>
      </c>
      <c r="X121" s="24">
        <v>3.01590268645546</v>
      </c>
      <c r="Y121" s="24">
        <v>3.01590268645546</v>
      </c>
      <c r="Z121" s="29">
        <v>41.1618663847371</v>
      </c>
      <c r="AA121" s="29">
        <v>44.5984237034354</v>
      </c>
      <c r="AB121" s="29">
        <v>46.1056348024374</v>
      </c>
      <c r="AC121" s="29">
        <v>46.1056348024374</v>
      </c>
    </row>
    <row r="122" ht="20.05" customHeight="1">
      <c r="A122" s="22">
        <f>$A121+C121</f>
        <v>582.560866034489</v>
      </c>
      <c r="B122" s="23"/>
      <c r="C122" s="24">
        <v>5</v>
      </c>
      <c r="D122" t="b" s="25">
        <v>0</v>
      </c>
      <c r="E122" s="26"/>
      <c r="F122" s="27">
        <v>633.083361266670</v>
      </c>
      <c r="G122" s="27">
        <f>E121+(F121/60+H122*'data'!$C$16+I122*OFFSET('data'!$C$17,0,D121)-G121*(OFFSET('data'!$C$18,0,D121)+'data'!$C$19+OFFSET('data'!$C$20,0,D121)))*C122/60+G121</f>
        <v>19.3994728931385</v>
      </c>
      <c r="H122" s="27">
        <f>H121+('data'!$C$19*G121-'data'!$C$16*H121)*$C122/60</f>
        <v>59.2730113250946</v>
      </c>
      <c r="I122" s="27">
        <f>I121+(OFFSET('data'!$C$20,0,D122)*G121-OFFSET('data'!$C$17,0,D122)*I121)*$C122/60</f>
        <v>54.6067897926761</v>
      </c>
      <c r="J122" s="28">
        <f>$A122/60</f>
        <v>9.70934776724148</v>
      </c>
      <c r="K122" s="24">
        <f>G122/'data'!$C$15*1000</f>
        <v>2.96385474137867</v>
      </c>
      <c r="L122" s="24">
        <f>L121+'data'!$G$21*(K121-L121)/60*C121</f>
        <v>3.015293954526</v>
      </c>
      <c r="M122" s="25">
        <f>IF(L122&lt;='data'!$G$22,1.89,1.47)</f>
        <v>1.47</v>
      </c>
      <c r="N122" s="24">
        <f>$A122</f>
        <v>582.560866034489</v>
      </c>
      <c r="O122" s="29">
        <f>'data'!$G$23-'data'!$G$23*(1-('data'!$G$22^M122)/('data'!$G$22^M122+L122^M122))</f>
        <v>46.1405375871869</v>
      </c>
      <c r="P122" s="29">
        <f>VLOOKUP(IF(N122-'data'!$G$24&lt;0,0,N122-'data'!$G$24),N3:O366,2)</f>
        <v>46.1127009346856</v>
      </c>
      <c r="Q122" s="25">
        <v>3.5</v>
      </c>
      <c r="R122" s="30">
        <v>3.50015158215041</v>
      </c>
      <c r="S122" s="25">
        <v>3.38402422030244</v>
      </c>
      <c r="T122" s="25">
        <v>2.96385474137867</v>
      </c>
      <c r="U122" s="24">
        <v>2.96385474137867</v>
      </c>
      <c r="V122" s="24">
        <v>3.49110327795376</v>
      </c>
      <c r="W122" s="24">
        <v>3.16749867813159</v>
      </c>
      <c r="X122" s="24">
        <v>3.015293954526</v>
      </c>
      <c r="Y122" s="24">
        <v>3.015293954526</v>
      </c>
      <c r="Z122" s="29">
        <v>41.1607743988419</v>
      </c>
      <c r="AA122" s="29">
        <v>44.5701821789563</v>
      </c>
      <c r="AB122" s="29">
        <v>46.1127009346856</v>
      </c>
      <c r="AC122" s="29">
        <v>46.1127009346856</v>
      </c>
    </row>
    <row r="123" ht="20.05" customHeight="1">
      <c r="A123" s="22">
        <f>$A122+C122</f>
        <v>587.560866034489</v>
      </c>
      <c r="B123" s="23"/>
      <c r="C123" s="24">
        <v>5</v>
      </c>
      <c r="D123" t="b" s="25">
        <v>0</v>
      </c>
      <c r="E123" s="26"/>
      <c r="F123" s="27">
        <v>632.376752062239</v>
      </c>
      <c r="G123" s="27">
        <f>E122+(F122/60+H123*'data'!$C$16+I123*OFFSET('data'!$C$17,0,D122)-G122*(OFFSET('data'!$C$18,0,D122)+'data'!$C$19+OFFSET('data'!$C$20,0,D122)))*C123/60+G122</f>
        <v>19.3973474766947</v>
      </c>
      <c r="H123" s="27">
        <f>H122+('data'!$C$19*G122-'data'!$C$16*H122)*$C123/60</f>
        <v>59.3940225586068</v>
      </c>
      <c r="I123" s="27">
        <f>I122+(OFFSET('data'!$C$20,0,D123)*G122-OFFSET('data'!$C$17,0,D123)*I122)*$C123/60</f>
        <v>54.8793097697086</v>
      </c>
      <c r="J123" s="28">
        <f>$A123/60</f>
        <v>9.79268110057482</v>
      </c>
      <c r="K123" s="24">
        <f>G123/'data'!$C$15*1000</f>
        <v>2.96353001989582</v>
      </c>
      <c r="L123" s="24">
        <f>L122+'data'!$G$21*(K122-L122)/60*C122</f>
        <v>3.01468865833686</v>
      </c>
      <c r="M123" s="25">
        <f>IF(L123&lt;='data'!$G$22,1.89,1.47)</f>
        <v>1.47</v>
      </c>
      <c r="N123" s="24">
        <f>$A123</f>
        <v>587.560866034489</v>
      </c>
      <c r="O123" s="29">
        <f>'data'!$G$23-'data'!$G$23*(1-('data'!$G$22^M123)/('data'!$G$22^M123+L123^M123))</f>
        <v>46.1473987339231</v>
      </c>
      <c r="P123" s="29">
        <f>VLOOKUP(IF(N123-'data'!$G$24&lt;0,0,N123-'data'!$G$24),N3:O366,2)</f>
        <v>46.1197223612091</v>
      </c>
      <c r="Q123" s="25">
        <v>3.5</v>
      </c>
      <c r="R123" s="30">
        <v>3.50015076043177</v>
      </c>
      <c r="S123" s="25">
        <v>3.38532415262549</v>
      </c>
      <c r="T123" s="25">
        <v>2.96353001989582</v>
      </c>
      <c r="U123" s="24">
        <v>2.96353001989582</v>
      </c>
      <c r="V123" s="24">
        <v>3.49120975127855</v>
      </c>
      <c r="W123" s="24">
        <v>3.1700465803546</v>
      </c>
      <c r="X123" s="24">
        <v>3.01468865833686</v>
      </c>
      <c r="Y123" s="24">
        <v>3.01468865833686</v>
      </c>
      <c r="Z123" s="29">
        <v>41.159695399370</v>
      </c>
      <c r="AA123" s="29">
        <v>44.5420890896841</v>
      </c>
      <c r="AB123" s="29">
        <v>46.1197223612091</v>
      </c>
      <c r="AC123" s="29">
        <v>46.1197223612091</v>
      </c>
    </row>
    <row r="124" ht="20.05" customHeight="1">
      <c r="A124" s="22">
        <f>$A123+C123</f>
        <v>592.560866034489</v>
      </c>
      <c r="B124" s="23"/>
      <c r="C124" s="24">
        <v>5</v>
      </c>
      <c r="D124" t="b" s="25">
        <v>0</v>
      </c>
      <c r="E124" s="26"/>
      <c r="F124" s="27">
        <v>631.6739701219529</v>
      </c>
      <c r="G124" s="27">
        <f>E123+(F123/60+H124*'data'!$C$16+I124*OFFSET('data'!$C$17,0,D123)-G123*(OFFSET('data'!$C$18,0,D123)+'data'!$C$19+OFFSET('data'!$C$20,0,D123)))*C124/60+G123</f>
        <v>19.3951741166034</v>
      </c>
      <c r="H124" s="27">
        <f>H123+('data'!$C$19*G123-'data'!$C$16*H123)*$C124/60</f>
        <v>59.5142722878773</v>
      </c>
      <c r="I124" s="27">
        <f>I123+(OFFSET('data'!$C$20,0,D124)*G123-OFFSET('data'!$C$17,0,D124)*I123)*$C124/60</f>
        <v>55.151706822904</v>
      </c>
      <c r="J124" s="28">
        <f>$A124/60</f>
        <v>9.87601443390815</v>
      </c>
      <c r="K124" s="24">
        <f>G124/'data'!$C$15*1000</f>
        <v>2.96319797357442</v>
      </c>
      <c r="L124" s="24">
        <f>L123+'data'!$G$21*(K123-L123)/60*C123</f>
        <v>3.01408666373011</v>
      </c>
      <c r="M124" s="25">
        <f>IF(L124&lt;='data'!$G$22,1.89,1.47)</f>
        <v>1.47</v>
      </c>
      <c r="N124" s="24">
        <f>$A124</f>
        <v>592.560866034489</v>
      </c>
      <c r="O124" s="29">
        <f>'data'!$G$23-'data'!$G$23*(1-('data'!$G$22^M124)/('data'!$G$22^M124+L124^M124))</f>
        <v>46.1542238383153</v>
      </c>
      <c r="P124" s="29">
        <f>VLOOKUP(IF(N124-'data'!$G$24&lt;0,0,N124-'data'!$G$24),N3:O366,2)</f>
        <v>46.1267010664898</v>
      </c>
      <c r="Q124" s="25">
        <v>3.5</v>
      </c>
      <c r="R124" s="30">
        <v>3.50014994350992</v>
      </c>
      <c r="S124" s="25">
        <v>3.38656762367033</v>
      </c>
      <c r="T124" s="25">
        <v>2.96319797357442</v>
      </c>
      <c r="U124" s="24">
        <v>2.96319797357442</v>
      </c>
      <c r="V124" s="24">
        <v>3.49131496203969</v>
      </c>
      <c r="W124" s="24">
        <v>3.1725797974497</v>
      </c>
      <c r="X124" s="24">
        <v>3.01408666373011</v>
      </c>
      <c r="Y124" s="24">
        <v>3.01408666373011</v>
      </c>
      <c r="Z124" s="29">
        <v>41.1586292319838</v>
      </c>
      <c r="AA124" s="29">
        <v>44.5141523043731</v>
      </c>
      <c r="AB124" s="29">
        <v>46.1267010664898</v>
      </c>
      <c r="AC124" s="29">
        <v>46.1267010664898</v>
      </c>
    </row>
    <row r="125" ht="20.05" customHeight="1">
      <c r="A125" s="22">
        <f>$A124+C124</f>
        <v>597.560866034489</v>
      </c>
      <c r="B125" s="23"/>
      <c r="C125" s="24">
        <v>5</v>
      </c>
      <c r="D125" t="b" s="25">
        <v>0</v>
      </c>
      <c r="E125" s="26"/>
      <c r="F125" s="27">
        <v>630.974993105742</v>
      </c>
      <c r="G125" s="27">
        <f>E124+(F124/60+H125*'data'!$C$16+I125*OFFSET('data'!$C$17,0,D124)-G124*(OFFSET('data'!$C$18,0,D124)+'data'!$C$19+OFFSET('data'!$C$20,0,D124)))*C125/60+G124</f>
        <v>19.3929567228669</v>
      </c>
      <c r="H125" s="27">
        <f>H124+('data'!$C$19*G124-'data'!$C$16*H124)*$C125/60</f>
        <v>59.6337638229832</v>
      </c>
      <c r="I125" s="27">
        <f>I124+(OFFSET('data'!$C$20,0,D125)*G124-OFFSET('data'!$C$17,0,D125)*I124)*$C125/60</f>
        <v>55.4239802747391</v>
      </c>
      <c r="J125" s="28">
        <f>$A125/60</f>
        <v>9.95934776724148</v>
      </c>
      <c r="K125" s="24">
        <f>G125/'data'!$C$15*1000</f>
        <v>2.96285919978527</v>
      </c>
      <c r="L125" s="24">
        <f>L124+'data'!$G$21*(K124-L124)/60*C124</f>
        <v>3.01348784566239</v>
      </c>
      <c r="M125" s="25">
        <f>IF(L125&lt;='data'!$G$22,1.89,1.47)</f>
        <v>1.47</v>
      </c>
      <c r="N125" s="24">
        <f>$A125</f>
        <v>597.560866034489</v>
      </c>
      <c r="O125" s="29">
        <f>'data'!$G$23-'data'!$G$23*(1-('data'!$G$22^M125)/('data'!$G$22^M125+L125^M125))</f>
        <v>46.161014296054</v>
      </c>
      <c r="P125" s="29">
        <f>VLOOKUP(IF(N125-'data'!$G$24&lt;0,0,N125-'data'!$G$24),N3:O366,2)</f>
        <v>46.1336389003958</v>
      </c>
      <c r="Q125" s="25">
        <v>3.5</v>
      </c>
      <c r="R125" s="30">
        <v>3.50014913135667</v>
      </c>
      <c r="S125" s="25">
        <v>3.38775790359852</v>
      </c>
      <c r="T125" s="25">
        <v>2.96285919978527</v>
      </c>
      <c r="U125" s="24">
        <v>2.96285919978527</v>
      </c>
      <c r="V125" s="24">
        <v>3.49141892515047</v>
      </c>
      <c r="W125" s="24">
        <v>3.17509783782803</v>
      </c>
      <c r="X125" s="24">
        <v>3.01348784566239</v>
      </c>
      <c r="Y125" s="24">
        <v>3.01348784566239</v>
      </c>
      <c r="Z125" s="29">
        <v>41.1575757441878</v>
      </c>
      <c r="AA125" s="29">
        <v>44.4863790064332</v>
      </c>
      <c r="AB125" s="29">
        <v>46.1336389003958</v>
      </c>
      <c r="AC125" s="29">
        <v>46.1336389003958</v>
      </c>
    </row>
    <row r="126" ht="20.05" customHeight="1">
      <c r="A126" s="22">
        <f>$A125+C125</f>
        <v>602.560866034489</v>
      </c>
      <c r="B126" s="23"/>
      <c r="C126" s="24">
        <v>5</v>
      </c>
      <c r="D126" t="b" s="25">
        <v>0</v>
      </c>
      <c r="E126" s="26"/>
      <c r="F126" s="27">
        <v>630.279798804365</v>
      </c>
      <c r="G126" s="27">
        <f>E125+(F125/60+H126*'data'!$C$16+I126*OFFSET('data'!$C$17,0,D125)-G125*(OFFSET('data'!$C$18,0,D125)+'data'!$C$19+OFFSET('data'!$C$20,0,D125)))*C126/60+G125</f>
        <v>19.3906989425224</v>
      </c>
      <c r="H126" s="27">
        <f>H125+('data'!$C$19*G125-'data'!$C$16*H125)*$C126/60</f>
        <v>59.7525005490738</v>
      </c>
      <c r="I126" s="27">
        <f>I125+(OFFSET('data'!$C$20,0,D126)*G125-OFFSET('data'!$C$17,0,D126)*I125)*$C126/60</f>
        <v>55.6961295065219</v>
      </c>
      <c r="J126" s="28">
        <f>$A126/60</f>
        <v>10.0426811005748</v>
      </c>
      <c r="K126" s="24">
        <f>G126/'data'!$C$15*1000</f>
        <v>2.96251425572334</v>
      </c>
      <c r="L126" s="24">
        <f>L125+'data'!$G$21*(K125-L125)/60*C125</f>
        <v>3.01289208759115</v>
      </c>
      <c r="M126" s="25">
        <f>IF(L126&lt;='data'!$G$22,1.89,1.47)</f>
        <v>1.47</v>
      </c>
      <c r="N126" s="24">
        <f>$A126</f>
        <v>602.560866034489</v>
      </c>
      <c r="O126" s="29">
        <f>'data'!$G$23-'data'!$G$23*(1-('data'!$G$22^M126)/('data'!$G$22^M126+L126^M126))</f>
        <v>46.1677714076529</v>
      </c>
      <c r="P126" s="29">
        <f>VLOOKUP(IF(N126-'data'!$G$24&lt;0,0,N126-'data'!$G$24),N3:O366,2)</f>
        <v>46.1405375871869</v>
      </c>
      <c r="Q126" s="25">
        <v>3.5</v>
      </c>
      <c r="R126" s="30">
        <v>3.50014832394406</v>
      </c>
      <c r="S126" s="25">
        <v>3.38889806949276</v>
      </c>
      <c r="T126" s="25">
        <v>2.96250908509249</v>
      </c>
      <c r="U126" s="24">
        <v>2.96251425572334</v>
      </c>
      <c r="V126" s="24">
        <v>3.49152165534838</v>
      </c>
      <c r="W126" s="24">
        <v>3.17760025416603</v>
      </c>
      <c r="X126" s="24">
        <v>3.01289208759115</v>
      </c>
      <c r="Y126" s="24">
        <v>3.01289208759115</v>
      </c>
      <c r="Z126" s="29">
        <v>41.1565347853063</v>
      </c>
      <c r="AA126" s="29">
        <v>44.4587757380945</v>
      </c>
      <c r="AB126" s="29">
        <v>46.1405375871869</v>
      </c>
      <c r="AC126" s="29">
        <v>46.1405375871869</v>
      </c>
    </row>
    <row r="127" ht="20.05" customHeight="1">
      <c r="A127" s="22">
        <f>$A126+C126</f>
        <v>607.560866034489</v>
      </c>
      <c r="B127" s="23"/>
      <c r="C127" s="24">
        <v>5</v>
      </c>
      <c r="D127" t="b" s="25">
        <v>0</v>
      </c>
      <c r="E127" s="26"/>
      <c r="F127" s="27">
        <v>629.588365139017</v>
      </c>
      <c r="G127" s="27">
        <f>E126+(F126/60+H127*'data'!$C$16+I127*OFFSET('data'!$C$17,0,D126)-G126*(OFFSET('data'!$C$18,0,D126)+'data'!$C$19+OFFSET('data'!$C$20,0,D126)))*C127/60+G126</f>
        <v>19.3884041771636</v>
      </c>
      <c r="H127" s="27">
        <f>H126+('data'!$C$19*G126-'data'!$C$16*H126)*$C127/60</f>
        <v>59.8704859195746</v>
      </c>
      <c r="I127" s="27">
        <f>I126+(OFFSET('data'!$C$20,0,D127)*G126-OFFSET('data'!$C$17,0,D127)*I126)*$C127/60</f>
        <v>55.9681539544305</v>
      </c>
      <c r="J127" s="28">
        <f>$A127/60</f>
        <v>10.1260144339082</v>
      </c>
      <c r="K127" s="24">
        <f>G127/'data'!$C$15*1000</f>
        <v>2.96216366108469</v>
      </c>
      <c r="L127" s="24">
        <f>L126+'data'!$G$21*(K126-L126)/60*C126</f>
        <v>3.01229928090183</v>
      </c>
      <c r="M127" s="25">
        <f>IF(L127&lt;='data'!$G$22,1.89,1.47)</f>
        <v>1.47</v>
      </c>
      <c r="N127" s="24">
        <f>$A127</f>
        <v>607.560866034489</v>
      </c>
      <c r="O127" s="29">
        <f>'data'!$G$23-'data'!$G$23*(1-('data'!$G$22^M127)/('data'!$G$22^M127+L127^M127))</f>
        <v>46.1744963848376</v>
      </c>
      <c r="P127" s="29">
        <f>VLOOKUP(IF(N127-'data'!$G$24&lt;0,0,N127-'data'!$G$24),N3:O366,2)</f>
        <v>46.1473987339231</v>
      </c>
      <c r="Q127" s="25">
        <v>3.5</v>
      </c>
      <c r="R127" s="30">
        <v>3.50014752124428</v>
      </c>
      <c r="S127" s="25">
        <v>3.3899910167691</v>
      </c>
      <c r="T127" s="25">
        <v>2.98568951046333</v>
      </c>
      <c r="U127" s="24">
        <v>2.96216366108469</v>
      </c>
      <c r="V127" s="24">
        <v>3.49162316719715</v>
      </c>
      <c r="W127" s="24">
        <v>3.1800866406126</v>
      </c>
      <c r="X127" s="24">
        <v>3.01229922005792</v>
      </c>
      <c r="Y127" s="24">
        <v>3.01229928090183</v>
      </c>
      <c r="Z127" s="29">
        <v>41.1555062064618</v>
      </c>
      <c r="AA127" s="29">
        <v>44.4313484418865</v>
      </c>
      <c r="AB127" s="29">
        <v>46.1473987339231</v>
      </c>
      <c r="AC127" s="29">
        <v>46.1473987339231</v>
      </c>
    </row>
    <row r="128" ht="20.05" customHeight="1">
      <c r="A128" s="22">
        <f>$A127+C127</f>
        <v>612.560866034489</v>
      </c>
      <c r="B128" s="23"/>
      <c r="C128" s="24">
        <v>5</v>
      </c>
      <c r="D128" t="b" s="25">
        <v>0</v>
      </c>
      <c r="E128" s="26"/>
      <c r="F128" s="27">
        <v>628.900670160408</v>
      </c>
      <c r="G128" s="27">
        <f>E127+(F127/60+H128*'data'!$C$16+I128*OFFSET('data'!$C$17,0,D127)-G127*(OFFSET('data'!$C$18,0,D127)+'data'!$C$19+OFFSET('data'!$C$20,0,D127)))*C128/60+G127</f>
        <v>19.386075599296</v>
      </c>
      <c r="H128" s="27">
        <f>H127+('data'!$C$19*G127-'data'!$C$16*H127)*$C128/60</f>
        <v>59.9877234498551</v>
      </c>
      <c r="I128" s="27">
        <f>I127+(OFFSET('data'!$C$20,0,D128)*G127-OFFSET('data'!$C$17,0,D128)*I127)*$C128/60</f>
        <v>56.240053105816</v>
      </c>
      <c r="J128" s="28">
        <f>$A128/60</f>
        <v>10.2093477672415</v>
      </c>
      <c r="K128" s="24">
        <f>G128/'data'!$C$15*1000</f>
        <v>2.96180790056524</v>
      </c>
      <c r="L128" s="24">
        <f>L127+'data'!$G$21*(K127-L127)/60*C127</f>
        <v>3.01170932437336</v>
      </c>
      <c r="M128" s="25">
        <f>IF(L128&lt;='data'!$G$22,1.89,1.47)</f>
        <v>1.47</v>
      </c>
      <c r="N128" s="24">
        <f>$A128</f>
        <v>612.560866034489</v>
      </c>
      <c r="O128" s="29">
        <f>'data'!$G$23-'data'!$G$23*(1-('data'!$G$22^M128)/('data'!$G$22^M128+L128^M128))</f>
        <v>46.1811903565086</v>
      </c>
      <c r="P128" s="29">
        <f>VLOOKUP(IF(N128-'data'!$G$24&lt;0,0,N128-'data'!$G$24),N3:O366,2)</f>
        <v>46.1542238383153</v>
      </c>
      <c r="Q128" s="25">
        <v>3.5</v>
      </c>
      <c r="R128" s="30">
        <v>3.50014672322967</v>
      </c>
      <c r="S128" s="25">
        <v>3.39103946991444</v>
      </c>
      <c r="T128" s="25">
        <v>3.00753107764006</v>
      </c>
      <c r="U128" s="24">
        <v>2.96180790056524</v>
      </c>
      <c r="V128" s="24">
        <v>3.49172347508881</v>
      </c>
      <c r="W128" s="24">
        <v>3.18255663016334</v>
      </c>
      <c r="X128" s="24">
        <v>3.01198609793131</v>
      </c>
      <c r="Y128" s="24">
        <v>3.01170932437336</v>
      </c>
      <c r="Z128" s="29">
        <v>41.1544898605527</v>
      </c>
      <c r="AA128" s="29">
        <v>44.4041024995884</v>
      </c>
      <c r="AB128" s="29">
        <v>46.1542238383153</v>
      </c>
      <c r="AC128" s="29">
        <v>46.1542238383153</v>
      </c>
    </row>
    <row r="129" ht="20.05" customHeight="1">
      <c r="A129" s="22">
        <f>$A128+C128</f>
        <v>617.560866034489</v>
      </c>
      <c r="B129" s="23"/>
      <c r="C129" s="24">
        <v>5</v>
      </c>
      <c r="D129" t="b" s="25">
        <v>0</v>
      </c>
      <c r="E129" s="26"/>
      <c r="F129" s="27">
        <v>628.216692047921</v>
      </c>
      <c r="G129" s="27">
        <f>E128+(F128/60+H129*'data'!$C$16+I129*OFFSET('data'!$C$17,0,D128)-G128*(OFFSET('data'!$C$18,0,D128)+'data'!$C$19+OFFSET('data'!$C$20,0,D128)))*C129/60+G128</f>
        <v>19.3837161676027</v>
      </c>
      <c r="H129" s="27">
        <f>H128+('data'!$C$19*G128-'data'!$C$16*H128)*$C129/60</f>
        <v>60.1042167113283</v>
      </c>
      <c r="I129" s="27">
        <f>I128+(OFFSET('data'!$C$20,0,D129)*G128-OFFSET('data'!$C$17,0,D129)*I128)*$C129/60</f>
        <v>56.5118264957518</v>
      </c>
      <c r="J129" s="28">
        <f>$A129/60</f>
        <v>10.2926811005748</v>
      </c>
      <c r="K129" s="24">
        <f>G129/'data'!$C$15*1000</f>
        <v>2.96144742619309</v>
      </c>
      <c r="L129" s="24">
        <f>L128+'data'!$G$21*(K128-L128)/60*C128</f>
        <v>3.01112212367926</v>
      </c>
      <c r="M129" s="25">
        <f>IF(L129&lt;='data'!$G$22,1.89,1.47)</f>
        <v>1.47</v>
      </c>
      <c r="N129" s="24">
        <f>$A129</f>
        <v>617.560866034489</v>
      </c>
      <c r="O129" s="29">
        <f>'data'!$G$23-'data'!$G$23*(1-('data'!$G$22^M129)/('data'!$G$22^M129+L129^M129))</f>
        <v>46.1878543743106</v>
      </c>
      <c r="P129" s="29">
        <f>VLOOKUP(IF(N129-'data'!$G$24&lt;0,0,N129-'data'!$G$24),N3:O366,2)</f>
        <v>46.161014296054</v>
      </c>
      <c r="Q129" s="25">
        <v>3.5</v>
      </c>
      <c r="R129" s="30">
        <v>3.50014592987277</v>
      </c>
      <c r="S129" s="25">
        <v>3.39204599258948</v>
      </c>
      <c r="T129" s="25">
        <v>3.02811282290892</v>
      </c>
      <c r="U129" s="24">
        <v>2.96144742619309</v>
      </c>
      <c r="V129" s="24">
        <v>3.49182259324572</v>
      </c>
      <c r="W129" s="24">
        <v>3.18500989219209</v>
      </c>
      <c r="X129" s="24">
        <v>3.01193367475763</v>
      </c>
      <c r="Y129" s="24">
        <v>3.01112212367926</v>
      </c>
      <c r="Z129" s="29">
        <v>41.1534856022324</v>
      </c>
      <c r="AA129" s="29">
        <v>44.3770427688034</v>
      </c>
      <c r="AB129" s="29">
        <v>46.161014296054</v>
      </c>
      <c r="AC129" s="29">
        <v>46.161014296054</v>
      </c>
    </row>
    <row r="130" ht="20.05" customHeight="1">
      <c r="A130" s="22">
        <f>$A129+C129</f>
        <v>622.560866034489</v>
      </c>
      <c r="B130" s="23"/>
      <c r="C130" s="24">
        <v>5</v>
      </c>
      <c r="D130" t="b" s="25">
        <v>0</v>
      </c>
      <c r="E130" s="26"/>
      <c r="F130" s="27">
        <v>627.536409109226</v>
      </c>
      <c r="G130" s="27">
        <f>E129+(F129/60+H130*'data'!$C$16+I130*OFFSET('data'!$C$17,0,D129)-G129*(OFFSET('data'!$C$18,0,D129)+'data'!$C$19+OFFSET('data'!$C$20,0,D129)))*C130/60+G129</f>
        <v>19.3813286411934</v>
      </c>
      <c r="H130" s="27">
        <f>H129+('data'!$C$19*G129-'data'!$C$16*H129)*$C130/60</f>
        <v>60.2199693259544</v>
      </c>
      <c r="I130" s="27">
        <f>I129+(OFFSET('data'!$C$20,0,D130)*G129-OFFSET('data'!$C$17,0,D130)*I129)*$C130/60</f>
        <v>56.7834737038125</v>
      </c>
      <c r="J130" s="28">
        <f>$A130/60</f>
        <v>10.3760144339082</v>
      </c>
      <c r="K130" s="24">
        <f>G130/'data'!$C$15*1000</f>
        <v>2.96108265950549</v>
      </c>
      <c r="L130" s="24">
        <f>L129+'data'!$G$21*(K129-L129)/60*C129</f>
        <v>3.01053759092214</v>
      </c>
      <c r="M130" s="25">
        <f>IF(L130&lt;='data'!$G$22,1.89,1.47)</f>
        <v>1.47</v>
      </c>
      <c r="N130" s="24">
        <f>$A130</f>
        <v>622.560866034489</v>
      </c>
      <c r="O130" s="29">
        <f>'data'!$G$23-'data'!$G$23*(1-('data'!$G$22^M130)/('data'!$G$22^M130+L130^M130))</f>
        <v>46.1944894178293</v>
      </c>
      <c r="P130" s="29">
        <f>VLOOKUP(IF(N130-'data'!$G$24&lt;0,0,N130-'data'!$G$24),N3:O366,2)</f>
        <v>46.1677714076529</v>
      </c>
      <c r="Q130" s="25">
        <v>3.5</v>
      </c>
      <c r="R130" s="30">
        <v>3.5001451411462</v>
      </c>
      <c r="S130" s="25">
        <v>3.39301299713434</v>
      </c>
      <c r="T130" s="25">
        <v>3.04750911107085</v>
      </c>
      <c r="U130" s="24">
        <v>2.96108265950549</v>
      </c>
      <c r="V130" s="24">
        <v>3.49192053572254</v>
      </c>
      <c r="W130" s="24">
        <v>3.18744613013039</v>
      </c>
      <c r="X130" s="24">
        <v>3.0121240582437</v>
      </c>
      <c r="Y130" s="24">
        <v>3.01053759092214</v>
      </c>
      <c r="Z130" s="29">
        <v>41.1524932878879</v>
      </c>
      <c r="AA130" s="29">
        <v>44.3501736172967</v>
      </c>
      <c r="AB130" s="29">
        <v>46.1677714076529</v>
      </c>
      <c r="AC130" s="29">
        <v>46.1677714076529</v>
      </c>
    </row>
    <row r="131" ht="20.05" customHeight="1">
      <c r="A131" s="22">
        <f>$A130+C130</f>
        <v>627.560866034489</v>
      </c>
      <c r="B131" s="23"/>
      <c r="C131" s="24">
        <v>5</v>
      </c>
      <c r="D131" t="b" s="25">
        <v>0</v>
      </c>
      <c r="E131" s="26"/>
      <c r="F131" s="27">
        <v>626.8597997788549</v>
      </c>
      <c r="G131" s="27">
        <f>E130+(F130/60+H131*'data'!$C$16+I131*OFFSET('data'!$C$17,0,D130)-G130*(OFFSET('data'!$C$18,0,D130)+'data'!$C$19+OFFSET('data'!$C$20,0,D130)))*C131/60+G130</f>
        <v>19.3789155929048</v>
      </c>
      <c r="H131" s="27">
        <f>H130+('data'!$C$19*G130-'data'!$C$16*H130)*$C131/60</f>
        <v>60.3349849611207</v>
      </c>
      <c r="I131" s="27">
        <f>I130+(OFFSET('data'!$C$20,0,D131)*G130-OFFSET('data'!$C$17,0,D131)*I130)*$C131/60</f>
        <v>57.0549943510682</v>
      </c>
      <c r="J131" s="28">
        <f>$A131/60</f>
        <v>10.4593477672415</v>
      </c>
      <c r="K131" s="24">
        <f>G131/'data'!$C$15*1000</f>
        <v>2.96071399358087</v>
      </c>
      <c r="L131" s="24">
        <f>L130+'data'!$G$21*(K130-L130)/60*C130</f>
        <v>3.00995564419922</v>
      </c>
      <c r="M131" s="25">
        <f>IF(L131&lt;='data'!$G$22,1.89,1.47)</f>
        <v>1.47</v>
      </c>
      <c r="N131" s="24">
        <f>$A131</f>
        <v>627.560866034489</v>
      </c>
      <c r="O131" s="29">
        <f>'data'!$G$23-'data'!$G$23*(1-('data'!$G$22^M131)/('data'!$G$22^M131+L131^M131))</f>
        <v>46.2010963994443</v>
      </c>
      <c r="P131" s="29">
        <f>VLOOKUP(IF(N131-'data'!$G$24&lt;0,0,N131-'data'!$G$24),N3:O366,2)</f>
        <v>46.1744963848376</v>
      </c>
      <c r="Q131" s="25">
        <v>3.5</v>
      </c>
      <c r="R131" s="30">
        <v>3.50014435702285</v>
      </c>
      <c r="S131" s="25">
        <v>3.39394275351252</v>
      </c>
      <c r="T131" s="25">
        <v>3.06578991157124</v>
      </c>
      <c r="U131" s="24">
        <v>2.96071399358087</v>
      </c>
      <c r="V131" s="24">
        <v>3.49201731640824</v>
      </c>
      <c r="W131" s="24">
        <v>3.18986507928607</v>
      </c>
      <c r="X131" s="24">
        <v>3.01254044170523</v>
      </c>
      <c r="Y131" s="24">
        <v>3.00995564419922</v>
      </c>
      <c r="Z131" s="29">
        <v>41.1515127756189</v>
      </c>
      <c r="AA131" s="29">
        <v>44.3234989552299</v>
      </c>
      <c r="AB131" s="29">
        <v>46.1744970751378</v>
      </c>
      <c r="AC131" s="29">
        <v>46.1744963848376</v>
      </c>
    </row>
    <row r="132" ht="20.05" customHeight="1">
      <c r="A132" s="22">
        <f>$A131+C131</f>
        <v>632.560866034489</v>
      </c>
      <c r="B132" s="23"/>
      <c r="C132" s="24">
        <v>5</v>
      </c>
      <c r="D132" t="b" s="25">
        <v>0</v>
      </c>
      <c r="E132" s="26"/>
      <c r="F132" s="27">
        <v>626.186842618344</v>
      </c>
      <c r="G132" s="27">
        <f>E131+(F131/60+H132*'data'!$C$16+I132*OFFSET('data'!$C$17,0,D131)-G131*(OFFSET('data'!$C$18,0,D131)+'data'!$C$19+OFFSET('data'!$C$20,0,D131)))*C132/60+G131</f>
        <v>19.3764794217145</v>
      </c>
      <c r="H132" s="27">
        <f>H131+('data'!$C$19*G131-'data'!$C$16*H131)*$C132/60</f>
        <v>60.4492673248735</v>
      </c>
      <c r="I132" s="27">
        <f>I131+(OFFSET('data'!$C$20,0,D132)*G131-OFFSET('data'!$C$17,0,D132)*I131)*$C132/60</f>
        <v>57.3263880972782</v>
      </c>
      <c r="J132" s="28">
        <f>$A132/60</f>
        <v>10.5426811005748</v>
      </c>
      <c r="K132" s="24">
        <f>G132/'data'!$C$15*1000</f>
        <v>2.96034179493543</v>
      </c>
      <c r="L132" s="24">
        <f>L131+'data'!$G$21*(K131-L131)/60*C131</f>
        <v>3.00937620719693</v>
      </c>
      <c r="M132" s="25">
        <f>IF(L132&lt;='data'!$G$22,1.89,1.47)</f>
        <v>1.47</v>
      </c>
      <c r="N132" s="24">
        <f>$A132</f>
        <v>632.560866034489</v>
      </c>
      <c r="O132" s="29">
        <f>'data'!$G$23-'data'!$G$23*(1-('data'!$G$22^M132)/('data'!$G$22^M132+L132^M132))</f>
        <v>46.2076761688588</v>
      </c>
      <c r="P132" s="29">
        <f>VLOOKUP(IF(N132-'data'!$G$24&lt;0,0,N132-'data'!$G$24),N3:O366,2)</f>
        <v>46.1811903565086</v>
      </c>
      <c r="Q132" s="25">
        <v>3.5</v>
      </c>
      <c r="R132" s="30">
        <v>3.50014357747567</v>
      </c>
      <c r="S132" s="25">
        <v>3.39483739772593</v>
      </c>
      <c r="T132" s="25">
        <v>3.08302105830766</v>
      </c>
      <c r="U132" s="24">
        <v>2.96034179493543</v>
      </c>
      <c r="V132" s="24">
        <v>3.49211294902803</v>
      </c>
      <c r="W132" s="24">
        <v>3.19226650479281</v>
      </c>
      <c r="X132" s="24">
        <v>3.01316703957117</v>
      </c>
      <c r="Y132" s="24">
        <v>3.00937620719693</v>
      </c>
      <c r="Z132" s="29">
        <v>41.1505439252174</v>
      </c>
      <c r="AA132" s="29">
        <v>44.2970222654191</v>
      </c>
      <c r="AB132" s="29">
        <v>46.1780497663652</v>
      </c>
      <c r="AC132" s="29">
        <v>46.1811903565086</v>
      </c>
    </row>
    <row r="133" ht="20.05" customHeight="1">
      <c r="A133" s="22">
        <f>$A132+C132</f>
        <v>637.560866034489</v>
      </c>
      <c r="B133" s="23"/>
      <c r="C133" s="24">
        <v>5</v>
      </c>
      <c r="D133" t="b" s="25">
        <v>0</v>
      </c>
      <c r="E133" s="26"/>
      <c r="F133" s="27">
        <v>625.517516314585</v>
      </c>
      <c r="G133" s="27">
        <f>E132+(F132/60+H133*'data'!$C$16+I133*OFFSET('data'!$C$17,0,D132)-G132*(OFFSET('data'!$C$18,0,D132)+'data'!$C$19+OFFSET('data'!$C$20,0,D132)))*C133/60+G132</f>
        <v>19.3740223643292</v>
      </c>
      <c r="H133" s="27">
        <f>H132+('data'!$C$19*G132-'data'!$C$16*H132)*$C133/60</f>
        <v>60.5628201614772</v>
      </c>
      <c r="I133" s="27">
        <f>I132+(OFFSET('data'!$C$20,0,D133)*G132-OFFSET('data'!$C$17,0,D133)*I132)*$C133/60</f>
        <v>57.5976546382725</v>
      </c>
      <c r="J133" s="28">
        <f>$A133/60</f>
        <v>10.6260144339082</v>
      </c>
      <c r="K133" s="24">
        <f>G133/'data'!$C$15*1000</f>
        <v>2.95996640529358</v>
      </c>
      <c r="L133" s="24">
        <f>L132+'data'!$G$21*(K132-L132)/60*C132</f>
        <v>3.00879920881257</v>
      </c>
      <c r="M133" s="25">
        <f>IF(L133&lt;='data'!$G$22,1.89,1.47)</f>
        <v>1.47</v>
      </c>
      <c r="N133" s="24">
        <f>$A133</f>
        <v>637.560866034489</v>
      </c>
      <c r="O133" s="29">
        <f>'data'!$G$23-'data'!$G$23*(1-('data'!$G$22^M133)/('data'!$G$22^M133+L133^M133))</f>
        <v>46.2142295173278</v>
      </c>
      <c r="P133" s="29">
        <f>VLOOKUP(IF(N133-'data'!$G$24&lt;0,0,N133-'data'!$G$24),N3:O366,2)</f>
        <v>46.1878543743106</v>
      </c>
      <c r="Q133" s="25">
        <v>3.5</v>
      </c>
      <c r="R133" s="30">
        <v>3.50014280247784</v>
      </c>
      <c r="S133" s="25">
        <v>3.3956989397327</v>
      </c>
      <c r="T133" s="25">
        <v>3.09926449408046</v>
      </c>
      <c r="U133" s="24">
        <v>2.95996640529358</v>
      </c>
      <c r="V133" s="24">
        <v>3.49220744714529</v>
      </c>
      <c r="W133" s="24">
        <v>3.19465019968279</v>
      </c>
      <c r="X133" s="24">
        <v>3.01398902670415</v>
      </c>
      <c r="Y133" s="24">
        <v>3.00879920881257</v>
      </c>
      <c r="Z133" s="29">
        <v>41.149586598147</v>
      </c>
      <c r="AA133" s="29">
        <v>44.270746631734</v>
      </c>
      <c r="AB133" s="29">
        <v>46.1786445974241</v>
      </c>
      <c r="AC133" s="29">
        <v>46.1878543743106</v>
      </c>
    </row>
    <row r="134" ht="20.05" customHeight="1">
      <c r="A134" s="22">
        <f>$A133+C133</f>
        <v>642.560866034489</v>
      </c>
      <c r="B134" s="23"/>
      <c r="C134" s="24">
        <v>5</v>
      </c>
      <c r="D134" t="b" s="25">
        <v>0</v>
      </c>
      <c r="E134" s="26"/>
      <c r="F134" s="27">
        <v>624.851799679770</v>
      </c>
      <c r="G134" s="27">
        <f>E133+(F133/60+H134*'data'!$C$16+I134*OFFSET('data'!$C$17,0,D133)-G133*(OFFSET('data'!$C$18,0,D133)+'data'!$C$19+OFFSET('data'!$C$20,0,D133)))*C134/60+G133</f>
        <v>19.3715465059999</v>
      </c>
      <c r="H134" s="27">
        <f>H133+('data'!$C$19*G133-'data'!$C$16*H133)*$C134/60</f>
        <v>60.6756472472804</v>
      </c>
      <c r="I134" s="27">
        <f>I133+(OFFSET('data'!$C$20,0,D134)*G133-OFFSET('data'!$C$17,0,D134)*I133)*$C134/60</f>
        <v>57.8687937035075</v>
      </c>
      <c r="J134" s="28">
        <f>$A134/60</f>
        <v>10.7093477672415</v>
      </c>
      <c r="K134" s="24">
        <f>G134/'data'!$C$15*1000</f>
        <v>2.95958814324035</v>
      </c>
      <c r="L134" s="24">
        <f>L133+'data'!$G$21*(K133-L133)/60*C133</f>
        <v>3.00822458280127</v>
      </c>
      <c r="M134" s="25">
        <f>IF(L134&lt;='data'!$G$22,1.89,1.47)</f>
        <v>1.47</v>
      </c>
      <c r="N134" s="24">
        <f>$A134</f>
        <v>642.560866034489</v>
      </c>
      <c r="O134" s="29">
        <f>'data'!$G$23-'data'!$G$23*(1-('data'!$G$22^M134)/('data'!$G$22^M134+L134^M134))</f>
        <v>46.2207571816052</v>
      </c>
      <c r="P134" s="29">
        <f>VLOOKUP(IF(N134-'data'!$G$24&lt;0,0,N134-'data'!$G$24),N3:O366,2)</f>
        <v>46.1944894178293</v>
      </c>
      <c r="Q134" s="25">
        <v>3.5</v>
      </c>
      <c r="R134" s="30">
        <v>3.50014203200265</v>
      </c>
      <c r="S134" s="25">
        <v>3.39652927089691</v>
      </c>
      <c r="T134" s="25">
        <v>3.11457850059385</v>
      </c>
      <c r="U134" s="24">
        <v>2.95958814324035</v>
      </c>
      <c r="V134" s="24">
        <v>3.49230082416349</v>
      </c>
      <c r="W134" s="24">
        <v>3.19701598307523</v>
      </c>
      <c r="X134" s="24">
        <v>3.01499248131148</v>
      </c>
      <c r="Y134" s="24">
        <v>3.00822458280127</v>
      </c>
      <c r="Z134" s="29">
        <v>41.148640657523</v>
      </c>
      <c r="AA134" s="29">
        <v>44.2446747657488</v>
      </c>
      <c r="AB134" s="29">
        <v>46.1764844193431</v>
      </c>
      <c r="AC134" s="29">
        <v>46.1944894178293</v>
      </c>
    </row>
    <row r="135" ht="20.05" customHeight="1">
      <c r="A135" s="22">
        <f>$A134+C134</f>
        <v>647.560866034489</v>
      </c>
      <c r="B135" s="23"/>
      <c r="C135" s="24">
        <v>5</v>
      </c>
      <c r="D135" t="b" s="25">
        <v>0</v>
      </c>
      <c r="E135" s="26"/>
      <c r="F135" s="27">
        <v>624.1896716502609</v>
      </c>
      <c r="G135" s="27">
        <f>E134+(F134/60+H135*'data'!$C$16+I135*OFFSET('data'!$C$17,0,D134)-G134*(OFFSET('data'!$C$18,0,D134)+'data'!$C$19+OFFSET('data'!$C$20,0,D134)))*C135/60+G134</f>
        <v>19.3690537906178</v>
      </c>
      <c r="H135" s="27">
        <f>H134+('data'!$C$19*G134-'data'!$C$16*H134)*$C135/60</f>
        <v>60.787752386867</v>
      </c>
      <c r="I135" s="27">
        <f>I134+(OFFSET('data'!$C$20,0,D135)*G134-OFFSET('data'!$C$17,0,D135)*I134)*$C135/60</f>
        <v>58.1398050537846</v>
      </c>
      <c r="J135" s="28">
        <f>$A135/60</f>
        <v>10.7926811005748</v>
      </c>
      <c r="K135" s="24">
        <f>G135/'data'!$C$15*1000</f>
        <v>2.95920730576374</v>
      </c>
      <c r="L135" s="24">
        <f>L134+'data'!$G$21*(K134-L134)/60*C134</f>
        <v>3.00765226744653</v>
      </c>
      <c r="M135" s="25">
        <f>IF(L135&lt;='data'!$G$22,1.89,1.47)</f>
        <v>1.47</v>
      </c>
      <c r="N135" s="24">
        <f>$A135</f>
        <v>647.560866034489</v>
      </c>
      <c r="O135" s="29">
        <f>'data'!$G$23-'data'!$G$23*(1-('data'!$G$22^M135)/('data'!$G$22^M135+L135^M135))</f>
        <v>46.2272598476285</v>
      </c>
      <c r="P135" s="29">
        <f>VLOOKUP(IF(N135-'data'!$G$24&lt;0,0,N135-'data'!$G$24),N3:O366,2)</f>
        <v>46.2010963994443</v>
      </c>
      <c r="Q135" s="25">
        <v>3.5</v>
      </c>
      <c r="R135" s="30">
        <v>3.50014126602358</v>
      </c>
      <c r="S135" s="25">
        <v>3.39733017099796</v>
      </c>
      <c r="T135" s="25">
        <v>3.12901791486173</v>
      </c>
      <c r="U135" s="24">
        <v>2.95920730576374</v>
      </c>
      <c r="V135" s="24">
        <v>3.49239309332806</v>
      </c>
      <c r="W135" s="24">
        <v>3.19936369847391</v>
      </c>
      <c r="X135" s="24">
        <v>3.01616433123443</v>
      </c>
      <c r="Y135" s="24">
        <v>3.00765226744653</v>
      </c>
      <c r="Z135" s="29">
        <v>41.1477059680924</v>
      </c>
      <c r="AA135" s="29">
        <v>44.2188090317515</v>
      </c>
      <c r="AB135" s="29">
        <v>46.1717604229008</v>
      </c>
      <c r="AC135" s="29">
        <v>46.2010963994443</v>
      </c>
    </row>
    <row r="136" ht="20.05" customHeight="1">
      <c r="A136" s="22">
        <f>$A135+C135</f>
        <v>652.560866034489</v>
      </c>
      <c r="B136" s="23"/>
      <c r="C136" s="24">
        <v>5</v>
      </c>
      <c r="D136" t="b" s="25">
        <v>0</v>
      </c>
      <c r="E136" s="26"/>
      <c r="F136" s="27">
        <v>623.5311112861669</v>
      </c>
      <c r="G136" s="27">
        <f>E135+(F135/60+H136*'data'!$C$16+I136*OFFSET('data'!$C$17,0,D135)-G135*(OFFSET('data'!$C$18,0,D135)+'data'!$C$19+OFFSET('data'!$C$20,0,D135)))*C136/60+G135</f>
        <v>19.3665460301372</v>
      </c>
      <c r="H136" s="27">
        <f>H135+('data'!$C$19*G135-'data'!$C$16*H135)*$C136/60</f>
        <v>60.8991394094743</v>
      </c>
      <c r="I136" s="27">
        <f>I135+(OFFSET('data'!$C$20,0,D136)*G135-OFFSET('data'!$C$17,0,D136)*I135)*$C136/60</f>
        <v>58.4106884791211</v>
      </c>
      <c r="J136" s="28">
        <f>$A136/60</f>
        <v>10.8760144339082</v>
      </c>
      <c r="K136" s="24">
        <f>G136/'data'!$C$15*1000</f>
        <v>2.95882416969444</v>
      </c>
      <c r="L136" s="24">
        <f>L135+'data'!$G$21*(K135-L135)/60*C135</f>
        <v>3.00708220525281</v>
      </c>
      <c r="M136" s="25">
        <f>IF(L136&lt;='data'!$G$22,1.89,1.47)</f>
        <v>1.47</v>
      </c>
      <c r="N136" s="24">
        <f>$A136</f>
        <v>652.560866034489</v>
      </c>
      <c r="O136" s="29">
        <f>'data'!$G$23-'data'!$G$23*(1-('data'!$G$22^M136)/('data'!$G$22^M136+L136^M136))</f>
        <v>46.2337381539576</v>
      </c>
      <c r="P136" s="29">
        <f>VLOOKUP(IF(N136-'data'!$G$24&lt;0,0,N136-'data'!$G$24),N3:O366,2)</f>
        <v>46.2076761688588</v>
      </c>
      <c r="Q136" s="25">
        <v>3.5</v>
      </c>
      <c r="R136" s="30">
        <v>3.50014050451424</v>
      </c>
      <c r="S136" s="25">
        <v>3.39810331482561</v>
      </c>
      <c r="T136" s="25">
        <v>3.14263433282174</v>
      </c>
      <c r="U136" s="24">
        <v>2.95882416969444</v>
      </c>
      <c r="V136" s="24">
        <v>3.49248426772826</v>
      </c>
      <c r="W136" s="24">
        <v>3.20169321216716</v>
      </c>
      <c r="X136" s="24">
        <v>3.01749230341599</v>
      </c>
      <c r="Y136" s="24">
        <v>3.00708220525281</v>
      </c>
      <c r="Z136" s="29">
        <v>41.1467823962144</v>
      </c>
      <c r="AA136" s="29">
        <v>44.1931514702081</v>
      </c>
      <c r="AB136" s="29">
        <v>46.1646527236529</v>
      </c>
      <c r="AC136" s="29">
        <v>46.2076761688588</v>
      </c>
    </row>
    <row r="137" ht="20.05" customHeight="1">
      <c r="A137" s="22">
        <f>$A136+C136</f>
        <v>657.560866034489</v>
      </c>
      <c r="B137" s="23"/>
      <c r="C137" s="24">
        <v>5</v>
      </c>
      <c r="D137" t="b" s="25">
        <v>0</v>
      </c>
      <c r="E137" s="26"/>
      <c r="F137" s="27">
        <v>622.8760977702329</v>
      </c>
      <c r="G137" s="27">
        <f>E136+(F136/60+H137*'data'!$C$16+I137*OFFSET('data'!$C$17,0,D136)-G136*(OFFSET('data'!$C$18,0,D136)+'data'!$C$19+OFFSET('data'!$C$20,0,D136)))*C137/60+G136</f>
        <v>19.3640249133713</v>
      </c>
      <c r="H137" s="27">
        <f>H136+('data'!$C$19*G136-'data'!$C$16*H136)*$C137/60</f>
        <v>61.0098121656594</v>
      </c>
      <c r="I137" s="27">
        <f>I136+(OFFSET('data'!$C$20,0,D137)*G136-OFFSET('data'!$C$17,0,D137)*I136)*$C137/60</f>
        <v>58.6814437967628</v>
      </c>
      <c r="J137" s="28">
        <f>$A137/60</f>
        <v>10.9593477672415</v>
      </c>
      <c r="K137" s="24">
        <f>G137/'data'!$C$15*1000</f>
        <v>2.95843899304963</v>
      </c>
      <c r="L137" s="24">
        <f>L136+'data'!$G$21*(K136-L136)/60*C136</f>
        <v>3.00651434265866</v>
      </c>
      <c r="M137" s="25">
        <f>IF(L137&lt;='data'!$G$22,1.89,1.47)</f>
        <v>1.47</v>
      </c>
      <c r="N137" s="24">
        <f>$A137</f>
        <v>657.560866034489</v>
      </c>
      <c r="O137" s="29">
        <f>'data'!$G$23-'data'!$G$23*(1-('data'!$G$22^M137)/('data'!$G$22^M137+L137^M137))</f>
        <v>46.2401926949854</v>
      </c>
      <c r="P137" s="29">
        <f>VLOOKUP(IF(N137-'data'!$G$24&lt;0,0,N137-'data'!$G$24),N3:O366,2)</f>
        <v>46.2142295173278</v>
      </c>
      <c r="Q137" s="25">
        <v>3.5</v>
      </c>
      <c r="R137" s="30">
        <v>3.50013974744841</v>
      </c>
      <c r="S137" s="25">
        <v>3.39885027838523</v>
      </c>
      <c r="T137" s="25">
        <v>3.15547630091378</v>
      </c>
      <c r="U137" s="24">
        <v>2.95843899304963</v>
      </c>
      <c r="V137" s="24">
        <v>3.49257436029901</v>
      </c>
      <c r="W137" s="24">
        <v>3.20400441172435</v>
      </c>
      <c r="X137" s="24">
        <v>3.0189648763592</v>
      </c>
      <c r="Y137" s="24">
        <v>3.00651434265866</v>
      </c>
      <c r="Z137" s="29">
        <v>41.1458698098407</v>
      </c>
      <c r="AA137" s="29">
        <v>44.1677038197771</v>
      </c>
      <c r="AB137" s="29">
        <v>46.155330926447</v>
      </c>
      <c r="AC137" s="29">
        <v>46.2142295173278</v>
      </c>
    </row>
    <row r="138" ht="20.05" customHeight="1">
      <c r="A138" s="22">
        <f>$A137+C137</f>
        <v>662.560866034489</v>
      </c>
      <c r="B138" s="23"/>
      <c r="C138" s="24">
        <v>5</v>
      </c>
      <c r="D138" t="b" s="25">
        <v>0</v>
      </c>
      <c r="E138" s="26"/>
      <c r="F138" s="27">
        <v>622.224610407499</v>
      </c>
      <c r="G138" s="27">
        <f>E137+(F137/60+H138*'data'!$C$16+I138*OFFSET('data'!$C$17,0,D137)-G137*(OFFSET('data'!$C$18,0,D137)+'data'!$C$19+OFFSET('data'!$C$20,0,D137)))*C138/60+G137</f>
        <v>19.3614920142018</v>
      </c>
      <c r="H138" s="27">
        <f>H137+('data'!$C$19*G137-'data'!$C$16*H137)*$C138/60</f>
        <v>61.1197745241984</v>
      </c>
      <c r="I138" s="27">
        <f>I137+(OFFSET('data'!$C$20,0,D138)*G137-OFFSET('data'!$C$17,0,D138)*I137)*$C138/60</f>
        <v>58.9520708493292</v>
      </c>
      <c r="J138" s="28">
        <f>$A138/60</f>
        <v>11.0426811005748</v>
      </c>
      <c r="K138" s="24">
        <f>G138/'data'!$C$15*1000</f>
        <v>2.9580520162872</v>
      </c>
      <c r="L138" s="24">
        <f>L137+'data'!$G$21*(K137-L137)/60*C137</f>
        <v>3.00594862976903</v>
      </c>
      <c r="M138" s="25">
        <f>IF(L138&lt;='data'!$G$22,1.89,1.47)</f>
        <v>1.47</v>
      </c>
      <c r="N138" s="24">
        <f>$A138</f>
        <v>662.560866034489</v>
      </c>
      <c r="O138" s="29">
        <f>'data'!$G$23-'data'!$G$23*(1-('data'!$G$22^M138)/('data'!$G$22^M138+L138^M138))</f>
        <v>46.2466240239336</v>
      </c>
      <c r="P138" s="29">
        <f>VLOOKUP(IF(N138-'data'!$G$24&lt;0,0,N138-'data'!$G$24),N3:O366,2)</f>
        <v>46.2207571816052</v>
      </c>
      <c r="Q138" s="25">
        <v>3.5</v>
      </c>
      <c r="R138" s="30">
        <v>3.50013899480003</v>
      </c>
      <c r="S138" s="25">
        <v>3.39957254473626</v>
      </c>
      <c r="T138" s="25">
        <v>3.16758949633426</v>
      </c>
      <c r="U138" s="24">
        <v>2.9580520162872</v>
      </c>
      <c r="V138" s="24">
        <v>3.49266338382271</v>
      </c>
      <c r="W138" s="24">
        <v>3.20629720458303</v>
      </c>
      <c r="X138" s="24">
        <v>3.02057123539935</v>
      </c>
      <c r="Y138" s="24">
        <v>3.00594862976903</v>
      </c>
      <c r="Z138" s="29">
        <v>41.1449680784966</v>
      </c>
      <c r="AA138" s="29">
        <v>44.1424675379597</v>
      </c>
      <c r="AB138" s="29">
        <v>46.1439546689499</v>
      </c>
      <c r="AC138" s="29">
        <v>46.2207571816052</v>
      </c>
    </row>
    <row r="139" ht="20.05" customHeight="1">
      <c r="A139" s="22">
        <f>$A138+C138</f>
        <v>667.560866034489</v>
      </c>
      <c r="B139" s="23"/>
      <c r="C139" s="24">
        <v>5</v>
      </c>
      <c r="D139" t="b" s="25">
        <v>0</v>
      </c>
      <c r="E139" s="26"/>
      <c r="F139" s="27">
        <v>621.576628624342</v>
      </c>
      <c r="G139" s="27">
        <f>E138+(F138/60+H139*'data'!$C$16+I139*OFFSET('data'!$C$17,0,D138)-G138*(OFFSET('data'!$C$18,0,D138)+'data'!$C$19+OFFSET('data'!$C$20,0,D138)))*C139/60+G138</f>
        <v>19.3589487992418</v>
      </c>
      <c r="H139" s="27">
        <f>H138+('data'!$C$19*G138-'data'!$C$16*H138)*$C139/60</f>
        <v>61.2290303692015</v>
      </c>
      <c r="I139" s="27">
        <f>I138+(OFFSET('data'!$C$20,0,D139)*G138-OFFSET('data'!$C$17,0,D139)*I138)*$C139/60</f>
        <v>59.2225695030824</v>
      </c>
      <c r="J139" s="28">
        <f>$A139/60</f>
        <v>11.1260144339082</v>
      </c>
      <c r="K139" s="24">
        <f>G139/'data'!$C$15*1000</f>
        <v>2.95766346347656</v>
      </c>
      <c r="L139" s="24">
        <f>L138+'data'!$G$21*(K138-L138)/60*C138</f>
        <v>3.00538502010552</v>
      </c>
      <c r="M139" s="25">
        <f>IF(L139&lt;='data'!$G$22,1.89,1.47)</f>
        <v>1.47</v>
      </c>
      <c r="N139" s="24">
        <f>$A139</f>
        <v>667.560866034489</v>
      </c>
      <c r="O139" s="29">
        <f>'data'!$G$23-'data'!$G$23*(1-('data'!$G$22^M139)/('data'!$G$22^M139+L139^M139))</f>
        <v>46.2530326556502</v>
      </c>
      <c r="P139" s="29">
        <f>VLOOKUP(IF(N139-'data'!$G$24&lt;0,0,N139-'data'!$G$24),N3:O366,2)</f>
        <v>46.2272598476285</v>
      </c>
      <c r="Q139" s="25">
        <v>3.5</v>
      </c>
      <c r="R139" s="30">
        <v>3.50013824654317</v>
      </c>
      <c r="S139" s="25">
        <v>3.40027150948548</v>
      </c>
      <c r="T139" s="25">
        <v>3.17901689663571</v>
      </c>
      <c r="U139" s="24">
        <v>2.95766346347656</v>
      </c>
      <c r="V139" s="24">
        <v>3.49275135093105</v>
      </c>
      <c r="W139" s="24">
        <v>3.20857151672142</v>
      </c>
      <c r="X139" s="24">
        <v>3.02230123062349</v>
      </c>
      <c r="Y139" s="24">
        <v>3.00538502010552</v>
      </c>
      <c r="Z139" s="29">
        <v>41.1440770732622</v>
      </c>
      <c r="AA139" s="29">
        <v>44.1174438204689</v>
      </c>
      <c r="AB139" s="29">
        <v>46.1306741439313</v>
      </c>
      <c r="AC139" s="29">
        <v>46.2272598476285</v>
      </c>
    </row>
    <row r="140" ht="20.05" customHeight="1">
      <c r="A140" s="22">
        <f>$A139+C139</f>
        <v>672.560866034489</v>
      </c>
      <c r="B140" s="23"/>
      <c r="C140" s="24">
        <v>5</v>
      </c>
      <c r="D140" t="b" s="25">
        <v>0</v>
      </c>
      <c r="E140" s="26"/>
      <c r="F140" s="27">
        <v>620.932131967915</v>
      </c>
      <c r="G140" s="27">
        <f>E139+(F139/60+H140*'data'!$C$16+I140*OFFSET('data'!$C$17,0,D139)-G139*(OFFSET('data'!$C$18,0,D139)+'data'!$C$19+OFFSET('data'!$C$20,0,D139)))*C140/60+G139</f>
        <v>19.3563966349885</v>
      </c>
      <c r="H140" s="27">
        <f>H139+('data'!$C$19*G139-'data'!$C$16*H139)*$C140/60</f>
        <v>61.3375835974307</v>
      </c>
      <c r="I140" s="27">
        <f>I139+(OFFSET('data'!$C$20,0,D140)*G139-OFFSET('data'!$C$17,0,D140)*I139)*$C140/60</f>
        <v>59.4929396463115</v>
      </c>
      <c r="J140" s="28">
        <f>$A140/60</f>
        <v>11.2093477672415</v>
      </c>
      <c r="K140" s="24">
        <f>G140/'data'!$C$15*1000</f>
        <v>2.95727354339138</v>
      </c>
      <c r="L140" s="24">
        <f>L139+'data'!$G$21*(K139-L139)/60*C139</f>
        <v>3.00482347037332</v>
      </c>
      <c r="M140" s="25">
        <f>IF(L140&lt;='data'!$G$22,1.89,1.47)</f>
        <v>1.47</v>
      </c>
      <c r="N140" s="24">
        <f>$A140</f>
        <v>672.560866034489</v>
      </c>
      <c r="O140" s="29">
        <f>'data'!$G$23-'data'!$G$23*(1-('data'!$G$22^M140)/('data'!$G$22^M140+L140^M140))</f>
        <v>46.2594190692192</v>
      </c>
      <c r="P140" s="29">
        <f>VLOOKUP(IF(N140-'data'!$G$24&lt;0,0,N140-'data'!$G$24),N3:O366,2)</f>
        <v>46.2337381539576</v>
      </c>
      <c r="Q140" s="25">
        <v>3.5</v>
      </c>
      <c r="R140" s="30">
        <v>3.50013750265207</v>
      </c>
      <c r="S140" s="25">
        <v>3.40094848595569</v>
      </c>
      <c r="T140" s="25">
        <v>3.18979893930112</v>
      </c>
      <c r="U140" s="24">
        <v>2.95727354339138</v>
      </c>
      <c r="V140" s="24">
        <v>3.49283827410678</v>
      </c>
      <c r="W140" s="24">
        <v>3.21082729141118</v>
      </c>
      <c r="X140" s="24">
        <v>3.02414533728089</v>
      </c>
      <c r="Y140" s="24">
        <v>3.00482347037332</v>
      </c>
      <c r="Z140" s="29">
        <v>41.1431966667532</v>
      </c>
      <c r="AA140" s="29">
        <v>44.0926336193952</v>
      </c>
      <c r="AB140" s="29">
        <v>46.1156306002335</v>
      </c>
      <c r="AC140" s="29">
        <v>46.2337381539576</v>
      </c>
    </row>
    <row r="141" ht="20.05" customHeight="1">
      <c r="A141" s="22">
        <f>$A140+C140</f>
        <v>677.560866034489</v>
      </c>
      <c r="B141" s="23"/>
      <c r="C141" s="24">
        <v>5</v>
      </c>
      <c r="D141" t="b" s="25">
        <v>0</v>
      </c>
      <c r="E141" s="26"/>
      <c r="F141" s="27">
        <v>620.291100105283</v>
      </c>
      <c r="G141" s="27">
        <f>E140+(F140/60+H141*'data'!$C$16+I141*OFFSET('data'!$C$17,0,D140)-G140*(OFFSET('data'!$C$18,0,D140)+'data'!$C$19+OFFSET('data'!$C$20,0,D140)))*C141/60+G140</f>
        <v>19.3538367944996</v>
      </c>
      <c r="H141" s="27">
        <f>H140+('data'!$C$19*G140-'data'!$C$16*H140)*$C141/60</f>
        <v>61.4454381158059</v>
      </c>
      <c r="I141" s="27">
        <f>I140+(OFFSET('data'!$C$20,0,D141)*G140-OFFSET('data'!$C$17,0,D141)*I140)*$C141/60</f>
        <v>59.7631811878246</v>
      </c>
      <c r="J141" s="28">
        <f>$A141/60</f>
        <v>11.2926811005748</v>
      </c>
      <c r="K141" s="24">
        <f>G141/'data'!$C$15*1000</f>
        <v>2.95688245052964</v>
      </c>
      <c r="L141" s="24">
        <f>L140+'data'!$G$21*(K140-L140)/60*C140</f>
        <v>3.00426394024377</v>
      </c>
      <c r="M141" s="25">
        <f>IF(L141&lt;='data'!$G$22,1.89,1.47)</f>
        <v>1.47</v>
      </c>
      <c r="N141" s="24">
        <f>$A141</f>
        <v>677.560866034489</v>
      </c>
      <c r="O141" s="29">
        <f>'data'!$G$23-'data'!$G$23*(1-('data'!$G$22^M141)/('data'!$G$22^M141+L141^M141))</f>
        <v>46.2657837103967</v>
      </c>
      <c r="P141" s="29">
        <f>VLOOKUP(IF(N141-'data'!$G$24&lt;0,0,N141-'data'!$G$24),N3:O366,2)</f>
        <v>46.2401926949854</v>
      </c>
      <c r="Q141" s="25">
        <v>3.5</v>
      </c>
      <c r="R141" s="30">
        <v>3.50013676310111</v>
      </c>
      <c r="S141" s="25">
        <v>3.40160471004881</v>
      </c>
      <c r="T141" s="25">
        <v>3.19997367188621</v>
      </c>
      <c r="U141" s="24">
        <v>2.95688245052964</v>
      </c>
      <c r="V141" s="24">
        <v>3.49292416568544</v>
      </c>
      <c r="W141" s="24">
        <v>3.21306448804565</v>
      </c>
      <c r="X141" s="24">
        <v>3.02609461853707</v>
      </c>
      <c r="Y141" s="24">
        <v>3.00426394024377</v>
      </c>
      <c r="Z141" s="29">
        <v>41.1423267331029</v>
      </c>
      <c r="AA141" s="29">
        <v>44.0680376602408</v>
      </c>
      <c r="AB141" s="29">
        <v>46.0989568225127</v>
      </c>
      <c r="AC141" s="29">
        <v>46.2401926949854</v>
      </c>
    </row>
    <row r="142" ht="20.05" customHeight="1">
      <c r="A142" s="22">
        <f>$A141+C141</f>
        <v>682.560866034489</v>
      </c>
      <c r="B142" s="23"/>
      <c r="C142" s="24">
        <v>5</v>
      </c>
      <c r="D142" t="b" s="25">
        <v>0</v>
      </c>
      <c r="E142" s="26"/>
      <c r="F142" s="27">
        <v>619.653512822867</v>
      </c>
      <c r="G142" s="27">
        <f>E141+(F141/60+H142*'data'!$C$16+I142*OFFSET('data'!$C$17,0,D141)-G141*(OFFSET('data'!$C$18,0,D141)+'data'!$C$19+OFFSET('data'!$C$20,0,D141)))*C142/60+G141</f>
        <v>19.3512704636246</v>
      </c>
      <c r="H142" s="27">
        <f>H141+('data'!$C$19*G141-'data'!$C$16*H141)*$C142/60</f>
        <v>61.552597839087</v>
      </c>
      <c r="I142" s="27">
        <f>I141+(OFFSET('data'!$C$20,0,D142)*G141-OFFSET('data'!$C$17,0,D142)*I141)*$C142/60</f>
        <v>60.0332940555413</v>
      </c>
      <c r="J142" s="28">
        <f>$A142/60</f>
        <v>11.3760144339082</v>
      </c>
      <c r="K142" s="24">
        <f>G142/'data'!$C$15*1000</f>
        <v>2.9564903660656</v>
      </c>
      <c r="L142" s="24">
        <f>L141+'data'!$G$21*(K141-L141)/60*C141</f>
        <v>3.00370639215147</v>
      </c>
      <c r="M142" s="25">
        <f>IF(L142&lt;='data'!$G$22,1.89,1.47)</f>
        <v>1.47</v>
      </c>
      <c r="N142" s="24">
        <f>$A142</f>
        <v>682.560866034489</v>
      </c>
      <c r="O142" s="29">
        <f>'data'!$G$23-'data'!$G$23*(1-('data'!$G$22^M142)/('data'!$G$22^M142+L142^M142))</f>
        <v>46.2721269938854</v>
      </c>
      <c r="P142" s="29">
        <f>VLOOKUP(IF(N142-'data'!$G$24&lt;0,0,N142-'data'!$G$24),N3:O366,2)</f>
        <v>46.2466240239336</v>
      </c>
      <c r="Q142" s="25">
        <v>3.5</v>
      </c>
      <c r="R142" s="30">
        <v>3.50013602786484</v>
      </c>
      <c r="S142" s="25">
        <v>3.40224134482151</v>
      </c>
      <c r="T142" s="25">
        <v>3.20957689328649</v>
      </c>
      <c r="U142" s="24">
        <v>2.9564903660656</v>
      </c>
      <c r="V142" s="24">
        <v>3.49300903785712</v>
      </c>
      <c r="W142" s="24">
        <v>3.21528308103913</v>
      </c>
      <c r="X142" s="24">
        <v>3.02814069043289</v>
      </c>
      <c r="Y142" s="24">
        <v>3.00370639215147</v>
      </c>
      <c r="Z142" s="29">
        <v>41.1414671479438</v>
      </c>
      <c r="AA142" s="29">
        <v>44.0436564578924</v>
      </c>
      <c r="AB142" s="29">
        <v>46.080777589966</v>
      </c>
      <c r="AC142" s="29">
        <v>46.2466240239336</v>
      </c>
    </row>
    <row r="143" ht="20.05" customHeight="1">
      <c r="A143" s="22">
        <f>$A142+C142</f>
        <v>687.560866034489</v>
      </c>
      <c r="B143" s="23"/>
      <c r="C143" s="24">
        <v>5</v>
      </c>
      <c r="D143" t="b" s="25">
        <v>0</v>
      </c>
      <c r="E143" s="26"/>
      <c r="F143" s="27">
        <v>619.019350025589</v>
      </c>
      <c r="G143" s="27">
        <f>E142+(F142/60+H143*'data'!$C$16+I143*OFFSET('data'!$C$17,0,D142)-G142*(OFFSET('data'!$C$18,0,D142)+'data'!$C$19+OFFSET('data'!$C$20,0,D142)))*C143/60+G142</f>
        <v>19.3486987468215</v>
      </c>
      <c r="H143" s="27">
        <f>H142+('data'!$C$19*G142-'data'!$C$16*H142)*$C143/60</f>
        <v>61.6590666877203</v>
      </c>
      <c r="I143" s="27">
        <f>I142+(OFFSET('data'!$C$20,0,D143)*G142-OFFSET('data'!$C$17,0,D143)*I142)*$C143/60</f>
        <v>60.3032781951795</v>
      </c>
      <c r="J143" s="28">
        <f>$A143/60</f>
        <v>11.4593477672415</v>
      </c>
      <c r="K143" s="24">
        <f>G143/'data'!$C$15*1000</f>
        <v>2.95609745873857</v>
      </c>
      <c r="L143" s="24">
        <f>L142+'data'!$G$21*(K142-L142)/60*C142</f>
        <v>3.00315079110496</v>
      </c>
      <c r="M143" s="25">
        <f>IF(L143&lt;='data'!$G$22,1.89,1.47)</f>
        <v>1.47</v>
      </c>
      <c r="N143" s="24">
        <f>$A143</f>
        <v>687.560866034489</v>
      </c>
      <c r="O143" s="29">
        <f>'data'!$G$23-'data'!$G$23*(1-('data'!$G$22^M143)/('data'!$G$22^M143+L143^M143))</f>
        <v>46.2784493054563</v>
      </c>
      <c r="P143" s="29">
        <f>VLOOKUP(IF(N143-'data'!$G$24&lt;0,0,N143-'data'!$G$24),N3:O366,2)</f>
        <v>46.2530326556502</v>
      </c>
      <c r="Q143" s="25">
        <v>3.5</v>
      </c>
      <c r="R143" s="30">
        <v>3.50013529691795</v>
      </c>
      <c r="S143" s="25">
        <v>3.40285948479045</v>
      </c>
      <c r="T143" s="25">
        <v>3.21864228665429</v>
      </c>
      <c r="U143" s="24">
        <v>2.95609745873857</v>
      </c>
      <c r="V143" s="24">
        <v>3.49309290266818</v>
      </c>
      <c r="W143" s="24">
        <v>3.21748305879291</v>
      </c>
      <c r="X143" s="24">
        <v>3.03027568891829</v>
      </c>
      <c r="Y143" s="24">
        <v>3.00315079110496</v>
      </c>
      <c r="Z143" s="29">
        <v>41.1406177883897</v>
      </c>
      <c r="AA143" s="29">
        <v>44.0194903315948</v>
      </c>
      <c r="AB143" s="29">
        <v>46.061210114370</v>
      </c>
      <c r="AC143" s="29">
        <v>46.2530326556502</v>
      </c>
    </row>
    <row r="144" ht="20.05" customHeight="1">
      <c r="A144" s="22">
        <f>$A143+C143</f>
        <v>692.560866034489</v>
      </c>
      <c r="B144" s="23"/>
      <c r="C144" s="24">
        <v>5</v>
      </c>
      <c r="D144" t="b" s="25">
        <v>0</v>
      </c>
      <c r="E144" s="26"/>
      <c r="F144" s="27">
        <v>618.3885917364649</v>
      </c>
      <c r="G144" s="27">
        <f>E143+(F143/60+H144*'data'!$C$16+I144*OFFSET('data'!$C$17,0,D143)-G143*(OFFSET('data'!$C$18,0,D143)+'data'!$C$19+OFFSET('data'!$C$20,0,D143)))*C144/60+G143</f>
        <v>19.3461226725859</v>
      </c>
      <c r="H144" s="27">
        <f>H143+('data'!$C$19*G143-'data'!$C$16*H143)*$C144/60</f>
        <v>61.7648485858382</v>
      </c>
      <c r="I144" s="27">
        <f>I143+(OFFSET('data'!$C$20,0,D144)*G143-OFFSET('data'!$C$17,0,D144)*I143)*$C144/60</f>
        <v>60.5731335690291</v>
      </c>
      <c r="J144" s="28">
        <f>$A144/60</f>
        <v>11.5426811005748</v>
      </c>
      <c r="K144" s="24">
        <f>G144/'data'!$C$15*1000</f>
        <v>2.95570388568226</v>
      </c>
      <c r="L144" s="24">
        <f>L143+'data'!$G$21*(K143-L143)/60*C143</f>
        <v>3.00259710451014</v>
      </c>
      <c r="M144" s="25">
        <f>IF(L144&lt;='data'!$G$22,1.89,1.47)</f>
        <v>1.47</v>
      </c>
      <c r="N144" s="24">
        <f>$A144</f>
        <v>692.560866034489</v>
      </c>
      <c r="O144" s="29">
        <f>'data'!$G$23-'data'!$G$23*(1-('data'!$G$22^M144)/('data'!$G$22^M144+L144^M144))</f>
        <v>46.284751003929</v>
      </c>
      <c r="P144" s="29">
        <f>VLOOKUP(IF(N144-'data'!$G$24&lt;0,0,N144-'data'!$G$24),N3:O366,2)</f>
        <v>46.2594190692192</v>
      </c>
      <c r="Q144" s="25">
        <v>3.5</v>
      </c>
      <c r="R144" s="30">
        <v>3.50013457023524</v>
      </c>
      <c r="S144" s="25">
        <v>3.40346015998291</v>
      </c>
      <c r="T144" s="25">
        <v>3.22720154445889</v>
      </c>
      <c r="U144" s="24">
        <v>2.95570388568226</v>
      </c>
      <c r="V144" s="24">
        <v>3.49317577202292</v>
      </c>
      <c r="W144" s="24">
        <v>3.2196644227242</v>
      </c>
      <c r="X144" s="24">
        <v>3.032492238838</v>
      </c>
      <c r="Y144" s="24">
        <v>3.00259710451014</v>
      </c>
      <c r="Z144" s="29">
        <v>41.1397785330176</v>
      </c>
      <c r="AA144" s="29">
        <v>43.995539418988</v>
      </c>
      <c r="AB144" s="29">
        <v>46.0403644578408</v>
      </c>
      <c r="AC144" s="29">
        <v>46.2594190692192</v>
      </c>
    </row>
    <row r="145" ht="20.05" customHeight="1">
      <c r="A145" s="22">
        <f>$A144+C144</f>
        <v>697.560866034489</v>
      </c>
      <c r="B145" s="23"/>
      <c r="C145" s="24">
        <v>5</v>
      </c>
      <c r="D145" t="b" s="25">
        <v>0</v>
      </c>
      <c r="E145" s="26"/>
      <c r="F145" s="27">
        <v>617.761218095392</v>
      </c>
      <c r="G145" s="27">
        <f>E144+(F144/60+H145*'data'!$C$16+I145*OFFSET('data'!$C$17,0,D144)-G144*(OFFSET('data'!$C$18,0,D144)+'data'!$C$19+OFFSET('data'!$C$20,0,D144)))*C145/60+G144</f>
        <v>19.3435431985189</v>
      </c>
      <c r="H145" s="27">
        <f>H144+('data'!$C$19*G144-'data'!$C$16*H144)*$C145/60</f>
        <v>61.8699474594014</v>
      </c>
      <c r="I145" s="27">
        <f>I144+(OFFSET('data'!$C$20,0,D145)*G144-OFFSET('data'!$C$17,0,D145)*I144)*$C145/60</f>
        <v>60.8428601548084</v>
      </c>
      <c r="J145" s="28">
        <f>$A145/60</f>
        <v>11.6260144339082</v>
      </c>
      <c r="K145" s="24">
        <f>G145/'data'!$C$15*1000</f>
        <v>2.95530979319914</v>
      </c>
      <c r="L145" s="24">
        <f>L144+'data'!$G$21*(K144-L144)/60*C144</f>
        <v>3.00204530200547</v>
      </c>
      <c r="M145" s="25">
        <f>IF(L145&lt;='data'!$G$22,1.89,1.47)</f>
        <v>1.47</v>
      </c>
      <c r="N145" s="24">
        <f>$A145</f>
        <v>697.560866034489</v>
      </c>
      <c r="O145" s="29">
        <f>'data'!$G$23-'data'!$G$23*(1-('data'!$G$22^M145)/('data'!$G$22^M145+L145^M145))</f>
        <v>46.2910324230201</v>
      </c>
      <c r="P145" s="29">
        <f>VLOOKUP(IF(N145-'data'!$G$24&lt;0,0,N145-'data'!$G$24),N3:O366,2)</f>
        <v>46.2657837103967</v>
      </c>
      <c r="Q145" s="25">
        <v>3.5</v>
      </c>
      <c r="R145" s="30">
        <v>3.50013384779174</v>
      </c>
      <c r="S145" s="25">
        <v>3.40404433974818</v>
      </c>
      <c r="T145" s="25">
        <v>3.2352844861546</v>
      </c>
      <c r="U145" s="24">
        <v>2.95530979319914</v>
      </c>
      <c r="V145" s="24">
        <v>3.49325765768526</v>
      </c>
      <c r="W145" s="24">
        <v>3.22182718635406</v>
      </c>
      <c r="X145" s="24">
        <v>3.0347834247538</v>
      </c>
      <c r="Y145" s="24">
        <v>3.00204530200547</v>
      </c>
      <c r="Z145" s="29">
        <v>41.1389492618504</v>
      </c>
      <c r="AA145" s="29">
        <v>43.9718036892637</v>
      </c>
      <c r="AB145" s="29">
        <v>46.0183439307994</v>
      </c>
      <c r="AC145" s="29">
        <v>46.2657837103967</v>
      </c>
    </row>
    <row r="146" ht="20.05" customHeight="1">
      <c r="A146" s="22">
        <f>$A145+C145</f>
        <v>702.560866034489</v>
      </c>
      <c r="B146" s="23"/>
      <c r="C146" s="24">
        <v>5</v>
      </c>
      <c r="D146" t="b" s="25">
        <v>0</v>
      </c>
      <c r="E146" s="26"/>
      <c r="F146" s="27">
        <v>617.137209359129</v>
      </c>
      <c r="G146" s="27">
        <f>E145+(F145/60+H146*'data'!$C$16+I146*OFFSET('data'!$C$17,0,D145)-G145*(OFFSET('data'!$C$18,0,D145)+'data'!$C$19+OFFSET('data'!$C$20,0,D145)))*C146/60+G145</f>
        <v>19.3409612160563</v>
      </c>
      <c r="H146" s="27">
        <f>H145+('data'!$C$19*G145-'data'!$C$16*H145)*$C146/60</f>
        <v>61.9743672344751</v>
      </c>
      <c r="I146" s="27">
        <f>I145+(OFFSET('data'!$C$20,0,D146)*G145-OFFSET('data'!$C$17,0,D146)*I145)*$C146/60</f>
        <v>61.1124579445959</v>
      </c>
      <c r="J146" s="28">
        <f>$A146/60</f>
        <v>11.7093477672415</v>
      </c>
      <c r="K146" s="24">
        <f>G146/'data'!$C$15*1000</f>
        <v>2.95491531748291</v>
      </c>
      <c r="L146" s="24">
        <f>L145+'data'!$G$21*(K145-L145)/60*C145</f>
        <v>3.00149535530825</v>
      </c>
      <c r="M146" s="25">
        <f>IF(L146&lt;='data'!$G$22,1.89,1.47)</f>
        <v>1.47</v>
      </c>
      <c r="N146" s="24">
        <f>$A146</f>
        <v>702.560866034489</v>
      </c>
      <c r="O146" s="29">
        <f>'data'!$G$23-'data'!$G$23*(1-('data'!$G$22^M146)/('data'!$G$22^M146+L146^M146))</f>
        <v>46.2972938730682</v>
      </c>
      <c r="P146" s="29">
        <f>VLOOKUP(IF(N146-'data'!$G$24&lt;0,0,N146-'data'!$G$24),N3:O366,2)</f>
        <v>46.2721269938854</v>
      </c>
      <c r="Q146" s="25">
        <v>3.5</v>
      </c>
      <c r="R146" s="30">
        <v>3.50013312956254</v>
      </c>
      <c r="S146" s="25">
        <v>3.40461293634346</v>
      </c>
      <c r="T146" s="25">
        <v>3.24291916889319</v>
      </c>
      <c r="U146" s="24">
        <v>2.95491531748291</v>
      </c>
      <c r="V146" s="24">
        <v>3.49333857128041</v>
      </c>
      <c r="W146" s="24">
        <v>3.22397137445099</v>
      </c>
      <c r="X146" s="24">
        <v>3.0371427634948</v>
      </c>
      <c r="Y146" s="24">
        <v>3.00149535530825</v>
      </c>
      <c r="Z146" s="29">
        <v>41.1381298563395</v>
      </c>
      <c r="AA146" s="29">
        <v>43.9482829554943</v>
      </c>
      <c r="AB146" s="29">
        <v>45.9952454706816</v>
      </c>
      <c r="AC146" s="29">
        <v>46.2721269938854</v>
      </c>
    </row>
    <row r="147" ht="20.05" customHeight="1">
      <c r="A147" s="22">
        <f>$A146+C146</f>
        <v>707.560866034489</v>
      </c>
      <c r="B147" s="23"/>
      <c r="C147" s="24">
        <v>5</v>
      </c>
      <c r="D147" t="b" s="25">
        <v>0</v>
      </c>
      <c r="E147" s="26"/>
      <c r="F147" s="27">
        <v>616.516545900076</v>
      </c>
      <c r="G147" s="27">
        <f>E146+(F146/60+H147*'data'!$C$16+I147*OFFSET('data'!$C$17,0,D146)-G146*(OFFSET('data'!$C$18,0,D146)+'data'!$C$19+OFFSET('data'!$C$20,0,D146)))*C147/60+G146</f>
        <v>19.3383775548845</v>
      </c>
      <c r="H147" s="27">
        <f>H146+('data'!$C$19*G146-'data'!$C$16*H146)*$C147/60</f>
        <v>62.078111835629</v>
      </c>
      <c r="I147" s="27">
        <f>I146+(OFFSET('data'!$C$20,0,D147)*G146-OFFSET('data'!$C$17,0,D147)*I146)*$C147/60</f>
        <v>61.381926943834</v>
      </c>
      <c r="J147" s="28">
        <f>$A147/60</f>
        <v>11.7926811005748</v>
      </c>
      <c r="K147" s="24">
        <f>G147/'data'!$C$15*1000</f>
        <v>2.95452058529321</v>
      </c>
      <c r="L147" s="24">
        <f>L146+'data'!$G$21*(K146-L146)/60*C146</f>
        <v>3.00094723807121</v>
      </c>
      <c r="M147" s="25">
        <f>IF(L147&lt;='data'!$G$22,1.89,1.47)</f>
        <v>1.47</v>
      </c>
      <c r="N147" s="24">
        <f>$A147</f>
        <v>707.560866034489</v>
      </c>
      <c r="O147" s="29">
        <f>'data'!$G$23-'data'!$G$23*(1-('data'!$G$22^M147)/('data'!$G$22^M147+L147^M147))</f>
        <v>46.3035356426431</v>
      </c>
      <c r="P147" s="29">
        <f>VLOOKUP(IF(N147-'data'!$G$24&lt;0,0,N147-'data'!$G$24),N3:O366,2)</f>
        <v>46.2784493054563</v>
      </c>
      <c r="Q147" s="25">
        <v>3.5</v>
      </c>
      <c r="R147" s="30">
        <v>3.50013241552292</v>
      </c>
      <c r="S147" s="25">
        <v>3.40516680830795</v>
      </c>
      <c r="T147" s="25">
        <v>3.25013199169242</v>
      </c>
      <c r="U147" s="24">
        <v>2.95452058529321</v>
      </c>
      <c r="V147" s="24">
        <v>3.49341852429647</v>
      </c>
      <c r="W147" s="24">
        <v>3.22609702222677</v>
      </c>
      <c r="X147" s="24">
        <v>3.03956417833345</v>
      </c>
      <c r="Y147" s="24">
        <v>3.00094723807121</v>
      </c>
      <c r="Z147" s="29">
        <v>41.1373201993476</v>
      </c>
      <c r="AA147" s="29">
        <v>43.9249768861865</v>
      </c>
      <c r="AB147" s="29">
        <v>45.9711600019743</v>
      </c>
      <c r="AC147" s="29">
        <v>46.2784493054563</v>
      </c>
    </row>
    <row r="148" ht="20.05" customHeight="1">
      <c r="A148" s="22">
        <f>$A147+C147</f>
        <v>712.560866034489</v>
      </c>
      <c r="B148" s="23"/>
      <c r="C148" s="24">
        <v>5</v>
      </c>
      <c r="D148" t="b" s="25">
        <v>0</v>
      </c>
      <c r="E148" s="26"/>
      <c r="F148" s="27">
        <v>615.899208205753</v>
      </c>
      <c r="G148" s="27">
        <f>E147+(F147/60+H148*'data'!$C$16+I148*OFFSET('data'!$C$17,0,D147)-G147*(OFFSET('data'!$C$18,0,D147)+'data'!$C$19+OFFSET('data'!$C$20,0,D147)))*C148/60+G147</f>
        <v>19.3357929870611</v>
      </c>
      <c r="H148" s="27">
        <f>H147+('data'!$C$19*G147-'data'!$C$16*H147)*$C148/60</f>
        <v>62.1811851844541</v>
      </c>
      <c r="I148" s="27">
        <f>I147+(OFFSET('data'!$C$20,0,D148)*G147-OFFSET('data'!$C$17,0,D148)*I147)*$C148/60</f>
        <v>61.6512671703991</v>
      </c>
      <c r="J148" s="28">
        <f>$A148/60</f>
        <v>11.8760144339082</v>
      </c>
      <c r="K148" s="24">
        <f>G148/'data'!$C$15*1000</f>
        <v>2.95412571458512</v>
      </c>
      <c r="L148" s="24">
        <f>L147+'data'!$G$21*(K147-L147)/60*C147</f>
        <v>3.00040092574873</v>
      </c>
      <c r="M148" s="25">
        <f>IF(L148&lt;='data'!$G$22,1.89,1.47)</f>
        <v>1.47</v>
      </c>
      <c r="N148" s="24">
        <f>$A148</f>
        <v>712.560866034489</v>
      </c>
      <c r="O148" s="29">
        <f>'data'!$G$23-'data'!$G$23*(1-('data'!$G$22^M148)/('data'!$G$22^M148+L148^M148))</f>
        <v>46.3097580000477</v>
      </c>
      <c r="P148" s="29">
        <f>VLOOKUP(IF(N148-'data'!$G$24&lt;0,0,N148-'data'!$G$24),N3:O366,2)</f>
        <v>46.284751003929</v>
      </c>
      <c r="Q148" s="25">
        <v>3.5</v>
      </c>
      <c r="R148" s="30">
        <v>3.50013170564833</v>
      </c>
      <c r="S148" s="25">
        <v>3.40570676363742</v>
      </c>
      <c r="T148" s="25">
        <v>3.25694779344706</v>
      </c>
      <c r="U148" s="24">
        <v>2.95412571458512</v>
      </c>
      <c r="V148" s="24">
        <v>3.49349752808609</v>
      </c>
      <c r="W148" s="24">
        <v>3.22820417458144</v>
      </c>
      <c r="X148" s="24">
        <v>3.04204197469121</v>
      </c>
      <c r="Y148" s="24">
        <v>3.00040092574873</v>
      </c>
      <c r="Z148" s="29">
        <v>41.1365201751318</v>
      </c>
      <c r="AA148" s="29">
        <v>43.9018850161045</v>
      </c>
      <c r="AB148" s="29">
        <v>45.9461727781933</v>
      </c>
      <c r="AC148" s="29">
        <v>46.284751003929</v>
      </c>
    </row>
    <row r="149" ht="20.05" customHeight="1">
      <c r="A149" s="22">
        <f>$A148+C148</f>
        <v>717.560866034489</v>
      </c>
      <c r="B149" s="23"/>
      <c r="C149" s="24">
        <v>5</v>
      </c>
      <c r="D149" t="b" s="25">
        <v>0</v>
      </c>
      <c r="E149" s="26"/>
      <c r="F149" s="27">
        <v>615.285176878194</v>
      </c>
      <c r="G149" s="27">
        <f>E148+(F148/60+H149*'data'!$C$16+I149*OFFSET('data'!$C$17,0,D148)-G148*(OFFSET('data'!$C$18,0,D148)+'data'!$C$19+OFFSET('data'!$C$20,0,D148)))*C149/60+G148</f>
        <v>19.3332082308612</v>
      </c>
      <c r="H149" s="27">
        <f>H148+('data'!$C$19*G148-'data'!$C$16*H148)*$C149/60</f>
        <v>62.283591198187</v>
      </c>
      <c r="I149" s="27">
        <f>I148+(OFFSET('data'!$C$20,0,D149)*G148-OFFSET('data'!$C$17,0,D149)*I148)*$C149/60</f>
        <v>61.9204786537334</v>
      </c>
      <c r="J149" s="28">
        <f>$A149/60</f>
        <v>11.9593477672415</v>
      </c>
      <c r="K149" s="24">
        <f>G149/'data'!$C$15*1000</f>
        <v>2.95373081509684</v>
      </c>
      <c r="L149" s="24">
        <f>L148+'data'!$G$21*(K148-L148)/60*C148</f>
        <v>2.99985639547201</v>
      </c>
      <c r="M149" s="25">
        <f>IF(L149&lt;='data'!$G$22,1.89,1.47)</f>
        <v>1.47</v>
      </c>
      <c r="N149" s="24">
        <f>$A149</f>
        <v>717.560866034489</v>
      </c>
      <c r="O149" s="29">
        <f>'data'!$G$23-'data'!$G$23*(1-('data'!$G$22^M149)/('data'!$G$22^M149+L149^M149))</f>
        <v>46.3159611947196</v>
      </c>
      <c r="P149" s="29">
        <f>VLOOKUP(IF(N149-'data'!$G$24&lt;0,0,N149-'data'!$G$24),N3:O366,2)</f>
        <v>46.2910324230201</v>
      </c>
      <c r="Q149" s="25">
        <v>3.5</v>
      </c>
      <c r="R149" s="30">
        <v>3.50013099991431</v>
      </c>
      <c r="S149" s="25">
        <v>3.40623356277115</v>
      </c>
      <c r="T149" s="25">
        <v>3.26338994514644</v>
      </c>
      <c r="U149" s="24">
        <v>2.95373081509684</v>
      </c>
      <c r="V149" s="24">
        <v>3.49357559386803</v>
      </c>
      <c r="W149" s="24">
        <v>3.23029288539455</v>
      </c>
      <c r="X149" s="24">
        <v>3.04457081728344</v>
      </c>
      <c r="Y149" s="24">
        <v>2.99985639547201</v>
      </c>
      <c r="Z149" s="29">
        <v>41.1357296693266</v>
      </c>
      <c r="AA149" s="29">
        <v>43.8790067564099</v>
      </c>
      <c r="AB149" s="29">
        <v>45.9203637064414</v>
      </c>
      <c r="AC149" s="29">
        <v>46.2910324230201</v>
      </c>
    </row>
    <row r="150" ht="20.05" customHeight="1">
      <c r="A150" s="22">
        <f>$A149+C149</f>
        <v>722.560866034489</v>
      </c>
      <c r="B150" s="23"/>
      <c r="C150" s="24">
        <v>5</v>
      </c>
      <c r="D150" t="b" s="25">
        <v>0</v>
      </c>
      <c r="E150" s="26"/>
      <c r="F150" s="27">
        <v>614.674432633404</v>
      </c>
      <c r="G150" s="27">
        <f>E149+(F149/60+H150*'data'!$C$16+I150*OFFSET('data'!$C$17,0,D149)-G149*(OFFSET('data'!$C$18,0,D149)+'data'!$C$19+OFFSET('data'!$C$20,0,D149)))*C150/60+G149</f>
        <v>19.3306239543678</v>
      </c>
      <c r="H150" s="27">
        <f>H149+('data'!$C$19*G149-'data'!$C$16*H149)*$C150/60</f>
        <v>62.3853337884359</v>
      </c>
      <c r="I150" s="27">
        <f>I149+(OFFSET('data'!$C$20,0,D150)*G149-OFFSET('data'!$C$17,0,D150)*I149)*$C150/60</f>
        <v>62.1895614340352</v>
      </c>
      <c r="J150" s="28">
        <f>$A150/60</f>
        <v>12.0426811005748</v>
      </c>
      <c r="K150" s="24">
        <f>G150/'data'!$C$15*1000</f>
        <v>2.9533359888982</v>
      </c>
      <c r="L150" s="24">
        <f>L149+'data'!$G$21*(K149-L149)/60*C149</f>
        <v>2.99931362593269</v>
      </c>
      <c r="M150" s="25">
        <f>IF(L150&lt;='data'!$G$22,1.89,1.47)</f>
        <v>1.47</v>
      </c>
      <c r="N150" s="24">
        <f>$A150</f>
        <v>722.560866034489</v>
      </c>
      <c r="O150" s="29">
        <f>'data'!$G$23-'data'!$G$23*(1-('data'!$G$22^M150)/('data'!$G$22^M150+L150^M150))</f>
        <v>46.3221454585386</v>
      </c>
      <c r="P150" s="29">
        <f>VLOOKUP(IF(N150-'data'!$G$24&lt;0,0,N150-'data'!$G$24),N3:O366,2)</f>
        <v>46.2972938730682</v>
      </c>
      <c r="Q150" s="25">
        <v>3.5</v>
      </c>
      <c r="R150" s="30">
        <v>3.50013029829657</v>
      </c>
      <c r="S150" s="25">
        <v>3.40674792140233</v>
      </c>
      <c r="T150" s="25">
        <v>3.26948043664113</v>
      </c>
      <c r="U150" s="24">
        <v>2.9533359888982</v>
      </c>
      <c r="V150" s="24">
        <v>3.49365273272874</v>
      </c>
      <c r="W150" s="24">
        <v>3.23236321685989</v>
      </c>
      <c r="X150" s="24">
        <v>3.04714570861834</v>
      </c>
      <c r="Y150" s="24">
        <v>2.99931362593269</v>
      </c>
      <c r="Z150" s="29">
        <v>41.134948568928</v>
      </c>
      <c r="AA150" s="29">
        <v>43.856341404157</v>
      </c>
      <c r="AB150" s="29">
        <v>45.8938076551957</v>
      </c>
      <c r="AC150" s="29">
        <v>46.2972938730682</v>
      </c>
    </row>
    <row r="151" ht="20.05" customHeight="1">
      <c r="A151" s="22">
        <f>$A150+C150</f>
        <v>727.560866034489</v>
      </c>
      <c r="B151" s="23"/>
      <c r="C151" s="24">
        <v>5</v>
      </c>
      <c r="D151" t="b" s="25">
        <v>0</v>
      </c>
      <c r="E151" s="26"/>
      <c r="F151" s="27">
        <v>614.066956300178</v>
      </c>
      <c r="G151" s="27">
        <f>E150+(F150/60+H151*'data'!$C$16+I151*OFFSET('data'!$C$17,0,D150)-G150*(OFFSET('data'!$C$18,0,D150)+'data'!$C$19+OFFSET('data'!$C$20,0,D150)))*C151/60+G150</f>
        <v>19.3280407788232</v>
      </c>
      <c r="H151" s="27">
        <f>H150+('data'!$C$19*G150-'data'!$C$16*H150)*$C151/60</f>
        <v>62.4864168600005</v>
      </c>
      <c r="I151" s="27">
        <f>I150+(OFFSET('data'!$C$20,0,D151)*G150-OFFSET('data'!$C$17,0,D151)*I150)*$C151/60</f>
        <v>62.4585155615029</v>
      </c>
      <c r="J151" s="28">
        <f>$A151/60</f>
        <v>12.1260144339082</v>
      </c>
      <c r="K151" s="24">
        <f>G151/'data'!$C$15*1000</f>
        <v>2.95294133090271</v>
      </c>
      <c r="L151" s="24">
        <f>L150+'data'!$G$21*(K150-L150)/60*C150</f>
        <v>2.9987725972742</v>
      </c>
      <c r="M151" s="25">
        <f>IF(L151&lt;='data'!$G$22,1.89,1.47)</f>
        <v>1.47</v>
      </c>
      <c r="N151" s="24">
        <f>$A151</f>
        <v>727.560866034489</v>
      </c>
      <c r="O151" s="29">
        <f>'data'!$G$23-'data'!$G$23*(1-('data'!$G$22^M151)/('data'!$G$22^M151+L151^M151))</f>
        <v>46.3283110070473</v>
      </c>
      <c r="P151" s="29">
        <f>VLOOKUP(IF(N151-'data'!$G$24&lt;0,0,N151-'data'!$G$24),N3:O366,2)</f>
        <v>46.3035356426431</v>
      </c>
      <c r="Q151" s="25">
        <v>3.5</v>
      </c>
      <c r="R151" s="30">
        <v>3.50012960077098</v>
      </c>
      <c r="S151" s="25">
        <v>3.40725051312236</v>
      </c>
      <c r="T151" s="25">
        <v>3.27523995828087</v>
      </c>
      <c r="U151" s="24">
        <v>2.95294133090271</v>
      </c>
      <c r="V151" s="24">
        <v>3.49372895562394</v>
      </c>
      <c r="W151" s="24">
        <v>3.23441523886112</v>
      </c>
      <c r="X151" s="24">
        <v>3.04976196876993</v>
      </c>
      <c r="Y151" s="24">
        <v>2.9987725972742</v>
      </c>
      <c r="Z151" s="29">
        <v>41.1341767622765</v>
      </c>
      <c r="AA151" s="29">
        <v>43.8338881511859</v>
      </c>
      <c r="AB151" s="29">
        <v>45.8665747459872</v>
      </c>
      <c r="AC151" s="29">
        <v>46.3035356426431</v>
      </c>
    </row>
    <row r="152" ht="20.05" customHeight="1">
      <c r="A152" s="22">
        <f>$A151+C151</f>
        <v>732.560866034489</v>
      </c>
      <c r="B152" s="23"/>
      <c r="C152" s="24">
        <v>5</v>
      </c>
      <c r="D152" t="b" s="25">
        <v>0</v>
      </c>
      <c r="E152" s="26"/>
      <c r="F152" s="27">
        <v>613.462728820183</v>
      </c>
      <c r="G152" s="27">
        <f>E151+(F151/60+H152*'data'!$C$16+I152*OFFSET('data'!$C$17,0,D151)-G151*(OFFSET('data'!$C$18,0,D151)+'data'!$C$19+OFFSET('data'!$C$20,0,D151)))*C152/60+G151</f>
        <v>19.3254592817564</v>
      </c>
      <c r="H152" s="27">
        <f>H151+('data'!$C$19*G151-'data'!$C$16*H151)*$C152/60</f>
        <v>62.586844309780</v>
      </c>
      <c r="I152" s="27">
        <f>I151+(OFFSET('data'!$C$20,0,D152)*G151-OFFSET('data'!$C$17,0,D152)*I151)*$C152/60</f>
        <v>62.7273410956294</v>
      </c>
      <c r="J152" s="28">
        <f>$A152/60</f>
        <v>12.2093477672415</v>
      </c>
      <c r="K152" s="24">
        <f>G152/'data'!$C$15*1000</f>
        <v>2.95254692934533</v>
      </c>
      <c r="L152" s="24">
        <f>L151+'data'!$G$21*(K151-L151)/60*C151</f>
        <v>2.99823329099051</v>
      </c>
      <c r="M152" s="25">
        <f>IF(L152&lt;='data'!$G$22,1.89,1.47)</f>
        <v>1.47</v>
      </c>
      <c r="N152" s="24">
        <f>$A152</f>
        <v>732.560866034489</v>
      </c>
      <c r="O152" s="29">
        <f>'data'!$G$23-'data'!$G$23*(1-('data'!$G$22^M152)/('data'!$G$22^M152+L152^M152))</f>
        <v>46.3344580405887</v>
      </c>
      <c r="P152" s="29">
        <f>VLOOKUP(IF(N152-'data'!$G$24&lt;0,0,N152-'data'!$G$24),N3:O366,2)</f>
        <v>46.3097580000477</v>
      </c>
      <c r="Q152" s="25">
        <v>3.5</v>
      </c>
      <c r="R152" s="30">
        <v>3.50012890731349</v>
      </c>
      <c r="S152" s="25">
        <v>3.40774197190877</v>
      </c>
      <c r="T152" s="25">
        <v>3.28068797772672</v>
      </c>
      <c r="U152" s="24">
        <v>2.95254692934533</v>
      </c>
      <c r="V152" s="24">
        <v>3.49380427338015</v>
      </c>
      <c r="W152" s="24">
        <v>3.23644902838586</v>
      </c>
      <c r="X152" s="24">
        <v>3.05241521634967</v>
      </c>
      <c r="Y152" s="24">
        <v>2.99823329099051</v>
      </c>
      <c r="Z152" s="29">
        <v>41.1334141390412</v>
      </c>
      <c r="AA152" s="29">
        <v>43.8116460924482</v>
      </c>
      <c r="AB152" s="29">
        <v>45.8387306296334</v>
      </c>
      <c r="AC152" s="29">
        <v>46.3097580000477</v>
      </c>
    </row>
    <row r="153" ht="20.05" customHeight="1">
      <c r="A153" s="22">
        <f>$A152+C152</f>
        <v>737.560866034489</v>
      </c>
      <c r="B153" s="23"/>
      <c r="C153" s="24">
        <v>5</v>
      </c>
      <c r="D153" t="b" s="25">
        <v>0</v>
      </c>
      <c r="E153" s="26"/>
      <c r="F153" s="27">
        <v>612.861731246531</v>
      </c>
      <c r="G153" s="27">
        <f>E152+(F152/60+H153*'data'!$C$16+I153*OFFSET('data'!$C$17,0,D152)-G152*(OFFSET('data'!$C$18,0,D152)+'data'!$C$19+OFFSET('data'!$C$20,0,D152)))*C153/60+G152</f>
        <v>19.3228799999032</v>
      </c>
      <c r="H153" s="27">
        <f>H152+('data'!$C$19*G152-'data'!$C$16*H152)*$C153/60</f>
        <v>62.6866200257628</v>
      </c>
      <c r="I153" s="27">
        <f>I152+(OFFSET('data'!$C$20,0,D153)*G152-OFFSET('data'!$C$17,0,D153)*I152)*$C153/60</f>
        <v>62.9960381045442</v>
      </c>
      <c r="J153" s="28">
        <f>$A153/60</f>
        <v>12.2926811005748</v>
      </c>
      <c r="K153" s="24">
        <f>G153/'data'!$C$15*1000</f>
        <v>2.95215286622867</v>
      </c>
      <c r="L153" s="24">
        <f>L152+'data'!$G$21*(K152-L152)/60*C152</f>
        <v>2.99769568983163</v>
      </c>
      <c r="M153" s="25">
        <f>IF(L153&lt;='data'!$G$22,1.89,1.47)</f>
        <v>1.47</v>
      </c>
      <c r="N153" s="24">
        <f>$A153</f>
        <v>737.560866034489</v>
      </c>
      <c r="O153" s="29">
        <f>'data'!$G$23-'data'!$G$23*(1-('data'!$G$22^M153)/('data'!$G$22^M153+L153^M153))</f>
        <v>46.3405867453689</v>
      </c>
      <c r="P153" s="29">
        <f>VLOOKUP(IF(N153-'data'!$G$24&lt;0,0,N153-'data'!$G$24),N3:O366,2)</f>
        <v>46.3159611947196</v>
      </c>
      <c r="Q153" s="25">
        <v>3.5</v>
      </c>
      <c r="R153" s="30">
        <v>3.50012821790029</v>
      </c>
      <c r="S153" s="25">
        <v>3.40822289446618</v>
      </c>
      <c r="T153" s="25">
        <v>3.28584281222317</v>
      </c>
      <c r="U153" s="24">
        <v>2.95215286622867</v>
      </c>
      <c r="V153" s="24">
        <v>3.4938786966962</v>
      </c>
      <c r="W153" s="24">
        <v>3.23846466897594</v>
      </c>
      <c r="X153" s="24">
        <v>3.05510135060586</v>
      </c>
      <c r="Y153" s="24">
        <v>2.99769568983163</v>
      </c>
      <c r="Z153" s="29">
        <v>41.1326605902042</v>
      </c>
      <c r="AA153" s="29">
        <v>43.7896142338009</v>
      </c>
      <c r="AB153" s="29">
        <v>45.8103367476808</v>
      </c>
      <c r="AC153" s="29">
        <v>46.3159611947196</v>
      </c>
    </row>
    <row r="154" ht="20.05" customHeight="1">
      <c r="A154" s="22">
        <f>$A153+C153</f>
        <v>742.560866034489</v>
      </c>
      <c r="B154" s="23"/>
      <c r="C154" s="24">
        <v>5</v>
      </c>
      <c r="D154" t="b" s="25">
        <v>0</v>
      </c>
      <c r="E154" s="26"/>
      <c r="F154" s="27">
        <v>612.263944743809</v>
      </c>
      <c r="G154" s="27">
        <f>E153+(F153/60+H154*'data'!$C$16+I154*OFFSET('data'!$C$17,0,D153)-G153*(OFFSET('data'!$C$18,0,D153)+'data'!$C$19+OFFSET('data'!$C$20,0,D153)))*C154/60+G153</f>
        <v>19.320303431931</v>
      </c>
      <c r="H154" s="27">
        <f>H153+('data'!$C$19*G153-'data'!$C$16*H153)*$C154/60</f>
        <v>62.7857478860931</v>
      </c>
      <c r="I154" s="27">
        <f>I153+(OFFSET('data'!$C$20,0,D154)*G153-OFFSET('data'!$C$17,0,D154)*I153)*$C154/60</f>
        <v>63.2646066643987</v>
      </c>
      <c r="J154" s="28">
        <f>$A154/60</f>
        <v>12.3760144339082</v>
      </c>
      <c r="K154" s="24">
        <f>G154/'data'!$C$15*1000</f>
        <v>2.9517592177392</v>
      </c>
      <c r="L154" s="24">
        <f>L153+'data'!$G$21*(K153-L153)/60*C153</f>
        <v>2.9971597777155</v>
      </c>
      <c r="M154" s="25">
        <f>IF(L154&lt;='data'!$G$22,1.89,1.47)</f>
        <v>1.47</v>
      </c>
      <c r="N154" s="24">
        <f>$A154</f>
        <v>742.560866034489</v>
      </c>
      <c r="O154" s="29">
        <f>'data'!$G$23-'data'!$G$23*(1-('data'!$G$22^M154)/('data'!$G$22^M154+L154^M154))</f>
        <v>46.3466972944476</v>
      </c>
      <c r="P154" s="29">
        <f>VLOOKUP(IF(N154-'data'!$G$24&lt;0,0,N154-'data'!$G$24),N3:O366,2)</f>
        <v>46.3221454585386</v>
      </c>
      <c r="Q154" s="25">
        <v>3.5</v>
      </c>
      <c r="R154" s="30">
        <v>3.50012753250759</v>
      </c>
      <c r="S154" s="25">
        <v>3.40869384242879</v>
      </c>
      <c r="T154" s="25">
        <v>3.29072169659792</v>
      </c>
      <c r="U154" s="24">
        <v>2.9517592177392</v>
      </c>
      <c r="V154" s="24">
        <v>3.49395223614475</v>
      </c>
      <c r="W154" s="24">
        <v>3.24046225021169</v>
      </c>
      <c r="X154" s="24">
        <v>3.05781653458417</v>
      </c>
      <c r="Y154" s="24">
        <v>2.9971597777155</v>
      </c>
      <c r="Z154" s="29">
        <v>41.1319160080444</v>
      </c>
      <c r="AA154" s="29">
        <v>43.7677914993009</v>
      </c>
      <c r="AB154" s="29">
        <v>45.7814505797121</v>
      </c>
      <c r="AC154" s="29">
        <v>46.3221454585386</v>
      </c>
    </row>
    <row r="155" ht="20.05" customHeight="1">
      <c r="A155" s="22">
        <f>$A154+C154</f>
        <v>747.560866034489</v>
      </c>
      <c r="B155" s="23"/>
      <c r="C155" s="24">
        <v>5</v>
      </c>
      <c r="D155" t="b" s="25">
        <v>0</v>
      </c>
      <c r="E155" s="26"/>
      <c r="F155" s="27">
        <v>611.669350586812</v>
      </c>
      <c r="G155" s="27">
        <f>E154+(F154/60+H155*'data'!$C$16+I155*OFFSET('data'!$C$17,0,D154)-G154*(OFFSET('data'!$C$18,0,D154)+'data'!$C$19+OFFSET('data'!$C$20,0,D154)))*C155/60+G154</f>
        <v>19.3177300409826</v>
      </c>
      <c r="H155" s="27">
        <f>H154+('data'!$C$19*G154-'data'!$C$16*H154)*$C155/60</f>
        <v>62.8842317582086</v>
      </c>
      <c r="I155" s="27">
        <f>I154+(OFFSET('data'!$C$20,0,D155)*G154-OFFSET('data'!$C$17,0,D155)*I154)*$C155/60</f>
        <v>63.5330468587932</v>
      </c>
      <c r="J155" s="28">
        <f>$A155/60</f>
        <v>12.4593477672415</v>
      </c>
      <c r="K155" s="24">
        <f>G155/'data'!$C$15*1000</f>
        <v>2.95136605463596</v>
      </c>
      <c r="L155" s="24">
        <f>L154+'data'!$G$21*(K154-L154)/60*C154</f>
        <v>2.9966255396458</v>
      </c>
      <c r="M155" s="25">
        <f>IF(L155&lt;='data'!$G$22,1.89,1.47)</f>
        <v>1.47</v>
      </c>
      <c r="N155" s="24">
        <f>$A155</f>
        <v>747.560866034489</v>
      </c>
      <c r="O155" s="29">
        <f>'data'!$G$23-'data'!$G$23*(1-('data'!$G$22^M155)/('data'!$G$22^M155+L155^M155))</f>
        <v>46.3527898486628</v>
      </c>
      <c r="P155" s="29">
        <f>VLOOKUP(IF(N155-'data'!$G$24&lt;0,0,N155-'data'!$G$24),N3:O366,2)</f>
        <v>46.3283110070473</v>
      </c>
      <c r="Q155" s="25">
        <v>3.5</v>
      </c>
      <c r="R155" s="30">
        <v>3.50012685111186</v>
      </c>
      <c r="S155" s="25">
        <v>3.40915534443277</v>
      </c>
      <c r="T155" s="25">
        <v>3.29534084724248</v>
      </c>
      <c r="U155" s="24">
        <v>2.95136605463596</v>
      </c>
      <c r="V155" s="24">
        <v>3.49402490217377</v>
      </c>
      <c r="W155" s="24">
        <v>3.2424418672282</v>
      </c>
      <c r="X155" s="24">
        <v>3.06055717928639</v>
      </c>
      <c r="Y155" s="24">
        <v>2.9966255396458</v>
      </c>
      <c r="Z155" s="29">
        <v>41.131180286122</v>
      </c>
      <c r="AA155" s="29">
        <v>43.7461767380306</v>
      </c>
      <c r="AB155" s="29">
        <v>45.7521258771563</v>
      </c>
      <c r="AC155" s="29">
        <v>46.3283110070473</v>
      </c>
    </row>
    <row r="156" ht="20.05" customHeight="1">
      <c r="A156" s="22">
        <f>$A155+C155</f>
        <v>752.560866034489</v>
      </c>
      <c r="B156" s="23"/>
      <c r="C156" s="24">
        <v>5</v>
      </c>
      <c r="D156" t="b" s="25">
        <v>0</v>
      </c>
      <c r="E156" s="26"/>
      <c r="F156" s="27">
        <v>611.077930160351</v>
      </c>
      <c r="G156" s="27">
        <f>E155+(F155/60+H156*'data'!$C$16+I156*OFFSET('data'!$C$17,0,D155)-G155*(OFFSET('data'!$C$18,0,D155)+'data'!$C$19+OFFSET('data'!$C$20,0,D155)))*C156/60+G155</f>
        <v>19.3151602570503</v>
      </c>
      <c r="H156" s="27">
        <f>H155+('data'!$C$19*G155-'data'!$C$16*H155)*$C156/60</f>
        <v>62.9820754980446</v>
      </c>
      <c r="I156" s="27">
        <f>I155+(OFFSET('data'!$C$20,0,D156)*G155-OFFSET('data'!$C$17,0,D156)*I155)*$C156/60</f>
        <v>63.8013587782419</v>
      </c>
      <c r="J156" s="28">
        <f>$A156/60</f>
        <v>12.5426811005748</v>
      </c>
      <c r="K156" s="24">
        <f>G156/'data'!$C$15*1000</f>
        <v>2.95097344261325</v>
      </c>
      <c r="L156" s="24">
        <f>L155+'data'!$G$21*(K155-L155)/60*C155</f>
        <v>2.99609296163531</v>
      </c>
      <c r="M156" s="25">
        <f>IF(L156&lt;='data'!$G$22,1.89,1.47)</f>
        <v>1.47</v>
      </c>
      <c r="N156" s="24">
        <f>$A156</f>
        <v>752.560866034489</v>
      </c>
      <c r="O156" s="29">
        <f>'data'!$G$23-'data'!$G$23*(1-('data'!$G$22^M156)/('data'!$G$22^M156+L156^M156))</f>
        <v>46.3588645574926</v>
      </c>
      <c r="P156" s="29">
        <f>VLOOKUP(IF(N156-'data'!$G$24&lt;0,0,N156-'data'!$G$24),N3:O366,2)</f>
        <v>46.3344580405887</v>
      </c>
      <c r="Q156" s="25">
        <v>3.5</v>
      </c>
      <c r="R156" s="30">
        <v>3.50012617368963</v>
      </c>
      <c r="S156" s="25">
        <v>3.40960789806612</v>
      </c>
      <c r="T156" s="25">
        <v>3.29971552231065</v>
      </c>
      <c r="U156" s="24">
        <v>2.95097344261325</v>
      </c>
      <c r="V156" s="24">
        <v>3.494096705108</v>
      </c>
      <c r="W156" s="24">
        <v>3.24440362026166</v>
      </c>
      <c r="X156" s="24">
        <v>3.06331992876858</v>
      </c>
      <c r="Y156" s="24">
        <v>2.99609296163531</v>
      </c>
      <c r="Z156" s="29">
        <v>41.1304533192636</v>
      </c>
      <c r="AA156" s="29">
        <v>43.7247687304837</v>
      </c>
      <c r="AB156" s="29">
        <v>45.7224128842314</v>
      </c>
      <c r="AC156" s="29">
        <v>46.3344580405887</v>
      </c>
    </row>
    <row r="157" ht="20.05" customHeight="1">
      <c r="A157" s="22">
        <f>$A156+C156</f>
        <v>757.560866034489</v>
      </c>
      <c r="B157" s="23"/>
      <c r="C157" s="24">
        <v>5</v>
      </c>
      <c r="D157" t="b" s="25">
        <v>0</v>
      </c>
      <c r="E157" s="26"/>
      <c r="F157" s="27">
        <v>610.489664958586</v>
      </c>
      <c r="G157" s="27">
        <f>E156+(F156/60+H157*'data'!$C$16+I157*OFFSET('data'!$C$17,0,D156)-G156*(OFFSET('data'!$C$18,0,D156)+'data'!$C$19+OFFSET('data'!$C$20,0,D156)))*C157/60+G156</f>
        <v>19.3125944791919</v>
      </c>
      <c r="H157" s="27">
        <f>H156+('data'!$C$19*G156-'data'!$C$16*H156)*$C157/60</f>
        <v>63.0792829493006</v>
      </c>
      <c r="I157" s="27">
        <f>I156+(OFFSET('data'!$C$20,0,D157)*G156-OFFSET('data'!$C$17,0,D157)*I156)*$C157/60</f>
        <v>64.0695425196735</v>
      </c>
      <c r="J157" s="28">
        <f>$A157/60</f>
        <v>12.6260144339082</v>
      </c>
      <c r="K157" s="24">
        <f>G157/'data'!$C$15*1000</f>
        <v>2.95058144263919</v>
      </c>
      <c r="L157" s="24">
        <f>L156+'data'!$G$21*(K156-L156)/60*C156</f>
        <v>2.99556203063444</v>
      </c>
      <c r="M157" s="25">
        <f>IF(L157&lt;='data'!$G$22,1.89,1.47)</f>
        <v>1.47</v>
      </c>
      <c r="N157" s="24">
        <f>$A157</f>
        <v>757.560866034489</v>
      </c>
      <c r="O157" s="29">
        <f>'data'!$G$23-'data'!$G$23*(1-('data'!$G$22^M157)/('data'!$G$22^M157+L157^M157))</f>
        <v>46.364921559860</v>
      </c>
      <c r="P157" s="29">
        <f>VLOOKUP(IF(N157-'data'!$G$24&lt;0,0,N157-'data'!$G$24),N3:O366,2)</f>
        <v>46.3405867453689</v>
      </c>
      <c r="Q157" s="25">
        <v>3.5</v>
      </c>
      <c r="R157" s="30">
        <v>3.50012550021757</v>
      </c>
      <c r="S157" s="25">
        <v>3.41005197170321</v>
      </c>
      <c r="T157" s="25">
        <v>3.30386007835891</v>
      </c>
      <c r="U157" s="24">
        <v>2.95058144263919</v>
      </c>
      <c r="V157" s="24">
        <v>3.49416765515042</v>
      </c>
      <c r="W157" s="24">
        <v>3.24634761422399</v>
      </c>
      <c r="X157" s="24">
        <v>3.06610164612284</v>
      </c>
      <c r="Y157" s="24">
        <v>2.99556203063444</v>
      </c>
      <c r="Z157" s="29">
        <v>41.1297350035465</v>
      </c>
      <c r="AA157" s="29">
        <v>43.7035661945378</v>
      </c>
      <c r="AB157" s="29">
        <v>45.6923585466324</v>
      </c>
      <c r="AC157" s="29">
        <v>46.3405867453689</v>
      </c>
    </row>
    <row r="158" ht="20.05" customHeight="1">
      <c r="A158" s="22">
        <f>$A157+C157</f>
        <v>762.560866034489</v>
      </c>
      <c r="B158" s="23"/>
      <c r="C158" s="24">
        <v>5</v>
      </c>
      <c r="D158" t="b" s="25">
        <v>0</v>
      </c>
      <c r="E158" s="26"/>
      <c r="F158" s="27">
        <v>609.904536583871</v>
      </c>
      <c r="G158" s="27">
        <f>E157+(F157/60+H158*'data'!$C$16+I158*OFFSET('data'!$C$17,0,D157)-G157*(OFFSET('data'!$C$18,0,D157)+'data'!$C$19+OFFSET('data'!$C$20,0,D157)))*C158/60+G157</f>
        <v>19.3100330775993</v>
      </c>
      <c r="H158" s="27">
        <f>H157+('data'!$C$19*G157-'data'!$C$16*H157)*$C158/60</f>
        <v>63.1758579427641</v>
      </c>
      <c r="I158" s="27">
        <f>I157+(OFFSET('data'!$C$20,0,D158)*G157-OFFSET('data'!$C$17,0,D158)*I157)*$C158/60</f>
        <v>64.3375981859656</v>
      </c>
      <c r="J158" s="28">
        <f>$A158/60</f>
        <v>12.7093477672415</v>
      </c>
      <c r="K158" s="24">
        <f>G158/'data'!$C$15*1000</f>
        <v>2.95019011127175</v>
      </c>
      <c r="L158" s="24">
        <f>L157+'data'!$G$21*(K157-L157)/60*C157</f>
        <v>2.99503273446459</v>
      </c>
      <c r="M158" s="25">
        <f>IF(L158&lt;='data'!$G$22,1.89,1.47)</f>
        <v>1.47</v>
      </c>
      <c r="N158" s="24">
        <f>$A158</f>
        <v>762.560866034489</v>
      </c>
      <c r="O158" s="29">
        <f>'data'!$G$23-'data'!$G$23*(1-('data'!$G$22^M158)/('data'!$G$22^M158+L158^M158))</f>
        <v>46.3709609848827</v>
      </c>
      <c r="P158" s="29">
        <f>VLOOKUP(IF(N158-'data'!$G$24&lt;0,0,N158-'data'!$G$24),N3:O366,2)</f>
        <v>46.3466972944476</v>
      </c>
      <c r="Q158" s="25">
        <v>3.5</v>
      </c>
      <c r="R158" s="30">
        <v>3.50012483067254</v>
      </c>
      <c r="S158" s="25">
        <v>3.41048800623106</v>
      </c>
      <c r="T158" s="25">
        <v>3.3077880236387</v>
      </c>
      <c r="U158" s="24">
        <v>2.95019011127175</v>
      </c>
      <c r="V158" s="24">
        <v>3.49423776238368</v>
      </c>
      <c r="W158" s="24">
        <v>3.24827395830403</v>
      </c>
      <c r="X158" s="24">
        <v>3.0688994002906</v>
      </c>
      <c r="Y158" s="24">
        <v>2.99503273446459</v>
      </c>
      <c r="Z158" s="29">
        <v>41.1290252362838</v>
      </c>
      <c r="AA158" s="29">
        <v>43.6825677910396</v>
      </c>
      <c r="AB158" s="29">
        <v>45.6620067085588</v>
      </c>
      <c r="AC158" s="29">
        <v>46.3466972944476</v>
      </c>
    </row>
    <row r="159" ht="20.05" customHeight="1">
      <c r="A159" s="22">
        <f>$A158+C158</f>
        <v>767.560866034489</v>
      </c>
      <c r="B159" s="23"/>
      <c r="C159" s="24">
        <v>5</v>
      </c>
      <c r="D159" t="b" s="25">
        <v>0</v>
      </c>
      <c r="E159" s="26"/>
      <c r="F159" s="27">
        <v>609.322526746868</v>
      </c>
      <c r="G159" s="27">
        <f>E158+(F158/60+H159*'data'!$C$16+I159*OFFSET('data'!$C$17,0,D158)-G158*(OFFSET('data'!$C$18,0,D158)+'data'!$C$19+OFFSET('data'!$C$20,0,D158)))*C159/60+G158</f>
        <v>19.3074763955289</v>
      </c>
      <c r="H159" s="27">
        <f>H158+('data'!$C$19*G158-'data'!$C$16*H158)*$C159/60</f>
        <v>63.2718042956892</v>
      </c>
      <c r="I159" s="27">
        <f>I158+(OFFSET('data'!$C$20,0,D159)*G158-OFFSET('data'!$C$17,0,D159)*I158)*$C159/60</f>
        <v>64.6055258855101</v>
      </c>
      <c r="J159" s="28">
        <f>$A159/60</f>
        <v>12.7926811005748</v>
      </c>
      <c r="K159" s="24">
        <f>G159/'data'!$C$15*1000</f>
        <v>2.94979950095372</v>
      </c>
      <c r="L159" s="24">
        <f>L158+'data'!$G$21*(K158-L158)/60*C158</f>
        <v>2.99450506175599</v>
      </c>
      <c r="M159" s="25">
        <f>IF(L159&lt;='data'!$G$22,1.89,1.47)</f>
        <v>1.47</v>
      </c>
      <c r="N159" s="24">
        <f>$A159</f>
        <v>767.560866034489</v>
      </c>
      <c r="O159" s="29">
        <f>'data'!$G$23-'data'!$G$23*(1-('data'!$G$22^M159)/('data'!$G$22^M159+L159^M159))</f>
        <v>46.3769829525732</v>
      </c>
      <c r="P159" s="29">
        <f>VLOOKUP(IF(N159-'data'!$G$24&lt;0,0,N159-'data'!$G$24),N3:O366,2)</f>
        <v>46.3527898486628</v>
      </c>
      <c r="Q159" s="25">
        <v>3.5</v>
      </c>
      <c r="R159" s="30">
        <v>3.50012416503146</v>
      </c>
      <c r="S159" s="25">
        <v>3.41091641667336</v>
      </c>
      <c r="T159" s="25">
        <v>3.31151206823848</v>
      </c>
      <c r="U159" s="24">
        <v>2.94979950095372</v>
      </c>
      <c r="V159" s="24">
        <v>3.4943070367715</v>
      </c>
      <c r="W159" s="24">
        <v>3.2501827655938</v>
      </c>
      <c r="X159" s="24">
        <v>3.07171045365816</v>
      </c>
      <c r="Y159" s="24">
        <v>2.99450506175599</v>
      </c>
      <c r="Z159" s="29">
        <v>41.1283239160101</v>
      </c>
      <c r="AA159" s="29">
        <v>43.6617721290265</v>
      </c>
      <c r="AB159" s="29">
        <v>45.6313982986611</v>
      </c>
      <c r="AC159" s="29">
        <v>46.3527898486628</v>
      </c>
    </row>
    <row r="160" ht="20.05" customHeight="1">
      <c r="A160" s="22">
        <f>$A159+C159</f>
        <v>772.560866034489</v>
      </c>
      <c r="B160" s="23"/>
      <c r="C160" s="24">
        <v>5</v>
      </c>
      <c r="D160" t="b" s="25">
        <v>0</v>
      </c>
      <c r="E160" s="26"/>
      <c r="F160" s="27">
        <v>608.743617265290</v>
      </c>
      <c r="G160" s="27">
        <f>E159+(F159/60+H160*'data'!$C$16+I160*OFFSET('data'!$C$17,0,D159)-G159*(OFFSET('data'!$C$18,0,D159)+'data'!$C$19+OFFSET('data'!$C$20,0,D159)))*C160/60+G159</f>
        <v>19.3049247511038</v>
      </c>
      <c r="H160" s="27">
        <f>H159+('data'!$C$19*G159-'data'!$C$16*H159)*$C160/60</f>
        <v>63.3671258112248</v>
      </c>
      <c r="I160" s="27">
        <f>I159+(OFFSET('data'!$C$20,0,D160)*G159-OFFSET('data'!$C$17,0,D160)*I159)*$C160/60</f>
        <v>64.8733257318075</v>
      </c>
      <c r="J160" s="28">
        <f>$A160/60</f>
        <v>12.8760144339082</v>
      </c>
      <c r="K160" s="24">
        <f>G160/'data'!$C$15*1000</f>
        <v>2.94940966028798</v>
      </c>
      <c r="L160" s="24">
        <f>L159+'data'!$G$21*(K159-L159)/60*C159</f>
        <v>2.99397900188976</v>
      </c>
      <c r="M160" s="25">
        <f>IF(L160&lt;='data'!$G$22,1.89,1.47)</f>
        <v>1.47</v>
      </c>
      <c r="N160" s="24">
        <f>$A160</f>
        <v>772.560866034489</v>
      </c>
      <c r="O160" s="29">
        <f>'data'!$G$23-'data'!$G$23*(1-('data'!$G$22^M160)/('data'!$G$22^M160+L160^M160))</f>
        <v>46.3829875744911</v>
      </c>
      <c r="P160" s="29">
        <f>VLOOKUP(IF(N160-'data'!$G$24&lt;0,0,N160-'data'!$G$24),N3:O366,2)</f>
        <v>46.3588645574926</v>
      </c>
      <c r="Q160" s="25">
        <v>3.5</v>
      </c>
      <c r="R160" s="30">
        <v>3.50012350327147</v>
      </c>
      <c r="S160" s="25">
        <v>3.41133759371865</v>
      </c>
      <c r="T160" s="25">
        <v>3.31504417126219</v>
      </c>
      <c r="U160" s="24">
        <v>2.94940966028798</v>
      </c>
      <c r="V160" s="24">
        <v>3.49437548816008</v>
      </c>
      <c r="W160" s="24">
        <v>3.25207415273821</v>
      </c>
      <c r="X160" s="24">
        <v>3.07453225038822</v>
      </c>
      <c r="Y160" s="24">
        <v>2.99397900188976</v>
      </c>
      <c r="Z160" s="29">
        <v>41.1276309424661</v>
      </c>
      <c r="AA160" s="29">
        <v>43.6411777706063</v>
      </c>
      <c r="AB160" s="29">
        <v>45.6005715054623</v>
      </c>
      <c r="AC160" s="29">
        <v>46.3588645574926</v>
      </c>
    </row>
    <row r="161" ht="20.05" customHeight="1">
      <c r="A161" s="22">
        <f>$A160+C160</f>
        <v>777.560866034489</v>
      </c>
      <c r="B161" s="23"/>
      <c r="C161" s="24">
        <v>5</v>
      </c>
      <c r="D161" t="b" s="25">
        <v>0</v>
      </c>
      <c r="E161" s="26"/>
      <c r="F161" s="27">
        <v>608.1677900635869</v>
      </c>
      <c r="G161" s="27">
        <f>E160+(F160/60+H161*'data'!$C$16+I161*OFFSET('data'!$C$17,0,D160)-G160*(OFFSET('data'!$C$18,0,D160)+'data'!$C$19+OFFSET('data'!$C$20,0,D160)))*C161/60+G160</f>
        <v>19.3023784389958</v>
      </c>
      <c r="H161" s="27">
        <f>H160+('data'!$C$19*G160-'data'!$C$16*H160)*$C161/60</f>
        <v>63.4618262778898</v>
      </c>
      <c r="I161" s="27">
        <f>I160+(OFFSET('data'!$C$20,0,D161)*G160-OFFSET('data'!$C$17,0,D161)*I160)*$C161/60</f>
        <v>65.1409978430885</v>
      </c>
      <c r="J161" s="28">
        <f>$A161/60</f>
        <v>12.9593477672415</v>
      </c>
      <c r="K161" s="24">
        <f>G161/'data'!$C$15*1000</f>
        <v>2.94902063429454</v>
      </c>
      <c r="L161" s="24">
        <f>L160+'data'!$G$21*(K160-L160)/60*C160</f>
        <v>2.99345454494391</v>
      </c>
      <c r="M161" s="25">
        <f>IF(L161&lt;='data'!$G$22,1.89,1.47)</f>
        <v>1.47</v>
      </c>
      <c r="N161" s="24">
        <f>$A161</f>
        <v>777.560866034489</v>
      </c>
      <c r="O161" s="29">
        <f>'data'!$G$23-'data'!$G$23*(1-('data'!$G$22^M161)/('data'!$G$22^M161+L161^M161))</f>
        <v>46.388974954352</v>
      </c>
      <c r="P161" s="29">
        <f>VLOOKUP(IF(N161-'data'!$G$24&lt;0,0,N161-'data'!$G$24),N3:O366,2)</f>
        <v>46.364921559860</v>
      </c>
      <c r="Q161" s="25">
        <v>3.5</v>
      </c>
      <c r="R161" s="30">
        <v>3.50012284536978</v>
      </c>
      <c r="S161" s="25">
        <v>3.41175190515812</v>
      </c>
      <c r="T161" s="25">
        <v>3.31839558521872</v>
      </c>
      <c r="U161" s="24">
        <v>2.94902063429454</v>
      </c>
      <c r="V161" s="24">
        <v>3.49444312627951</v>
      </c>
      <c r="W161" s="24">
        <v>3.2539482396069</v>
      </c>
      <c r="X161" s="24">
        <v>3.07736240544389</v>
      </c>
      <c r="Y161" s="24">
        <v>2.99345454494391</v>
      </c>
      <c r="Z161" s="29">
        <v>41.1269462165849</v>
      </c>
      <c r="AA161" s="29">
        <v>43.6207832355176</v>
      </c>
      <c r="AB161" s="29">
        <v>45.5695619427932</v>
      </c>
      <c r="AC161" s="29">
        <v>46.364921559860</v>
      </c>
    </row>
    <row r="162" ht="20.05" customHeight="1">
      <c r="A162" s="22">
        <f>$A161+C161</f>
        <v>782.560866034489</v>
      </c>
      <c r="B162" s="23"/>
      <c r="C162" s="24">
        <v>5</v>
      </c>
      <c r="D162" t="b" s="25">
        <v>0</v>
      </c>
      <c r="E162" s="26"/>
      <c r="F162" s="27">
        <v>607.595027172376</v>
      </c>
      <c r="G162" s="27">
        <f>E161+(F161/60+H162*'data'!$C$16+I162*OFFSET('data'!$C$17,0,D161)-G161*(OFFSET('data'!$C$18,0,D161)+'data'!$C$19+OFFSET('data'!$C$20,0,D161)))*C162/60+G161</f>
        <v>19.2998377319952</v>
      </c>
      <c r="H162" s="27">
        <f>H161+('data'!$C$19*G161-'data'!$C$16*H161)*$C162/60</f>
        <v>63.5559094690924</v>
      </c>
      <c r="I162" s="27">
        <f>I161+(OFFSET('data'!$C$20,0,D162)*G161-OFFSET('data'!$C$17,0,D162)*I161)*$C162/60</f>
        <v>65.40854234196109</v>
      </c>
      <c r="J162" s="28">
        <f>$A162/60</f>
        <v>13.0426811005748</v>
      </c>
      <c r="K162" s="24">
        <f>G162/'data'!$C$15*1000</f>
        <v>2.94863246465037</v>
      </c>
      <c r="L162" s="24">
        <f>L161+'data'!$G$21*(K161-L161)/60*C161</f>
        <v>2.99293168164295</v>
      </c>
      <c r="M162" s="25">
        <f>IF(L162&lt;='data'!$G$22,1.89,1.47)</f>
        <v>1.47</v>
      </c>
      <c r="N162" s="24">
        <f>$A162</f>
        <v>782.560866034489</v>
      </c>
      <c r="O162" s="29">
        <f>'data'!$G$23-'data'!$G$23*(1-('data'!$G$22^M162)/('data'!$G$22^M162+L162^M162))</f>
        <v>46.3949451885946</v>
      </c>
      <c r="P162" s="29">
        <f>VLOOKUP(IF(N162-'data'!$G$24&lt;0,0,N162-'data'!$G$24),N3:O366,2)</f>
        <v>46.3709609848827</v>
      </c>
      <c r="Q162" s="25">
        <v>3.5</v>
      </c>
      <c r="R162" s="30">
        <v>3.50012219130374</v>
      </c>
      <c r="S162" s="25">
        <v>3.4121596972384</v>
      </c>
      <c r="T162" s="25">
        <v>3.32157689778768</v>
      </c>
      <c r="U162" s="24">
        <v>2.94863246465037</v>
      </c>
      <c r="V162" s="24">
        <v>3.49450996074509</v>
      </c>
      <c r="W162" s="24">
        <v>3.25580514898686</v>
      </c>
      <c r="X162" s="24">
        <v>3.08019869426419</v>
      </c>
      <c r="Y162" s="24">
        <v>2.99293168164295</v>
      </c>
      <c r="Z162" s="29">
        <v>41.126269640477</v>
      </c>
      <c r="AA162" s="29">
        <v>43.6005870053887</v>
      </c>
      <c r="AB162" s="29">
        <v>45.5384028057594</v>
      </c>
      <c r="AC162" s="29">
        <v>46.3709609848827</v>
      </c>
    </row>
    <row r="163" ht="20.05" customHeight="1">
      <c r="A163" s="22">
        <f>$A162+C162</f>
        <v>787.560866034489</v>
      </c>
      <c r="B163" s="23"/>
      <c r="C163" s="24">
        <v>5</v>
      </c>
      <c r="D163" t="b" s="25">
        <v>0</v>
      </c>
      <c r="E163" s="26"/>
      <c r="F163" s="27">
        <v>607.025310727517</v>
      </c>
      <c r="G163" s="27">
        <f>E162+(F162/60+H163*'data'!$C$16+I163*OFFSET('data'!$C$17,0,D162)-G162*(OFFSET('data'!$C$18,0,D162)+'data'!$C$19+OFFSET('data'!$C$20,0,D162)))*C163/60+G162</f>
        <v>19.2973028824765</v>
      </c>
      <c r="H163" s="27">
        <f>H162+('data'!$C$19*G162-'data'!$C$16*H162)*$C163/60</f>
        <v>63.6493791426899</v>
      </c>
      <c r="I163" s="27">
        <f>I162+(OFFSET('data'!$C$20,0,D163)*G162-OFFSET('data'!$C$17,0,D163)*I162)*$C163/60</f>
        <v>65.67595935508091</v>
      </c>
      <c r="J163" s="28">
        <f>$A163/60</f>
        <v>13.1260144339082</v>
      </c>
      <c r="K163" s="24">
        <f>G163/'data'!$C$15*1000</f>
        <v>2.94824518991326</v>
      </c>
      <c r="L163" s="24">
        <f>L162+'data'!$G$21*(K162-L162)/60*C162</f>
        <v>2.99241040331097</v>
      </c>
      <c r="M163" s="25">
        <f>IF(L163&lt;='data'!$G$22,1.89,1.47)</f>
        <v>1.47</v>
      </c>
      <c r="N163" s="24">
        <f>$A163</f>
        <v>787.560866034489</v>
      </c>
      <c r="O163" s="29">
        <f>'data'!$G$23-'data'!$G$23*(1-('data'!$G$22^M163)/('data'!$G$22^M163+L163^M163))</f>
        <v>46.4008983669102</v>
      </c>
      <c r="P163" s="29">
        <f>VLOOKUP(IF(N163-'data'!$G$24&lt;0,0,N163-'data'!$G$24),N3:O366,2)</f>
        <v>46.3769829525732</v>
      </c>
      <c r="Q163" s="25">
        <v>3.5</v>
      </c>
      <c r="R163" s="30">
        <v>3.50012154105087</v>
      </c>
      <c r="S163" s="25">
        <v>3.4125612959345</v>
      </c>
      <c r="T163" s="25">
        <v>3.32459807111641</v>
      </c>
      <c r="U163" s="24">
        <v>2.94824518991326</v>
      </c>
      <c r="V163" s="24">
        <v>3.49457600105873</v>
      </c>
      <c r="W163" s="24">
        <v>3.25764500629457</v>
      </c>
      <c r="X163" s="24">
        <v>3.08303904305251</v>
      </c>
      <c r="Y163" s="24">
        <v>2.99241040331097</v>
      </c>
      <c r="Z163" s="29">
        <v>41.1256011174169</v>
      </c>
      <c r="AA163" s="29">
        <v>43.5805875277154</v>
      </c>
      <c r="AB163" s="29">
        <v>45.507125017736</v>
      </c>
      <c r="AC163" s="29">
        <v>46.3769829525732</v>
      </c>
    </row>
    <row r="164" ht="20.05" customHeight="1">
      <c r="A164" s="22">
        <f>$A163+C163</f>
        <v>792.560866034489</v>
      </c>
      <c r="B164" s="23"/>
      <c r="C164" s="24">
        <v>5</v>
      </c>
      <c r="D164" t="b" s="25">
        <v>0</v>
      </c>
      <c r="E164" s="26"/>
      <c r="F164" s="27">
        <v>606.458622969806</v>
      </c>
      <c r="G164" s="27">
        <f>E163+(F163/60+H164*'data'!$C$16+I164*OFFSET('data'!$C$17,0,D163)-G163*(OFFSET('data'!$C$18,0,D163)+'data'!$C$19+OFFSET('data'!$C$20,0,D163)))*C164/60+G163</f>
        <v>19.2947741237658</v>
      </c>
      <c r="H164" s="27">
        <f>H163+('data'!$C$19*G163-'data'!$C$16*H163)*$C164/60</f>
        <v>63.7422390405866</v>
      </c>
      <c r="I164" s="27">
        <f>I163+(OFFSET('data'!$C$20,0,D164)*G163-OFFSET('data'!$C$17,0,D164)*I163)*$C164/60</f>
        <v>65.94324901284401</v>
      </c>
      <c r="J164" s="28">
        <f>$A164/60</f>
        <v>13.2093477672415</v>
      </c>
      <c r="K164" s="24">
        <f>G164/'data'!$C$15*1000</f>
        <v>2.94785884573083</v>
      </c>
      <c r="L164" s="24">
        <f>L163+'data'!$G$21*(K163-L163)/60*C163</f>
        <v>2.99189070182787</v>
      </c>
      <c r="M164" s="25">
        <f>IF(L164&lt;='data'!$G$22,1.89,1.47)</f>
        <v>1.47</v>
      </c>
      <c r="N164" s="24">
        <f>$A164</f>
        <v>792.560866034489</v>
      </c>
      <c r="O164" s="29">
        <f>'data'!$G$23-'data'!$G$23*(1-('data'!$G$22^M164)/('data'!$G$22^M164+L164^M164))</f>
        <v>46.4068345727362</v>
      </c>
      <c r="P164" s="29">
        <f>VLOOKUP(IF(N164-'data'!$G$24&lt;0,0,N164-'data'!$G$24),N3:O366,2)</f>
        <v>46.3829875744911</v>
      </c>
      <c r="Q164" s="25">
        <v>3.5</v>
      </c>
      <c r="R164" s="30">
        <v>3.50012089458879</v>
      </c>
      <c r="S164" s="25">
        <v>3.41295700814735</v>
      </c>
      <c r="T164" s="25">
        <v>3.32746847879406</v>
      </c>
      <c r="U164" s="24">
        <v>2.94785884573083</v>
      </c>
      <c r="V164" s="24">
        <v>3.49464125661026</v>
      </c>
      <c r="W164" s="24">
        <v>3.25946793930652</v>
      </c>
      <c r="X164" s="24">
        <v>3.08588151964175</v>
      </c>
      <c r="Y164" s="24">
        <v>2.99189070182787</v>
      </c>
      <c r="Z164" s="29">
        <v>41.1249405518288</v>
      </c>
      <c r="AA164" s="29">
        <v>43.5607832195737</v>
      </c>
      <c r="AB164" s="29">
        <v>45.4757573688677</v>
      </c>
      <c r="AC164" s="29">
        <v>46.3829875744911</v>
      </c>
    </row>
    <row r="165" ht="20.05" customHeight="1">
      <c r="A165" s="22">
        <f>$A164+C164</f>
        <v>797.560866034489</v>
      </c>
      <c r="B165" s="23"/>
      <c r="C165" s="24">
        <v>5</v>
      </c>
      <c r="D165" t="b" s="25">
        <v>0</v>
      </c>
      <c r="E165" s="26"/>
      <c r="F165" s="27">
        <v>605.894946244039</v>
      </c>
      <c r="G165" s="27">
        <f>E164+(F164/60+H165*'data'!$C$16+I165*OFFSET('data'!$C$17,0,D164)-G164*(OFFSET('data'!$C$18,0,D164)+'data'!$C$19+OFFSET('data'!$C$20,0,D164)))*C165/60+G164</f>
        <v>19.2922516714177</v>
      </c>
      <c r="H165" s="27">
        <f>H164+('data'!$C$19*G164-'data'!$C$16*H164)*$C165/60</f>
        <v>63.8344928883669</v>
      </c>
      <c r="I165" s="27">
        <f>I164+(OFFSET('data'!$C$20,0,D165)*G164-OFFSET('data'!$C$17,0,D165)*I164)*$C165/60</f>
        <v>66.21041144909989</v>
      </c>
      <c r="J165" s="28">
        <f>$A165/60</f>
        <v>13.2926811005748</v>
      </c>
      <c r="K165" s="24">
        <f>G165/'data'!$C$15*1000</f>
        <v>2.94747346503554</v>
      </c>
      <c r="L165" s="24">
        <f>L164+'data'!$G$21*(K164-L164)/60*C164</f>
        <v>2.99137256958856</v>
      </c>
      <c r="M165" s="25">
        <f>IF(L165&lt;='data'!$G$22,1.89,1.47)</f>
        <v>1.47</v>
      </c>
      <c r="N165" s="24">
        <f>$A165</f>
        <v>797.560866034489</v>
      </c>
      <c r="O165" s="29">
        <f>'data'!$G$23-'data'!$G$23*(1-('data'!$G$22^M165)/('data'!$G$22^M165+L165^M165))</f>
        <v>46.4127538837158</v>
      </c>
      <c r="P165" s="29">
        <f>VLOOKUP(IF(N165-'data'!$G$24&lt;0,0,N165-'data'!$G$24),N3:O366,2)</f>
        <v>46.388974954352</v>
      </c>
      <c r="Q165" s="25">
        <v>3.5</v>
      </c>
      <c r="R165" s="30">
        <v>3.50012025189526</v>
      </c>
      <c r="S165" s="25">
        <v>3.41334712283067</v>
      </c>
      <c r="T165" s="25">
        <v>3.33019694064022</v>
      </c>
      <c r="U165" s="24">
        <v>2.94747346503554</v>
      </c>
      <c r="V165" s="24">
        <v>3.49470573667874</v>
      </c>
      <c r="W165" s="24">
        <v>3.26127407790702</v>
      </c>
      <c r="X165" s="24">
        <v>3.08872432490206</v>
      </c>
      <c r="Y165" s="24">
        <v>2.99137256958856</v>
      </c>
      <c r="Z165" s="29">
        <v>41.1242878492729</v>
      </c>
      <c r="AA165" s="29">
        <v>43.5411724710849</v>
      </c>
      <c r="AB165" s="29">
        <v>45.4443266465288</v>
      </c>
      <c r="AC165" s="29">
        <v>46.388974954352</v>
      </c>
    </row>
    <row r="166" ht="20.05" customHeight="1">
      <c r="A166" s="22">
        <f>$A165+C165</f>
        <v>802.560866034489</v>
      </c>
      <c r="B166" s="23"/>
      <c r="C166" s="24">
        <v>5</v>
      </c>
      <c r="D166" t="b" s="25">
        <v>0</v>
      </c>
      <c r="E166" s="26"/>
      <c r="F166" s="27">
        <v>605.334262998781</v>
      </c>
      <c r="G166" s="27">
        <f>E165+(F165/60+H166*'data'!$C$16+I166*OFFSET('data'!$C$17,0,D165)-G165*(OFFSET('data'!$C$18,0,D165)+'data'!$C$19+OFFSET('data'!$C$20,0,D165)))*C166/60+G165</f>
        <v>19.2897357244065</v>
      </c>
      <c r="H166" s="27">
        <f>H165+('data'!$C$19*G165-'data'!$C$16*H165)*$C166/60</f>
        <v>63.9261443949618</v>
      </c>
      <c r="I166" s="27">
        <f>I165+(OFFSET('data'!$C$20,0,D166)*G165-OFFSET('data'!$C$17,0,D166)*I165)*$C166/60</f>
        <v>66.47744680088439</v>
      </c>
      <c r="J166" s="28">
        <f>$A166/60</f>
        <v>13.3760144339082</v>
      </c>
      <c r="K166" s="24">
        <f>G166/'data'!$C$15*1000</f>
        <v>2.94708907822672</v>
      </c>
      <c r="L166" s="24">
        <f>L165+'data'!$G$21*(K165-L165)/60*C165</f>
        <v>2.99085599946497</v>
      </c>
      <c r="M166" s="25">
        <f>IF(L166&lt;='data'!$G$22,1.89,1.47)</f>
        <v>1.47</v>
      </c>
      <c r="N166" s="24">
        <f>$A166</f>
        <v>802.560866034489</v>
      </c>
      <c r="O166" s="29">
        <f>'data'!$G$23-'data'!$G$23*(1-('data'!$G$22^M166)/('data'!$G$22^M166+L166^M166))</f>
        <v>46.4186563721269</v>
      </c>
      <c r="P166" s="29">
        <f>VLOOKUP(IF(N166-'data'!$G$24&lt;0,0,N166-'data'!$G$24),N3:O366,2)</f>
        <v>46.3949451885946</v>
      </c>
      <c r="Q166" s="25">
        <v>3.5</v>
      </c>
      <c r="R166" s="30">
        <v>3.50011961294819</v>
      </c>
      <c r="S166" s="25">
        <v>3.41373191205112</v>
      </c>
      <c r="T166" s="25">
        <v>3.33279175543713</v>
      </c>
      <c r="U166" s="24">
        <v>2.94708907822672</v>
      </c>
      <c r="V166" s="24">
        <v>3.49476945043379</v>
      </c>
      <c r="W166" s="24">
        <v>3.26306355385215</v>
      </c>
      <c r="X166" s="24">
        <v>3.09156578465904</v>
      </c>
      <c r="Y166" s="24">
        <v>2.99085599946497</v>
      </c>
      <c r="Z166" s="29">
        <v>41.1236429164317</v>
      </c>
      <c r="AA166" s="29">
        <v>43.5217536486475</v>
      </c>
      <c r="AB166" s="29">
        <v>45.4128577581787</v>
      </c>
      <c r="AC166" s="29">
        <v>46.3949451885946</v>
      </c>
    </row>
    <row r="167" ht="20.05" customHeight="1">
      <c r="A167" s="22">
        <f>$A166+C166</f>
        <v>807.560866034489</v>
      </c>
      <c r="B167" s="23"/>
      <c r="C167" s="24">
        <v>5</v>
      </c>
      <c r="D167" t="b" s="25">
        <v>0</v>
      </c>
      <c r="E167" s="26"/>
      <c r="F167" s="27">
        <v>604.7765557855211</v>
      </c>
      <c r="G167" s="27">
        <f>E166+(F166/60+H167*'data'!$C$16+I167*OFFSET('data'!$C$17,0,D166)-G166*(OFFSET('data'!$C$18,0,D166)+'data'!$C$19+OFFSET('data'!$C$20,0,D166)))*C167/60+G166</f>
        <v>19.2872264662388</v>
      </c>
      <c r="H167" s="27">
        <f>H166+('data'!$C$19*G166-'data'!$C$16*H166)*$C167/60</f>
        <v>64.0171972523456</v>
      </c>
      <c r="I167" s="27">
        <f>I166+(OFFSET('data'!$C$20,0,D167)*G166-OFFSET('data'!$C$17,0,D167)*I166)*$C167/60</f>
        <v>66.74435520816979</v>
      </c>
      <c r="J167" s="28">
        <f>$A167/60</f>
        <v>13.4593477672415</v>
      </c>
      <c r="K167" s="24">
        <f>G167/'data'!$C$15*1000</f>
        <v>2.94670571334053</v>
      </c>
      <c r="L167" s="24">
        <f>L166+'data'!$G$21*(K166-L166)/60*C166</f>
        <v>2.99034098477063</v>
      </c>
      <c r="M167" s="25">
        <f>IF(L167&lt;='data'!$G$22,1.89,1.47)</f>
        <v>1.47</v>
      </c>
      <c r="N167" s="24">
        <f>$A167</f>
        <v>807.560866034489</v>
      </c>
      <c r="O167" s="29">
        <f>'data'!$G$23-'data'!$G$23*(1-('data'!$G$22^M167)/('data'!$G$22^M167+L167^M167))</f>
        <v>46.4245421052819</v>
      </c>
      <c r="P167" s="29">
        <f>VLOOKUP(IF(N167-'data'!$G$24&lt;0,0,N167-'data'!$G$24),N3:O366,2)</f>
        <v>46.4008983669102</v>
      </c>
      <c r="Q167" s="25">
        <v>3.5</v>
      </c>
      <c r="R167" s="30">
        <v>3.50011897772557</v>
      </c>
      <c r="S167" s="25">
        <v>3.41411163198598</v>
      </c>
      <c r="T167" s="25">
        <v>3.33526073172724</v>
      </c>
      <c r="U167" s="24">
        <v>2.94670571334053</v>
      </c>
      <c r="V167" s="24">
        <v>3.49483240693688</v>
      </c>
      <c r="W167" s="24">
        <v>3.26483650054908</v>
      </c>
      <c r="X167" s="24">
        <v>3.09440434209218</v>
      </c>
      <c r="Y167" s="24">
        <v>2.99034098477063</v>
      </c>
      <c r="Z167" s="29">
        <v>41.1230056610969</v>
      </c>
      <c r="AA167" s="29">
        <v>43.5025250979512</v>
      </c>
      <c r="AB167" s="29">
        <v>45.3813738470298</v>
      </c>
      <c r="AC167" s="29">
        <v>46.4008983669102</v>
      </c>
    </row>
    <row r="168" ht="20.05" customHeight="1">
      <c r="A168" s="22">
        <f>$A167+C167</f>
        <v>812.560866034489</v>
      </c>
      <c r="B168" s="23"/>
      <c r="C168" s="24">
        <v>5</v>
      </c>
      <c r="D168" t="b" s="25">
        <v>0</v>
      </c>
      <c r="E168" s="26"/>
      <c r="F168" s="27">
        <v>604.221807257995</v>
      </c>
      <c r="G168" s="27">
        <f>E167+(F167/60+H168*'data'!$C$16+I168*OFFSET('data'!$C$17,0,D167)-G167*(OFFSET('data'!$C$18,0,D167)+'data'!$C$19+OFFSET('data'!$C$20,0,D167)))*C168/60+G167</f>
        <v>19.2847240659916</v>
      </c>
      <c r="H168" s="27">
        <f>H167+('data'!$C$19*G167-'data'!$C$16*H167)*$C168/60</f>
        <v>64.10765513526179</v>
      </c>
      <c r="I168" s="27">
        <f>I167+(OFFSET('data'!$C$20,0,D168)*G167-OFFSET('data'!$C$17,0,D168)*I167)*$C168/60</f>
        <v>67.01113681363201</v>
      </c>
      <c r="J168" s="28">
        <f>$A168/60</f>
        <v>13.5426811005748</v>
      </c>
      <c r="K168" s="24">
        <f>G168/'data'!$C$15*1000</f>
        <v>2.9463233962086</v>
      </c>
      <c r="L168" s="24">
        <f>L167+'data'!$G$21*(K167-L167)/60*C167</f>
        <v>2.98982751922766</v>
      </c>
      <c r="M168" s="25">
        <f>IF(L168&lt;='data'!$G$22,1.89,1.47)</f>
        <v>1.47</v>
      </c>
      <c r="N168" s="24">
        <f>$A168</f>
        <v>812.560866034489</v>
      </c>
      <c r="O168" s="29">
        <f>'data'!$G$23-'data'!$G$23*(1-('data'!$G$22^M168)/('data'!$G$22^M168+L168^M168))</f>
        <v>46.4304111459002</v>
      </c>
      <c r="P168" s="29">
        <f>VLOOKUP(IF(N168-'data'!$G$24&lt;0,0,N168-'data'!$G$24),N3:O366,2)</f>
        <v>46.4068345727362</v>
      </c>
      <c r="Q168" s="25">
        <v>3.5</v>
      </c>
      <c r="R168" s="30">
        <v>3.50011834620558</v>
      </c>
      <c r="S168" s="25">
        <v>3.41448652386169</v>
      </c>
      <c r="T168" s="25">
        <v>3.33761121679013</v>
      </c>
      <c r="U168" s="24">
        <v>2.9463233962086</v>
      </c>
      <c r="V168" s="24">
        <v>3.49489461514257</v>
      </c>
      <c r="W168" s="24">
        <v>3.26659305284963</v>
      </c>
      <c r="X168" s="24">
        <v>3.09723855058521</v>
      </c>
      <c r="Y168" s="24">
        <v>2.98982751922766</v>
      </c>
      <c r="Z168" s="29">
        <v>41.1223759921557</v>
      </c>
      <c r="AA168" s="29">
        <v>43.4834851467862</v>
      </c>
      <c r="AB168" s="29">
        <v>45.3498964009231</v>
      </c>
      <c r="AC168" s="29">
        <v>46.4068345727362</v>
      </c>
    </row>
    <row r="169" ht="20.05" customHeight="1">
      <c r="A169" s="22">
        <f>$A168+C168</f>
        <v>817.560866034489</v>
      </c>
      <c r="B169" s="23"/>
      <c r="C169" s="24">
        <v>5</v>
      </c>
      <c r="D169" t="b" s="25">
        <v>0</v>
      </c>
      <c r="E169" s="26"/>
      <c r="F169" s="27">
        <v>603.670000171882</v>
      </c>
      <c r="G169" s="27">
        <f>E168+(F168/60+H169*'data'!$C$16+I169*OFFSET('data'!$C$17,0,D168)-G168*(OFFSET('data'!$C$18,0,D168)+'data'!$C$19+OFFSET('data'!$C$20,0,D168)))*C169/60+G168</f>
        <v>19.2822286792808</v>
      </c>
      <c r="H169" s="27">
        <f>H168+('data'!$C$19*G168-'data'!$C$16*H168)*$C169/60</f>
        <v>64.1975217009756</v>
      </c>
      <c r="I169" s="27">
        <f>I168+(OFFSET('data'!$C$20,0,D169)*G168-OFFSET('data'!$C$17,0,D169)*I168)*$C169/60</f>
        <v>67.27779176243349</v>
      </c>
      <c r="J169" s="28">
        <f>$A169/60</f>
        <v>13.6260144339082</v>
      </c>
      <c r="K169" s="24">
        <f>G169/'data'!$C$15*1000</f>
        <v>2.94594215060595</v>
      </c>
      <c r="L169" s="24">
        <f>L168+'data'!$G$21*(K168-L168)/60*C168</f>
        <v>2.989315596936</v>
      </c>
      <c r="M169" s="25">
        <f>IF(L169&lt;='data'!$G$22,1.89,1.47)</f>
        <v>1.47</v>
      </c>
      <c r="N169" s="24">
        <f>$A169</f>
        <v>817.560866034489</v>
      </c>
      <c r="O169" s="29">
        <f>'data'!$G$23-'data'!$G$23*(1-('data'!$G$22^M169)/('data'!$G$22^M169+L169^M169))</f>
        <v>46.4362635524555</v>
      </c>
      <c r="P169" s="29">
        <f>VLOOKUP(IF(N169-'data'!$G$24&lt;0,0,N169-'data'!$G$24),N3:O366,2)</f>
        <v>46.4127538837158</v>
      </c>
      <c r="Q169" s="25">
        <v>3.5</v>
      </c>
      <c r="R169" s="30">
        <v>3.50011771836648</v>
      </c>
      <c r="S169" s="25">
        <v>3.41485681483693</v>
      </c>
      <c r="T169" s="25">
        <v>3.33985012390676</v>
      </c>
      <c r="U169" s="24">
        <v>2.94594215060595</v>
      </c>
      <c r="V169" s="24">
        <v>3.49495608389981</v>
      </c>
      <c r="W169" s="24">
        <v>3.26833334685736</v>
      </c>
      <c r="X169" s="24">
        <v>3.1000670670015</v>
      </c>
      <c r="Y169" s="24">
        <v>2.989315596936</v>
      </c>
      <c r="Z169" s="29">
        <v>41.121753819578</v>
      </c>
      <c r="AA169" s="29">
        <v>43.464632107660</v>
      </c>
      <c r="AB169" s="29">
        <v>45.318445354787</v>
      </c>
      <c r="AC169" s="29">
        <v>46.4127538837158</v>
      </c>
    </row>
    <row r="170" ht="20.05" customHeight="1">
      <c r="A170" s="22">
        <f>$A169+C169</f>
        <v>822.560866034489</v>
      </c>
      <c r="B170" s="23"/>
      <c r="C170" s="24">
        <v>5</v>
      </c>
      <c r="D170" t="b" s="25">
        <v>0</v>
      </c>
      <c r="E170" s="26"/>
      <c r="F170" s="27">
        <v>603.1211173838969</v>
      </c>
      <c r="G170" s="27">
        <f>E169+(F169/60+H170*'data'!$C$16+I170*OFFSET('data'!$C$17,0,D169)-G169*(OFFSET('data'!$C$18,0,D169)+'data'!$C$19+OFFSET('data'!$C$20,0,D169)))*C170/60+G169</f>
        <v>19.2797404491662</v>
      </c>
      <c r="H170" s="27">
        <f>H169+('data'!$C$19*G169-'data'!$C$16*H169)*$C170/60</f>
        <v>64.2868005890508</v>
      </c>
      <c r="I170" s="27">
        <f>I169+(OFFSET('data'!$C$20,0,D170)*G169-OFFSET('data'!$C$17,0,D170)*I169)*$C170/60</f>
        <v>67.5443202020208</v>
      </c>
      <c r="J170" s="28">
        <f>$A170/60</f>
        <v>13.7093477672415</v>
      </c>
      <c r="K170" s="24">
        <f>G170/'data'!$C$15*1000</f>
        <v>2.94556199838926</v>
      </c>
      <c r="L170" s="24">
        <f>L169+'data'!$G$21*(K169-L169)/60*C169</f>
        <v>2.98880521234481</v>
      </c>
      <c r="M170" s="25">
        <f>IF(L170&lt;='data'!$G$22,1.89,1.47)</f>
        <v>1.47</v>
      </c>
      <c r="N170" s="24">
        <f>$A170</f>
        <v>822.560866034489</v>
      </c>
      <c r="O170" s="29">
        <f>'data'!$G$23-'data'!$G$23*(1-('data'!$G$22^M170)/('data'!$G$22^M170+L170^M170))</f>
        <v>46.4420993794992</v>
      </c>
      <c r="P170" s="29">
        <f>VLOOKUP(IF(N170-'data'!$G$24&lt;0,0,N170-'data'!$G$24),N3:O366,2)</f>
        <v>46.4186563721269</v>
      </c>
      <c r="Q170" s="25">
        <v>3.5</v>
      </c>
      <c r="R170" s="30">
        <v>3.50011709418667</v>
      </c>
      <c r="S170" s="25">
        <v>3.41522271883358</v>
      </c>
      <c r="T170" s="25">
        <v>3.34198395801212</v>
      </c>
      <c r="U170" s="24">
        <v>2.94556199838926</v>
      </c>
      <c r="V170" s="24">
        <v>3.49501682195316</v>
      </c>
      <c r="W170" s="24">
        <v>3.27005751974729</v>
      </c>
      <c r="X170" s="24">
        <v>3.10288864535944</v>
      </c>
      <c r="Y170" s="24">
        <v>2.98880521234481</v>
      </c>
      <c r="Z170" s="29">
        <v>41.1211390544037</v>
      </c>
      <c r="AA170" s="29">
        <v>43.445964280235</v>
      </c>
      <c r="AB170" s="29">
        <v>45.2870391870416</v>
      </c>
      <c r="AC170" s="29">
        <v>46.4186563721269</v>
      </c>
    </row>
    <row r="171" ht="20.05" customHeight="1">
      <c r="A171" s="22">
        <f>$A170+C170</f>
        <v>827.560866034489</v>
      </c>
      <c r="B171" s="23"/>
      <c r="C171" s="24">
        <v>5</v>
      </c>
      <c r="D171" t="b" s="25">
        <v>0</v>
      </c>
      <c r="E171" s="26"/>
      <c r="F171" s="27">
        <v>602.575141851353</v>
      </c>
      <c r="G171" s="27">
        <f>E170+(F170/60+H171*'data'!$C$16+I171*OFFSET('data'!$C$17,0,D170)-G170*(OFFSET('data'!$C$18,0,D170)+'data'!$C$19+OFFSET('data'!$C$20,0,D170)))*C171/60+G170</f>
        <v>19.2772595069951</v>
      </c>
      <c r="H171" s="27">
        <f>H170+('data'!$C$19*G170-'data'!$C$16*H170)*$C171/60</f>
        <v>64.3754954211505</v>
      </c>
      <c r="I171" s="27">
        <f>I170+(OFFSET('data'!$C$20,0,D171)*G170-OFFSET('data'!$C$17,0,D171)*I170)*$C171/60</f>
        <v>67.8107222819352</v>
      </c>
      <c r="J171" s="28">
        <f>$A171/60</f>
        <v>13.7926811005748</v>
      </c>
      <c r="K171" s="24">
        <f>G171/'data'!$C$15*1000</f>
        <v>2.94518295962582</v>
      </c>
      <c r="L171" s="24">
        <f>L170+'data'!$G$21*(K170-L170)/60*C170</f>
        <v>2.98829636022573</v>
      </c>
      <c r="M171" s="25">
        <f>IF(L171&lt;='data'!$G$22,1.89,1.47)</f>
        <v>1.47</v>
      </c>
      <c r="N171" s="24">
        <f>$A171</f>
        <v>827.560866034489</v>
      </c>
      <c r="O171" s="29">
        <f>'data'!$G$23-'data'!$G$23*(1-('data'!$G$22^M171)/('data'!$G$22^M171+L171^M171))</f>
        <v>46.447918677962</v>
      </c>
      <c r="P171" s="29">
        <f>VLOOKUP(IF(N171-'data'!$G$24&lt;0,0,N171-'data'!$G$24),N3:O366,2)</f>
        <v>46.4245421052819</v>
      </c>
      <c r="Q171" s="25">
        <v>3.5</v>
      </c>
      <c r="R171" s="30">
        <v>3.5001164736447</v>
      </c>
      <c r="S171" s="25">
        <v>3.41558443731852</v>
      </c>
      <c r="T171" s="25">
        <v>3.3440188398315</v>
      </c>
      <c r="U171" s="24">
        <v>2.94518295962582</v>
      </c>
      <c r="V171" s="24">
        <v>3.49507683794403</v>
      </c>
      <c r="W171" s="24">
        <v>3.27176570959754</v>
      </c>
      <c r="X171" s="24">
        <v>3.10570213088411</v>
      </c>
      <c r="Y171" s="24">
        <v>2.98829636022573</v>
      </c>
      <c r="Z171" s="29">
        <v>41.120531608729</v>
      </c>
      <c r="AA171" s="29">
        <v>43.4274799535964</v>
      </c>
      <c r="AB171" s="29">
        <v>45.2556950102862</v>
      </c>
      <c r="AC171" s="29">
        <v>46.4245421052819</v>
      </c>
    </row>
    <row r="172" ht="20.05" customHeight="1">
      <c r="A172" s="22">
        <f>$A171+C171</f>
        <v>832.560866034489</v>
      </c>
      <c r="B172" s="23"/>
      <c r="C172" s="24">
        <v>5</v>
      </c>
      <c r="D172" t="b" s="25">
        <v>0</v>
      </c>
      <c r="E172" s="26"/>
      <c r="F172" s="27">
        <v>602.032056631489</v>
      </c>
      <c r="G172" s="27">
        <f>E171+(F171/60+H172*'data'!$C$16+I172*OFFSET('data'!$C$17,0,D171)-G171*(OFFSET('data'!$C$18,0,D171)+'data'!$C$19+OFFSET('data'!$C$20,0,D171)))*C172/60+G171</f>
        <v>19.2747859731904</v>
      </c>
      <c r="H172" s="27">
        <f>H171+('data'!$C$19*G171-'data'!$C$16*H171)*$C172/60</f>
        <v>64.463609800859</v>
      </c>
      <c r="I172" s="27">
        <f>I171+(OFFSET('data'!$C$20,0,D172)*G171-OFFSET('data'!$C$17,0,D172)*I171)*$C172/60</f>
        <v>68.07699815363679</v>
      </c>
      <c r="J172" s="28">
        <f>$A172/60</f>
        <v>13.8760144339082</v>
      </c>
      <c r="K172" s="24">
        <f>G172/'data'!$C$15*1000</f>
        <v>2.94480505271384</v>
      </c>
      <c r="L172" s="24">
        <f>L171+'data'!$G$21*(K171-L171)/60*C171</f>
        <v>2.98778903564809</v>
      </c>
      <c r="M172" s="25">
        <f>IF(L172&lt;='data'!$G$22,1.89,1.47)</f>
        <v>1.47</v>
      </c>
      <c r="N172" s="24">
        <f>$A172</f>
        <v>832.560866034489</v>
      </c>
      <c r="O172" s="29">
        <f>'data'!$G$23-'data'!$G$23*(1-('data'!$G$22^M172)/('data'!$G$22^M172+L172^M172))</f>
        <v>46.4537214954345</v>
      </c>
      <c r="P172" s="29">
        <f>VLOOKUP(IF(N172-'data'!$G$24&lt;0,0,N172-'data'!$G$24),N3:O366,2)</f>
        <v>46.4304111459002</v>
      </c>
      <c r="Q172" s="25">
        <v>3.5</v>
      </c>
      <c r="R172" s="30">
        <v>3.50011585671924</v>
      </c>
      <c r="S172" s="25">
        <v>3.41594216003921</v>
      </c>
      <c r="T172" s="25">
        <v>3.3459605285901</v>
      </c>
      <c r="U172" s="24">
        <v>2.94480505271384</v>
      </c>
      <c r="V172" s="24">
        <v>3.49513614041189</v>
      </c>
      <c r="W172" s="24">
        <v>3.27345805523214</v>
      </c>
      <c r="X172" s="24">
        <v>3.10850645441297</v>
      </c>
      <c r="Y172" s="24">
        <v>2.98778903564809</v>
      </c>
      <c r="Z172" s="29">
        <v>41.119931395695</v>
      </c>
      <c r="AA172" s="29">
        <v>43.4091774083628</v>
      </c>
      <c r="AB172" s="29">
        <v>45.224428656594</v>
      </c>
      <c r="AC172" s="29">
        <v>46.4304111459002</v>
      </c>
    </row>
    <row r="173" ht="20.05" customHeight="1">
      <c r="A173" s="22">
        <f>$A172+C172</f>
        <v>837.560866034489</v>
      </c>
      <c r="B173" s="23"/>
      <c r="C173" s="24">
        <v>5</v>
      </c>
      <c r="D173" t="b" s="25">
        <v>0</v>
      </c>
      <c r="E173" s="26"/>
      <c r="F173" s="27">
        <v>601.491844881098</v>
      </c>
      <c r="G173" s="27">
        <f>E172+(F172/60+H173*'data'!$C$16+I173*OFFSET('data'!$C$17,0,D172)-G172*(OFFSET('data'!$C$18,0,D172)+'data'!$C$19+OFFSET('data'!$C$20,0,D172)))*C173/60+G172</f>
        <v>19.2723199579859</v>
      </c>
      <c r="H173" s="27">
        <f>H172+('data'!$C$19*G172-'data'!$C$16*H172)*$C173/60</f>
        <v>64.5511473135238</v>
      </c>
      <c r="I173" s="27">
        <f>I172+(OFFSET('data'!$C$20,0,D173)*G172-OFFSET('data'!$C$17,0,D173)*I172)*$C173/60</f>
        <v>68.343147970340</v>
      </c>
      <c r="J173" s="28">
        <f>$A173/60</f>
        <v>13.9593477672415</v>
      </c>
      <c r="K173" s="24">
        <f>G173/'data'!$C$15*1000</f>
        <v>2.94442829449487</v>
      </c>
      <c r="L173" s="24">
        <f>L172+'data'!$G$21*(K172-L172)/60*C172</f>
        <v>2.98728323395572</v>
      </c>
      <c r="M173" s="25">
        <f>IF(L173&lt;='data'!$G$22,1.89,1.47)</f>
        <v>1.47</v>
      </c>
      <c r="N173" s="24">
        <f>$A173</f>
        <v>837.560866034489</v>
      </c>
      <c r="O173" s="29">
        <f>'data'!$G$23-'data'!$G$23*(1-('data'!$G$22^M173)/('data'!$G$22^M173+L173^M173))</f>
        <v>46.4595078764291</v>
      </c>
      <c r="P173" s="29">
        <f>VLOOKUP(IF(N173-'data'!$G$24&lt;0,0,N173-'data'!$G$24),N3:O366,2)</f>
        <v>46.4362635524555</v>
      </c>
      <c r="Q173" s="25">
        <v>3.5</v>
      </c>
      <c r="R173" s="30">
        <v>3.50011524338902</v>
      </c>
      <c r="S173" s="25">
        <v>3.41629606571581</v>
      </c>
      <c r="T173" s="25">
        <v>3.34781444338031</v>
      </c>
      <c r="U173" s="24">
        <v>2.94442829449487</v>
      </c>
      <c r="V173" s="24">
        <v>3.49519473779547</v>
      </c>
      <c r="W173" s="24">
        <v>3.27513469607434</v>
      </c>
      <c r="X173" s="24">
        <v>3.11130062713455</v>
      </c>
      <c r="Y173" s="24">
        <v>2.98728323395572</v>
      </c>
      <c r="Z173" s="29">
        <v>41.1193383294742</v>
      </c>
      <c r="AA173" s="29">
        <v>43.3910549186476</v>
      </c>
      <c r="AB173" s="29">
        <v>45.1932547577228</v>
      </c>
      <c r="AC173" s="29">
        <v>46.4362635524555</v>
      </c>
    </row>
    <row r="174" ht="20.05" customHeight="1">
      <c r="A174" s="22">
        <f>$A173+C173</f>
        <v>842.560866034489</v>
      </c>
      <c r="B174" s="23"/>
      <c r="C174" s="24">
        <v>5</v>
      </c>
      <c r="D174" t="b" s="25">
        <v>0</v>
      </c>
      <c r="E174" s="26"/>
      <c r="F174" s="27">
        <v>600.954489855714</v>
      </c>
      <c r="G174" s="27">
        <f>E173+(F173/60+H174*'data'!$C$16+I174*OFFSET('data'!$C$17,0,D173)-G173*(OFFSET('data'!$C$18,0,D173)+'data'!$C$19+OFFSET('data'!$C$20,0,D173)))*C174/60+G173</f>
        <v>19.2698615621128</v>
      </c>
      <c r="H174" s="27">
        <f>H173+('data'!$C$19*G173-'data'!$C$16*H173)*$C174/60</f>
        <v>64.6381115261165</v>
      </c>
      <c r="I174" s="27">
        <f>I173+(OFFSET('data'!$C$20,0,D174)*G173-OFFSET('data'!$C$17,0,D174)*I173)*$C174/60</f>
        <v>68.6091718868603</v>
      </c>
      <c r="J174" s="28">
        <f>$A174/60</f>
        <v>14.0426811005748</v>
      </c>
      <c r="K174" s="24">
        <f>G174/'data'!$C$15*1000</f>
        <v>2.94405270035864</v>
      </c>
      <c r="L174" s="24">
        <f>L173+'data'!$G$21*(K173-L173)/60*C173</f>
        <v>2.98677895074541</v>
      </c>
      <c r="M174" s="25">
        <f>IF(L174&lt;='data'!$G$22,1.89,1.47)</f>
        <v>1.47</v>
      </c>
      <c r="N174" s="24">
        <f>$A174</f>
        <v>842.560866034489</v>
      </c>
      <c r="O174" s="29">
        <f>'data'!$G$23-'data'!$G$23*(1-('data'!$G$22^M174)/('data'!$G$22^M174+L174^M174))</f>
        <v>46.4652778626238</v>
      </c>
      <c r="P174" s="29">
        <f>VLOOKUP(IF(N174-'data'!$G$24&lt;0,0,N174-'data'!$G$24),N3:O366,2)</f>
        <v>46.4420993794992</v>
      </c>
      <c r="Q174" s="25">
        <v>3.5</v>
      </c>
      <c r="R174" s="30">
        <v>3.500114633633</v>
      </c>
      <c r="S174" s="25">
        <v>3.41664632269241</v>
      </c>
      <c r="T174" s="25">
        <v>3.34958568326595</v>
      </c>
      <c r="U174" s="24">
        <v>2.94405270035864</v>
      </c>
      <c r="V174" s="24">
        <v>3.49525263843396</v>
      </c>
      <c r="W174" s="24">
        <v>3.2767957720098</v>
      </c>
      <c r="X174" s="24">
        <v>3.11408373564057</v>
      </c>
      <c r="Y174" s="24">
        <v>2.98677895074541</v>
      </c>
      <c r="Z174" s="29">
        <v>41.1187523252587</v>
      </c>
      <c r="AA174" s="29">
        <v>43.3731107538821</v>
      </c>
      <c r="AB174" s="29">
        <v>45.1621868205299</v>
      </c>
      <c r="AC174" s="29">
        <v>46.4420993794992</v>
      </c>
    </row>
    <row r="175" ht="20.05" customHeight="1">
      <c r="A175" s="22">
        <f>$A174+C174</f>
        <v>847.560866034489</v>
      </c>
      <c r="B175" s="23"/>
      <c r="C175" s="24">
        <v>5</v>
      </c>
      <c r="D175" t="b" s="25">
        <v>0</v>
      </c>
      <c r="E175" s="26"/>
      <c r="F175" s="27">
        <v>600.4199749088961</v>
      </c>
      <c r="G175" s="27">
        <f>E174+(F174/60+H175*'data'!$C$16+I175*OFFSET('data'!$C$17,0,D174)-G174*(OFFSET('data'!$C$18,0,D174)+'data'!$C$19+OFFSET('data'!$C$20,0,D174)))*C175/60+G174</f>
        <v>19.2674108774405</v>
      </c>
      <c r="H175" s="27">
        <f>H174+('data'!$C$19*G174-'data'!$C$16*H174)*$C175/60</f>
        <v>64.7245059871108</v>
      </c>
      <c r="I175" s="27">
        <f>I174+(OFFSET('data'!$C$20,0,D175)*G174-OFFSET('data'!$C$17,0,D175)*I174)*$C175/60</f>
        <v>68.8750700594713</v>
      </c>
      <c r="J175" s="28">
        <f>$A175/60</f>
        <v>14.1260144339082</v>
      </c>
      <c r="K175" s="24">
        <f>G175/'data'!$C$15*1000</f>
        <v>2.94367828434096</v>
      </c>
      <c r="L175" s="24">
        <f>L174+'data'!$G$21*(K174-L174)/60*C174</f>
        <v>2.98627618184688</v>
      </c>
      <c r="M175" s="25">
        <f>IF(L175&lt;='data'!$G$22,1.89,1.47)</f>
        <v>1.47</v>
      </c>
      <c r="N175" s="24">
        <f>$A175</f>
        <v>847.560866034489</v>
      </c>
      <c r="O175" s="29">
        <f>'data'!$G$23-'data'!$G$23*(1-('data'!$G$22^M175)/('data'!$G$22^M175+L175^M175))</f>
        <v>46.4710314930885</v>
      </c>
      <c r="P175" s="29">
        <f>VLOOKUP(IF(N175-'data'!$G$24&lt;0,0,N175-'data'!$G$24),N3:O366,2)</f>
        <v>46.447918677962</v>
      </c>
      <c r="Q175" s="25">
        <v>3.5</v>
      </c>
      <c r="R175" s="30">
        <v>3.50011402743021</v>
      </c>
      <c r="S175" s="25">
        <v>3.41699308954972</v>
      </c>
      <c r="T175" s="25">
        <v>3.35127904619813</v>
      </c>
      <c r="U175" s="24">
        <v>2.94367828434096</v>
      </c>
      <c r="V175" s="24">
        <v>3.49530985056816</v>
      </c>
      <c r="W175" s="24">
        <v>3.27844142325908</v>
      </c>
      <c r="X175" s="24">
        <v>3.11685493727278</v>
      </c>
      <c r="Y175" s="24">
        <v>2.98627618184688</v>
      </c>
      <c r="Z175" s="29">
        <v>41.1181732992478</v>
      </c>
      <c r="AA175" s="29">
        <v>43.3553431805078</v>
      </c>
      <c r="AB175" s="29">
        <v>45.1312372978695</v>
      </c>
      <c r="AC175" s="29">
        <v>46.447918677962</v>
      </c>
    </row>
    <row r="176" ht="20.05" customHeight="1">
      <c r="A176" s="22">
        <f>$A175+C175</f>
        <v>852.560866034489</v>
      </c>
      <c r="B176" s="23"/>
      <c r="C176" s="24">
        <v>5</v>
      </c>
      <c r="D176" t="b" s="25">
        <v>0</v>
      </c>
      <c r="E176" s="26"/>
      <c r="F176" s="27">
        <v>599.888283492233</v>
      </c>
      <c r="G176" s="27">
        <f>E175+(F175/60+H176*'data'!$C$16+I176*OFFSET('data'!$C$17,0,D175)-G175*(OFFSET('data'!$C$18,0,D175)+'data'!$C$19+OFFSET('data'!$C$20,0,D175)))*C176/60+G175</f>
        <v>19.2649679875738</v>
      </c>
      <c r="H176" s="27">
        <f>H175+('data'!$C$19*G175-'data'!$C$16*H175)*$C176/60</f>
        <v>64.81033422637709</v>
      </c>
      <c r="I176" s="27">
        <f>I175+(OFFSET('data'!$C$20,0,D176)*G175-OFFSET('data'!$C$17,0,D176)*I175)*$C176/60</f>
        <v>69.1408426457712</v>
      </c>
      <c r="J176" s="28">
        <f>$A176/60</f>
        <v>14.2093477672415</v>
      </c>
      <c r="K176" s="24">
        <f>G176/'data'!$C$15*1000</f>
        <v>2.94330505921501</v>
      </c>
      <c r="L176" s="24">
        <f>L175+'data'!$G$21*(K175-L175)/60*C175</f>
        <v>2.98577492330406</v>
      </c>
      <c r="M176" s="25">
        <f>IF(L176&lt;='data'!$G$22,1.89,1.47)</f>
        <v>1.47</v>
      </c>
      <c r="N176" s="24">
        <f>$A176</f>
        <v>852.560866034489</v>
      </c>
      <c r="O176" s="29">
        <f>'data'!$G$23-'data'!$G$23*(1-('data'!$G$22^M176)/('data'!$G$22^M176+L176^M176))</f>
        <v>46.4767688044968</v>
      </c>
      <c r="P176" s="29">
        <f>VLOOKUP(IF(N176-'data'!$G$24&lt;0,0,N176-'data'!$G$24),N3:O366,2)</f>
        <v>46.4537214954345</v>
      </c>
      <c r="Q176" s="25">
        <v>3.5</v>
      </c>
      <c r="R176" s="30">
        <v>3.50011342475977</v>
      </c>
      <c r="S176" s="25">
        <v>3.41733651568156</v>
      </c>
      <c r="T176" s="25">
        <v>3.35289904681305</v>
      </c>
      <c r="U176" s="24">
        <v>2.94330505921501</v>
      </c>
      <c r="V176" s="24">
        <v>3.49536638234166</v>
      </c>
      <c r="W176" s="24">
        <v>3.28007179025876</v>
      </c>
      <c r="X176" s="24">
        <v>3.11961345574719</v>
      </c>
      <c r="Y176" s="24">
        <v>2.98577492330406</v>
      </c>
      <c r="Z176" s="29">
        <v>41.1176011686363</v>
      </c>
      <c r="AA176" s="29">
        <v>43.3377504635466</v>
      </c>
      <c r="AB176" s="29">
        <v>45.1004176552307</v>
      </c>
      <c r="AC176" s="29">
        <v>46.4537214954345</v>
      </c>
    </row>
    <row r="177" ht="20.05" customHeight="1">
      <c r="A177" s="22">
        <f>$A176+C176</f>
        <v>857.560866034489</v>
      </c>
      <c r="B177" s="23"/>
      <c r="C177" s="24">
        <v>5</v>
      </c>
      <c r="D177" t="b" s="25">
        <v>0</v>
      </c>
      <c r="E177" s="26"/>
      <c r="F177" s="27">
        <v>599.359399154086</v>
      </c>
      <c r="G177" s="27">
        <f>E176+(F176/60+H177*'data'!$C$16+I177*OFFSET('data'!$C$17,0,D176)-G176*(OFFSET('data'!$C$18,0,D176)+'data'!$C$19+OFFSET('data'!$C$20,0,D176)))*C177/60+G176</f>
        <v>19.262532968412</v>
      </c>
      <c r="H177" s="27">
        <f>H176+('data'!$C$19*G176-'data'!$C$16*H176)*$C177/60</f>
        <v>64.89559975509179</v>
      </c>
      <c r="I177" s="27">
        <f>I176+(OFFSET('data'!$C$20,0,D177)*G176-OFFSET('data'!$C$17,0,D177)*I176)*$C177/60</f>
        <v>69.4064898045588</v>
      </c>
      <c r="J177" s="28">
        <f>$A177/60</f>
        <v>14.2926811005748</v>
      </c>
      <c r="K177" s="24">
        <f>G177/'data'!$C$15*1000</f>
        <v>2.94293303657667</v>
      </c>
      <c r="L177" s="24">
        <f>L176+'data'!$G$21*(K176-L176)/60*C176</f>
        <v>2.98527517135776</v>
      </c>
      <c r="M177" s="25">
        <f>IF(L177&lt;='data'!$G$22,1.89,1.47)</f>
        <v>1.47</v>
      </c>
      <c r="N177" s="24">
        <f>$A177</f>
        <v>857.560866034489</v>
      </c>
      <c r="O177" s="29">
        <f>'data'!$G$23-'data'!$G$23*(1-('data'!$G$22^M177)/('data'!$G$22^M177+L177^M177))</f>
        <v>46.4824898313227</v>
      </c>
      <c r="P177" s="29">
        <f>VLOOKUP(IF(N177-'data'!$G$24&lt;0,0,N177-'data'!$G$24),N3:O366,2)</f>
        <v>46.4595078764291</v>
      </c>
      <c r="Q177" s="25">
        <v>3.5</v>
      </c>
      <c r="R177" s="30">
        <v>3.50011282560101</v>
      </c>
      <c r="S177" s="25">
        <v>3.41767674183732</v>
      </c>
      <c r="T177" s="25">
        <v>3.35444993317777</v>
      </c>
      <c r="U177" s="24">
        <v>2.94293303657667</v>
      </c>
      <c r="V177" s="24">
        <v>3.49542224180197</v>
      </c>
      <c r="W177" s="24">
        <v>3.28168701355085</v>
      </c>
      <c r="X177" s="24">
        <v>3.12235857703918</v>
      </c>
      <c r="Y177" s="24">
        <v>2.98527517135776</v>
      </c>
      <c r="Z177" s="29">
        <v>41.1170358516022</v>
      </c>
      <c r="AA177" s="29">
        <v>43.3203308680572</v>
      </c>
      <c r="AB177" s="29">
        <v>45.0697384333656</v>
      </c>
      <c r="AC177" s="29">
        <v>46.4595078764291</v>
      </c>
    </row>
    <row r="178" ht="20.05" customHeight="1">
      <c r="A178" s="22">
        <f>$A177+C177</f>
        <v>862.560866034489</v>
      </c>
      <c r="B178" s="23"/>
      <c r="C178" s="24">
        <v>5</v>
      </c>
      <c r="D178" t="b" s="25">
        <v>0</v>
      </c>
      <c r="E178" s="26"/>
      <c r="F178" s="27">
        <v>598.833305539413</v>
      </c>
      <c r="G178" s="27">
        <f>E177+(F177/60+H178*'data'!$C$16+I178*OFFSET('data'!$C$17,0,D177)-G177*(OFFSET('data'!$C$18,0,D177)+'data'!$C$19+OFFSET('data'!$C$20,0,D177)))*C178/60+G177</f>
        <v>19.2601058886691</v>
      </c>
      <c r="H178" s="27">
        <f>H177+('data'!$C$19*G177-'data'!$C$16*H177)*$C178/60</f>
        <v>64.9803060656607</v>
      </c>
      <c r="I178" s="27">
        <f>I177+(OFFSET('data'!$C$20,0,D178)*G177-OFFSET('data'!$C$17,0,D178)*I177)*$C178/60</f>
        <v>69.6720116957174</v>
      </c>
      <c r="J178" s="28">
        <f>$A178/60</f>
        <v>14.3760144339082</v>
      </c>
      <c r="K178" s="24">
        <f>G178/'data'!$C$15*1000</f>
        <v>2.94256222692409</v>
      </c>
      <c r="L178" s="24">
        <f>L177+'data'!$G$21*(K177-L177)/60*C177</f>
        <v>2.98477692242946</v>
      </c>
      <c r="M178" s="25">
        <f>IF(L178&lt;='data'!$G$22,1.89,1.47)</f>
        <v>1.47</v>
      </c>
      <c r="N178" s="24">
        <f>$A178</f>
        <v>862.560866034489</v>
      </c>
      <c r="O178" s="29">
        <f>'data'!$G$23-'data'!$G$23*(1-('data'!$G$22^M178)/('data'!$G$22^M178+L178^M178))</f>
        <v>46.4881946060233</v>
      </c>
      <c r="P178" s="29">
        <f>VLOOKUP(IF(N178-'data'!$G$24&lt;0,0,N178-'data'!$G$24),N3:O366,2)</f>
        <v>46.4652778626238</v>
      </c>
      <c r="Q178" s="25">
        <v>3.5</v>
      </c>
      <c r="R178" s="30">
        <v>3.50011222993328</v>
      </c>
      <c r="S178" s="25">
        <v>3.41801390063232</v>
      </c>
      <c r="T178" s="25">
        <v>3.35593570254604</v>
      </c>
      <c r="U178" s="24">
        <v>2.94256222692409</v>
      </c>
      <c r="V178" s="24">
        <v>3.49547743690168</v>
      </c>
      <c r="W178" s="24">
        <v>3.28328723367977</v>
      </c>
      <c r="X178" s="24">
        <v>3.12508964551415</v>
      </c>
      <c r="Y178" s="24">
        <v>2.98477692242946</v>
      </c>
      <c r="Z178" s="29">
        <v>41.1164772672951</v>
      </c>
      <c r="AA178" s="29">
        <v>43.3030826604832</v>
      </c>
      <c r="AB178" s="29">
        <v>45.0392093071389</v>
      </c>
      <c r="AC178" s="29">
        <v>46.4652778626238</v>
      </c>
    </row>
    <row r="179" ht="20.05" customHeight="1">
      <c r="A179" s="22">
        <f>$A178+C178</f>
        <v>867.560866034489</v>
      </c>
      <c r="B179" s="23"/>
      <c r="C179" s="24">
        <v>5</v>
      </c>
      <c r="D179" t="b" s="25">
        <v>0</v>
      </c>
      <c r="E179" s="26"/>
      <c r="F179" s="27">
        <v>598.309986389180</v>
      </c>
      <c r="G179" s="27">
        <f>E178+(F178/60+H179*'data'!$C$16+I179*OFFSET('data'!$C$17,0,D178)-G178*(OFFSET('data'!$C$18,0,D178)+'data'!$C$19+OFFSET('data'!$C$20,0,D178)))*C179/60+G178</f>
        <v>19.2576868103601</v>
      </c>
      <c r="H179" s="27">
        <f>H178+('data'!$C$19*G178-'data'!$C$16*H178)*$C179/60</f>
        <v>65.0644566316558</v>
      </c>
      <c r="I179" s="27">
        <f>I178+(OFFSET('data'!$C$20,0,D179)*G178-OFFSET('data'!$C$17,0,D179)*I178)*$C179/60</f>
        <v>69.9374084801068</v>
      </c>
      <c r="J179" s="28">
        <f>$A179/60</f>
        <v>14.4593477672415</v>
      </c>
      <c r="K179" s="24">
        <f>G179/'data'!$C$15*1000</f>
        <v>2.94219263973193</v>
      </c>
      <c r="L179" s="24">
        <f>L178+'data'!$G$21*(K178-L178)/60*C178</f>
        <v>2.98428017310629</v>
      </c>
      <c r="M179" s="25">
        <f>IF(L179&lt;='data'!$G$22,1.89,1.47)</f>
        <v>1.47</v>
      </c>
      <c r="N179" s="24">
        <f>$A179</f>
        <v>867.560866034489</v>
      </c>
      <c r="O179" s="29">
        <f>'data'!$G$23-'data'!$G$23*(1-('data'!$G$22^M179)/('data'!$G$22^M179+L179^M179))</f>
        <v>46.4938831592097</v>
      </c>
      <c r="P179" s="29">
        <f>VLOOKUP(IF(N179-'data'!$G$24&lt;0,0,N179-'data'!$G$24),N3:O366,2)</f>
        <v>46.4710314930885</v>
      </c>
      <c r="Q179" s="25">
        <v>3.5</v>
      </c>
      <c r="R179" s="30">
        <v>3.50011163773613</v>
      </c>
      <c r="S179" s="25">
        <v>3.41834811702793</v>
      </c>
      <c r="T179" s="25">
        <v>3.35736011618301</v>
      </c>
      <c r="U179" s="24">
        <v>2.94219263973193</v>
      </c>
      <c r="V179" s="24">
        <v>3.49553197549953</v>
      </c>
      <c r="W179" s="24">
        <v>3.28487259109666</v>
      </c>
      <c r="X179" s="24">
        <v>3.127806060289</v>
      </c>
      <c r="Y179" s="24">
        <v>2.98428017310629</v>
      </c>
      <c r="Z179" s="29">
        <v>41.1159253358247</v>
      </c>
      <c r="AA179" s="29">
        <v>43.2860041099016</v>
      </c>
      <c r="AB179" s="29">
        <v>45.0088391408212</v>
      </c>
      <c r="AC179" s="29">
        <v>46.4710314930885</v>
      </c>
    </row>
    <row r="180" ht="20.05" customHeight="1">
      <c r="A180" s="22">
        <f>$A179+C179</f>
        <v>872.560866034489</v>
      </c>
      <c r="B180" s="23"/>
      <c r="C180" s="24">
        <v>5</v>
      </c>
      <c r="D180" t="b" s="25">
        <v>0</v>
      </c>
      <c r="E180" s="26"/>
      <c r="F180" s="27">
        <v>597.789425539719</v>
      </c>
      <c r="G180" s="27">
        <f>E179+(F179/60+H180*'data'!$C$16+I180*OFFSET('data'!$C$17,0,D179)-G179*(OFFSET('data'!$C$18,0,D179)+'data'!$C$19+OFFSET('data'!$C$20,0,D179)))*C180/60+G179</f>
        <v>19.2552757892549</v>
      </c>
      <c r="H180" s="27">
        <f>H179+('data'!$C$19*G179-'data'!$C$16*H179)*$C180/60</f>
        <v>65.1480549077634</v>
      </c>
      <c r="I180" s="27">
        <f>I179+(OFFSET('data'!$C$20,0,D180)*G179-OFFSET('data'!$C$17,0,D180)*I179)*$C180/60</f>
        <v>70.2026803194625</v>
      </c>
      <c r="J180" s="28">
        <f>$A180/60</f>
        <v>14.5426811005748</v>
      </c>
      <c r="K180" s="24">
        <f>G180/'data'!$C$15*1000</f>
        <v>2.94182428352073</v>
      </c>
      <c r="L180" s="24">
        <f>L179+'data'!$G$21*(K179-L179)/60*C179</f>
        <v>2.98378492012703</v>
      </c>
      <c r="M180" s="25">
        <f>IF(L180&lt;='data'!$G$22,1.89,1.47)</f>
        <v>1.47</v>
      </c>
      <c r="N180" s="24">
        <f>$A180</f>
        <v>872.560866034489</v>
      </c>
      <c r="O180" s="29">
        <f>'data'!$G$23-'data'!$G$23*(1-('data'!$G$22^M180)/('data'!$G$22^M180+L180^M180))</f>
        <v>46.4995555198049</v>
      </c>
      <c r="P180" s="29">
        <f>VLOOKUP(IF(N180-'data'!$G$24&lt;0,0,N180-'data'!$G$24),N3:O366,2)</f>
        <v>46.4767688044968</v>
      </c>
      <c r="Q180" s="25">
        <v>3.5</v>
      </c>
      <c r="R180" s="30">
        <v>3.50011104898918</v>
      </c>
      <c r="S180" s="25">
        <v>3.4186795087835</v>
      </c>
      <c r="T180" s="25">
        <v>3.35872671331345</v>
      </c>
      <c r="U180" s="24">
        <v>2.94182428352073</v>
      </c>
      <c r="V180" s="24">
        <v>3.49558586536156</v>
      </c>
      <c r="W180" s="24">
        <v>3.28644322607038</v>
      </c>
      <c r="X180" s="24">
        <v>3.13050727181098</v>
      </c>
      <c r="Y180" s="24">
        <v>2.98378492012703</v>
      </c>
      <c r="Z180" s="29">
        <v>41.1153799782494</v>
      </c>
      <c r="AA180" s="29">
        <v>43.2690934891775</v>
      </c>
      <c r="AB180" s="29">
        <v>44.9786360400326</v>
      </c>
      <c r="AC180" s="29">
        <v>46.4767688044968</v>
      </c>
    </row>
    <row r="181" ht="20.05" customHeight="1">
      <c r="A181" s="22">
        <f>$A180+C180</f>
        <v>877.560866034489</v>
      </c>
      <c r="B181" s="23"/>
      <c r="C181" s="24">
        <v>5</v>
      </c>
      <c r="D181" t="b" s="25">
        <v>0</v>
      </c>
      <c r="E181" s="26"/>
      <c r="F181" s="27">
        <v>597.2716069221</v>
      </c>
      <c r="G181" s="27">
        <f>E180+(F180/60+H181*'data'!$C$16+I181*OFFSET('data'!$C$17,0,D180)-G180*(OFFSET('data'!$C$18,0,D180)+'data'!$C$19+OFFSET('data'!$C$20,0,D180)))*C181/60+G180</f>
        <v>19.252872875302</v>
      </c>
      <c r="H181" s="27">
        <f>H180+('data'!$C$19*G180-'data'!$C$16*H180)*$C181/60</f>
        <v>65.2311043297446</v>
      </c>
      <c r="I181" s="27">
        <f>I180+(OFFSET('data'!$C$20,0,D181)*G180-OFFSET('data'!$C$17,0,D181)*I180)*$C181/60</f>
        <v>70.4678273763018</v>
      </c>
      <c r="J181" s="28">
        <f>$A181/60</f>
        <v>14.6260144339082</v>
      </c>
      <c r="K181" s="24">
        <f>G181/'data'!$C$15*1000</f>
        <v>2.94145716592163</v>
      </c>
      <c r="L181" s="24">
        <f>L180+'data'!$G$21*(K180-L180)/60*C180</f>
        <v>2.9832911603691</v>
      </c>
      <c r="M181" s="25">
        <f>IF(L181&lt;='data'!$G$22,1.89,1.47)</f>
        <v>1.89</v>
      </c>
      <c r="N181" s="24">
        <f>$A181</f>
        <v>877.560866034489</v>
      </c>
      <c r="O181" s="29">
        <f>'data'!$G$23-'data'!$G$23*(1-('data'!$G$22^M181)/('data'!$G$22^M181+L181^M181))</f>
        <v>46.5067007766569</v>
      </c>
      <c r="P181" s="29">
        <f>VLOOKUP(IF(N181-'data'!$G$24&lt;0,0,N181-'data'!$G$24),N3:O366,2)</f>
        <v>46.4824898313227</v>
      </c>
      <c r="Q181" s="25">
        <v>3.5</v>
      </c>
      <c r="R181" s="30">
        <v>3.5001104636722</v>
      </c>
      <c r="S181" s="25">
        <v>3.41900818688144</v>
      </c>
      <c r="T181" s="25">
        <v>3.36003882424566</v>
      </c>
      <c r="U181" s="24">
        <v>2.94145716592163</v>
      </c>
      <c r="V181" s="24">
        <v>3.49563911416218</v>
      </c>
      <c r="W181" s="24">
        <v>3.28799927860492</v>
      </c>
      <c r="X181" s="24">
        <v>3.13319277864084</v>
      </c>
      <c r="Y181" s="24">
        <v>2.9832911603691</v>
      </c>
      <c r="Z181" s="29">
        <v>41.1148411165648</v>
      </c>
      <c r="AA181" s="29">
        <v>43.2523490760293</v>
      </c>
      <c r="AB181" s="29">
        <v>44.9486074005352</v>
      </c>
      <c r="AC181" s="29">
        <v>46.4824898313227</v>
      </c>
    </row>
    <row r="182" ht="20.05" customHeight="1">
      <c r="A182" s="22">
        <f>$A181+C181</f>
        <v>882.560866034489</v>
      </c>
      <c r="B182" s="23"/>
      <c r="C182" s="24">
        <v>5</v>
      </c>
      <c r="D182" t="b" s="25">
        <v>0</v>
      </c>
      <c r="E182" s="26"/>
      <c r="F182" s="27">
        <v>596.7565145617911</v>
      </c>
      <c r="G182" s="27">
        <f>E181+(F181/60+H182*'data'!$C$16+I182*OFFSET('data'!$C$17,0,D181)-G181*(OFFSET('data'!$C$18,0,D181)+'data'!$C$19+OFFSET('data'!$C$20,0,D181)))*C182/60+G181</f>
        <v>19.2504781130234</v>
      </c>
      <c r="H182" s="27">
        <f>H181+('data'!$C$19*G181-'data'!$C$16*H181)*$C182/60</f>
        <v>65.3136083144053</v>
      </c>
      <c r="I182" s="27">
        <f>I181+(OFFSET('data'!$C$20,0,D182)*G181-OFFSET('data'!$C$17,0,D182)*I181)*$C182/60</f>
        <v>70.73284981383649</v>
      </c>
      <c r="J182" s="28">
        <f>$A182/60</f>
        <v>14.7093477672415</v>
      </c>
      <c r="K182" s="24">
        <f>G182/'data'!$C$15*1000</f>
        <v>2.9410912937367</v>
      </c>
      <c r="L182" s="24">
        <f>L181+'data'!$G$21*(K181-L181)/60*C181</f>
        <v>2.98279889083645</v>
      </c>
      <c r="M182" s="25">
        <f>IF(L182&lt;='data'!$G$22,1.89,1.47)</f>
        <v>1.89</v>
      </c>
      <c r="N182" s="24">
        <f>$A182</f>
        <v>882.560866034489</v>
      </c>
      <c r="O182" s="29">
        <f>'data'!$G$23-'data'!$G$23*(1-('data'!$G$22^M182)/('data'!$G$22^M182+L182^M182))</f>
        <v>46.5139522772851</v>
      </c>
      <c r="P182" s="29">
        <f>VLOOKUP(IF(N182-'data'!$G$24&lt;0,0,N182-'data'!$G$24),N3:O366,2)</f>
        <v>46.4881946060233</v>
      </c>
      <c r="Q182" s="25">
        <v>3.5</v>
      </c>
      <c r="R182" s="30">
        <v>3.50010988176507</v>
      </c>
      <c r="S182" s="25">
        <v>3.41933425592715</v>
      </c>
      <c r="T182" s="25">
        <v>3.36129958271948</v>
      </c>
      <c r="U182" s="24">
        <v>2.9410912937367</v>
      </c>
      <c r="V182" s="24">
        <v>3.49569172948526</v>
      </c>
      <c r="W182" s="24">
        <v>3.28954088836276</v>
      </c>
      <c r="X182" s="24">
        <v>3.13586212442833</v>
      </c>
      <c r="Y182" s="24">
        <v>2.98279889083645</v>
      </c>
      <c r="Z182" s="29">
        <v>41.1143086736924</v>
      </c>
      <c r="AA182" s="29">
        <v>43.2357691540136</v>
      </c>
      <c r="AB182" s="29">
        <v>44.9187599540594</v>
      </c>
      <c r="AC182" s="29">
        <v>46.4881946060233</v>
      </c>
    </row>
    <row r="183" ht="20.05" customHeight="1">
      <c r="A183" s="22">
        <f>$A182+C182</f>
        <v>887.560866034489</v>
      </c>
      <c r="B183" s="23"/>
      <c r="C183" s="24">
        <v>5</v>
      </c>
      <c r="D183" t="b" s="25">
        <v>0</v>
      </c>
      <c r="E183" s="26"/>
      <c r="F183" s="27">
        <v>596.244132577875</v>
      </c>
      <c r="G183" s="27">
        <f>E182+(F182/60+H183*'data'!$C$16+I183*OFFSET('data'!$C$17,0,D182)-G182*(OFFSET('data'!$C$18,0,D182)+'data'!$C$19+OFFSET('data'!$C$20,0,D182)))*C183/60+G182</f>
        <v>19.2480915418838</v>
      </c>
      <c r="H183" s="27">
        <f>H182+('data'!$C$19*G182-'data'!$C$16*H182)*$C183/60</f>
        <v>65.3955702595763</v>
      </c>
      <c r="I183" s="27">
        <f>I182+(OFFSET('data'!$C$20,0,D183)*G182-OFFSET('data'!$C$17,0,D183)*I182)*$C183/60</f>
        <v>70.9977477958911</v>
      </c>
      <c r="J183" s="28">
        <f>$A183/60</f>
        <v>14.7926811005748</v>
      </c>
      <c r="K183" s="24">
        <f>G183/'data'!$C$15*1000</f>
        <v>2.94072667299537</v>
      </c>
      <c r="L183" s="24">
        <f>L182+'data'!$G$21*(K182-L182)/60*C182</f>
        <v>2.98230810864835</v>
      </c>
      <c r="M183" s="25">
        <f>IF(L183&lt;='data'!$G$22,1.89,1.47)</f>
        <v>1.89</v>
      </c>
      <c r="N183" s="24">
        <f>$A183</f>
        <v>887.560866034489</v>
      </c>
      <c r="O183" s="29">
        <f>'data'!$G$23-'data'!$G$23*(1-('data'!$G$22^M183)/('data'!$G$22^M183+L183^M183))</f>
        <v>46.5211830589724</v>
      </c>
      <c r="P183" s="29">
        <f>VLOOKUP(IF(N183-'data'!$G$24&lt;0,0,N183-'data'!$G$24),N3:O366,2)</f>
        <v>46.4938831592097</v>
      </c>
      <c r="Q183" s="25">
        <v>3.5</v>
      </c>
      <c r="R183" s="30">
        <v>3.50010930324777</v>
      </c>
      <c r="S183" s="25">
        <v>3.41965781452544</v>
      </c>
      <c r="T183" s="25">
        <v>3.36251193752457</v>
      </c>
      <c r="U183" s="24">
        <v>2.94072667299537</v>
      </c>
      <c r="V183" s="24">
        <v>3.49574371882519</v>
      </c>
      <c r="W183" s="24">
        <v>3.29106819459386</v>
      </c>
      <c r="X183" s="24">
        <v>3.13851489506856</v>
      </c>
      <c r="Y183" s="24">
        <v>2.98230810864835</v>
      </c>
      <c r="Z183" s="29">
        <v>41.1137825734689</v>
      </c>
      <c r="AA183" s="29">
        <v>43.2193520134304</v>
      </c>
      <c r="AB183" s="29">
        <v>44.8890998113394</v>
      </c>
      <c r="AC183" s="29">
        <v>46.4938831592097</v>
      </c>
    </row>
    <row r="184" ht="20.05" customHeight="1">
      <c r="A184" s="22">
        <f>$A183+C183</f>
        <v>892.560866034489</v>
      </c>
      <c r="B184" s="23"/>
      <c r="C184" s="24">
        <v>5</v>
      </c>
      <c r="D184" t="b" s="25">
        <v>0</v>
      </c>
      <c r="E184" s="26"/>
      <c r="F184" s="27">
        <v>595.734445182578</v>
      </c>
      <c r="G184" s="27">
        <f>E183+(F183/60+H184*'data'!$C$16+I184*OFFSET('data'!$C$17,0,D183)-G183*(OFFSET('data'!$C$18,0,D183)+'data'!$C$19+OFFSET('data'!$C$20,0,D183)))*C184/60+G183</f>
        <v>19.2457131966349</v>
      </c>
      <c r="H184" s="27">
        <f>H183+('data'!$C$19*G183-'data'!$C$16*H183)*$C184/60</f>
        <v>65.4769935441025</v>
      </c>
      <c r="I184" s="27">
        <f>I183+(OFFSET('data'!$C$20,0,D184)*G183-OFFSET('data'!$C$17,0,D184)*I183)*$C184/60</f>
        <v>71.2625214868269</v>
      </c>
      <c r="J184" s="28">
        <f>$A184/60</f>
        <v>14.8760144339082</v>
      </c>
      <c r="K184" s="24">
        <f>G184/'data'!$C$15*1000</f>
        <v>2.940363309007</v>
      </c>
      <c r="L184" s="24">
        <f>L183+'data'!$G$21*(K183-L183)/60*C183</f>
        <v>2.98181881102889</v>
      </c>
      <c r="M184" s="25">
        <f>IF(L184&lt;='data'!$G$22,1.89,1.47)</f>
        <v>1.89</v>
      </c>
      <c r="N184" s="24">
        <f>$A184</f>
        <v>892.560866034489</v>
      </c>
      <c r="O184" s="29">
        <f>'data'!$G$23-'data'!$G$23*(1-('data'!$G$22^M184)/('data'!$G$22^M184+L184^M184))</f>
        <v>46.5283931518588</v>
      </c>
      <c r="P184" s="29">
        <f>VLOOKUP(IF(N184-'data'!$G$24&lt;0,0,N184-'data'!$G$24),N3:O366,2)</f>
        <v>46.4995555198049</v>
      </c>
      <c r="Q184" s="25">
        <v>3.5</v>
      </c>
      <c r="R184" s="30">
        <v>3.50010872810044</v>
      </c>
      <c r="S184" s="25">
        <v>3.41997895563457</v>
      </c>
      <c r="T184" s="25">
        <v>3.3636786634318</v>
      </c>
      <c r="U184" s="24">
        <v>2.940363309007</v>
      </c>
      <c r="V184" s="24">
        <v>3.49579508958793</v>
      </c>
      <c r="W184" s="24">
        <v>3.2925813360699</v>
      </c>
      <c r="X184" s="24">
        <v>3.14115071602853</v>
      </c>
      <c r="Y184" s="24">
        <v>2.98181881102889</v>
      </c>
      <c r="Z184" s="29">
        <v>41.1132627406352</v>
      </c>
      <c r="AA184" s="29">
        <v>43.2030959521582</v>
      </c>
      <c r="AB184" s="29">
        <v>44.8596325025228</v>
      </c>
      <c r="AC184" s="29">
        <v>46.4995555198049</v>
      </c>
    </row>
    <row r="185" ht="20.05" customHeight="1">
      <c r="A185" s="22">
        <f>$A184+C184</f>
        <v>897.560866034489</v>
      </c>
      <c r="B185" s="23"/>
      <c r="C185" s="24">
        <v>5</v>
      </c>
      <c r="D185" t="b" s="25">
        <v>0</v>
      </c>
      <c r="E185" s="26"/>
      <c r="F185" s="27">
        <v>595.227436680786</v>
      </c>
      <c r="G185" s="27">
        <f>E184+(F184/60+H185*'data'!$C$16+I185*OFFSET('data'!$C$17,0,D184)-G184*(OFFSET('data'!$C$18,0,D184)+'data'!$C$19+OFFSET('data'!$C$20,0,D184)))*C185/60+G184</f>
        <v>19.2433431076366</v>
      </c>
      <c r="H185" s="27">
        <f>H184+('data'!$C$19*G184-'data'!$C$16*H184)*$C185/60</f>
        <v>65.55788152784049</v>
      </c>
      <c r="I185" s="27">
        <f>I184+(OFFSET('data'!$C$20,0,D185)*G184-OFFSET('data'!$C$17,0,D185)*I184)*$C185/60</f>
        <v>71.5271710514711</v>
      </c>
      <c r="J185" s="28">
        <f>$A185/60</f>
        <v>14.9593477672415</v>
      </c>
      <c r="K185" s="24">
        <f>G185/'data'!$C$15*1000</f>
        <v>2.940001206410</v>
      </c>
      <c r="L185" s="24">
        <f>L184+'data'!$G$21*(K184-L184)/60*C184</f>
        <v>2.98133099529732</v>
      </c>
      <c r="M185" s="25">
        <f>IF(L185&lt;='data'!$G$22,1.89,1.47)</f>
        <v>1.89</v>
      </c>
      <c r="N185" s="24">
        <f>$A185</f>
        <v>897.560866034489</v>
      </c>
      <c r="O185" s="29">
        <f>'data'!$G$23-'data'!$G$23*(1-('data'!$G$22^M185)/('data'!$G$22^M185+L185^M185))</f>
        <v>46.5355825847397</v>
      </c>
      <c r="P185" s="29">
        <f>VLOOKUP(IF(N185-'data'!$G$24&lt;0,0,N185-'data'!$G$24),N3:O366,2)</f>
        <v>46.5067007766569</v>
      </c>
      <c r="Q185" s="25">
        <v>3.5</v>
      </c>
      <c r="R185" s="30">
        <v>3.5001081563033</v>
      </c>
      <c r="S185" s="25">
        <v>3.42029776689943</v>
      </c>
      <c r="T185" s="25">
        <v>3.36480237147856</v>
      </c>
      <c r="U185" s="24">
        <v>2.940001206410</v>
      </c>
      <c r="V185" s="24">
        <v>3.49584584909207</v>
      </c>
      <c r="W185" s="24">
        <v>3.29408045102346</v>
      </c>
      <c r="X185" s="24">
        <v>3.14376924983377</v>
      </c>
      <c r="Y185" s="24">
        <v>2.98133099529732</v>
      </c>
      <c r="Z185" s="29">
        <v>41.1127491008253</v>
      </c>
      <c r="AA185" s="29">
        <v>43.1869992764202</v>
      </c>
      <c r="AB185" s="29">
        <v>44.8303630151119</v>
      </c>
      <c r="AC185" s="29">
        <v>46.5067007766569</v>
      </c>
    </row>
    <row r="186" ht="20.05" customHeight="1">
      <c r="A186" s="22">
        <f>$A185+C185</f>
        <v>902.560866034489</v>
      </c>
      <c r="B186" s="23"/>
      <c r="C186" s="24">
        <v>5</v>
      </c>
      <c r="D186" t="b" s="25">
        <v>1</v>
      </c>
      <c r="E186" s="26"/>
      <c r="F186" s="27">
        <v>594.7230914695029</v>
      </c>
      <c r="G186" s="27">
        <f>E185+(F185/60+H186*'data'!$C$16+I186*OFFSET('data'!$C$17,0,D185)-G185*(OFFSET('data'!$C$18,0,D185)+'data'!$C$19+OFFSET('data'!$C$20,0,D185)))*C186/60+G185</f>
        <v>19.2409474455001</v>
      </c>
      <c r="H186" s="27">
        <f>H185+('data'!$C$19*G185-'data'!$C$16*H185)*$C186/60</f>
        <v>65.63823755166371</v>
      </c>
      <c r="I186" s="27">
        <f>I185+(OFFSET('data'!$C$20,0,D186)*G185-OFFSET('data'!$C$17,0,D186)*I185)*$C186/60</f>
        <v>71.6903830522694</v>
      </c>
      <c r="J186" s="28">
        <f>$A186/60</f>
        <v>15.0426811005748</v>
      </c>
      <c r="K186" s="24">
        <f>G186/'data'!$C$15*1000</f>
        <v>2.93963519674463</v>
      </c>
      <c r="L186" s="24">
        <f>L185+'data'!$G$21*(K185-L185)/60*C185</f>
        <v>2.98084465885901</v>
      </c>
      <c r="M186" s="25">
        <f>IF(L186&lt;='data'!$G$22,1.89,1.47)</f>
        <v>1.89</v>
      </c>
      <c r="N186" s="24">
        <f>$A186</f>
        <v>902.560866034489</v>
      </c>
      <c r="O186" s="29">
        <f>'data'!$G$23-'data'!$G$23*(1-('data'!$G$22^M186)/('data'!$G$22^M186+L186^M186))</f>
        <v>46.5427513851988</v>
      </c>
      <c r="P186" s="29">
        <f>VLOOKUP(IF(N186-'data'!$G$24&lt;0,0,N186-'data'!$G$24),N3:O366,2)</f>
        <v>46.5139522772851</v>
      </c>
      <c r="Q186" s="25">
        <v>3.5</v>
      </c>
      <c r="R186" s="30">
        <v>3.5001075878367</v>
      </c>
      <c r="S186" s="25">
        <v>3.42061433096506</v>
      </c>
      <c r="T186" s="25">
        <v>3.3658855186461</v>
      </c>
      <c r="U186" s="24">
        <v>2.93963519674463</v>
      </c>
      <c r="V186" s="24">
        <v>3.49589600456985</v>
      </c>
      <c r="W186" s="24">
        <v>3.29556567709184</v>
      </c>
      <c r="X186" s="24">
        <v>3.14637019370557</v>
      </c>
      <c r="Y186" s="24">
        <v>2.98084465885901</v>
      </c>
      <c r="Z186" s="29">
        <v>41.112241580556</v>
      </c>
      <c r="AA186" s="29">
        <v>43.1710603014876</v>
      </c>
      <c r="AB186" s="29">
        <v>44.8012958295813</v>
      </c>
      <c r="AC186" s="29">
        <v>46.5139522772851</v>
      </c>
    </row>
    <row r="187" ht="20.05" customHeight="1">
      <c r="A187" s="22">
        <f>$A186+C186</f>
        <v>907.560866034489</v>
      </c>
      <c r="B187" s="23"/>
      <c r="C187" s="24">
        <v>5</v>
      </c>
      <c r="D187" t="b" s="25">
        <v>1</v>
      </c>
      <c r="E187" s="26"/>
      <c r="F187" s="27">
        <v>594.221394037151</v>
      </c>
      <c r="G187" s="27">
        <f>E186+(F186/60+H187*'data'!$C$16+I187*OFFSET('data'!$C$17,0,D186)-G186*(OFFSET('data'!$C$18,0,D186)+'data'!$C$19+OFFSET('data'!$C$20,0,D186)))*C187/60+G186</f>
        <v>19.3922398420301</v>
      </c>
      <c r="H187" s="27">
        <f>H186+('data'!$C$19*G186-'data'!$C$16*H186)*$C187/60</f>
        <v>65.71806411925149</v>
      </c>
      <c r="I187" s="27">
        <f>I186+(OFFSET('data'!$C$20,0,D187)*G186-OFFSET('data'!$C$17,0,D187)*I186)*$C187/60</f>
        <v>71.85350870770451</v>
      </c>
      <c r="J187" s="28">
        <f>$A187/60</f>
        <v>15.1260144339082</v>
      </c>
      <c r="K187" s="24">
        <f>G187/'data'!$C$15*1000</f>
        <v>2.96274967461009</v>
      </c>
      <c r="L187" s="24">
        <f>L186+'data'!$G$21*(K186-L186)/60*C186</f>
        <v>2.98035973833149</v>
      </c>
      <c r="M187" s="25">
        <f>IF(L187&lt;='data'!$G$22,1.89,1.47)</f>
        <v>1.89</v>
      </c>
      <c r="N187" s="24">
        <f>$A187</f>
        <v>907.560866034489</v>
      </c>
      <c r="O187" s="29">
        <f>'data'!$G$23-'data'!$G$23*(1-('data'!$G$22^M187)/('data'!$G$22^M187+L187^M187))</f>
        <v>46.5499004771327</v>
      </c>
      <c r="P187" s="29">
        <f>VLOOKUP(IF(N187-'data'!$G$24&lt;0,0,N187-'data'!$G$24),N3:O366,2)</f>
        <v>46.5211830589724</v>
      </c>
      <c r="Q187" s="25">
        <v>3.5</v>
      </c>
      <c r="R187" s="30">
        <v>3.5001070226811</v>
      </c>
      <c r="S187" s="25">
        <v>3.42092872577157</v>
      </c>
      <c r="T187" s="25">
        <v>3.36693041696489</v>
      </c>
      <c r="U187" s="24">
        <v>2.96274967461009</v>
      </c>
      <c r="V187" s="24">
        <v>3.49594556316816</v>
      </c>
      <c r="W187" s="24">
        <v>3.29703715126525</v>
      </c>
      <c r="X187" s="24">
        <v>3.14895327733993</v>
      </c>
      <c r="Y187" s="24">
        <v>2.98035973833149</v>
      </c>
      <c r="Z187" s="29">
        <v>41.1117401072163</v>
      </c>
      <c r="AA187" s="29">
        <v>43.1552773523238</v>
      </c>
      <c r="AB187" s="29">
        <v>44.7724349528123</v>
      </c>
      <c r="AC187" s="29">
        <v>46.5211830589724</v>
      </c>
    </row>
    <row r="188" ht="20.05" customHeight="1">
      <c r="A188" s="22">
        <f>$A187+C187</f>
        <v>912.560866034489</v>
      </c>
      <c r="B188" s="23"/>
      <c r="C188" s="24">
        <v>5</v>
      </c>
      <c r="D188" t="b" s="25">
        <v>1</v>
      </c>
      <c r="E188" s="26"/>
      <c r="F188" s="27">
        <v>593.722328963337</v>
      </c>
      <c r="G188" s="27">
        <f>E187+(F187/60+H188*'data'!$C$16+I188*OFFSET('data'!$C$17,0,D187)-G187*(OFFSET('data'!$C$18,0,D187)+'data'!$C$19+OFFSET('data'!$C$20,0,D187)))*C188/60+G187</f>
        <v>19.5348312593763</v>
      </c>
      <c r="H188" s="27">
        <f>H187+('data'!$C$19*G187-'data'!$C$16*H187)*$C188/60</f>
        <v>65.8010786705831</v>
      </c>
      <c r="I188" s="27">
        <f>I187+(OFFSET('data'!$C$20,0,D188)*G187-OFFSET('data'!$C$17,0,D188)*I187)*$C188/60</f>
        <v>72.0180706954488</v>
      </c>
      <c r="J188" s="28">
        <f>$A188/60</f>
        <v>15.2093477672415</v>
      </c>
      <c r="K188" s="24">
        <f>G188/'data'!$C$15*1000</f>
        <v>2.98453481540795</v>
      </c>
      <c r="L188" s="24">
        <f>L187+'data'!$G$21*(K187-L187)/60*C187</f>
        <v>2.9801525169568</v>
      </c>
      <c r="M188" s="25">
        <f>IF(L188&lt;='data'!$G$22,1.89,1.47)</f>
        <v>1.89</v>
      </c>
      <c r="N188" s="24">
        <f>$A188</f>
        <v>912.560866034489</v>
      </c>
      <c r="O188" s="29">
        <f>'data'!$G$23-'data'!$G$23*(1-('data'!$G$22^M188)/('data'!$G$22^M188+L188^M188))</f>
        <v>46.5529558568483</v>
      </c>
      <c r="P188" s="29">
        <f>VLOOKUP(IF(N188-'data'!$G$24&lt;0,0,N188-'data'!$G$24),N3:O366,2)</f>
        <v>46.5283931518588</v>
      </c>
      <c r="Q188" s="25">
        <v>3.5</v>
      </c>
      <c r="R188" s="30">
        <v>3.50010646081705</v>
      </c>
      <c r="S188" s="25">
        <v>3.42124102483165</v>
      </c>
      <c r="T188" s="25">
        <v>3.36793924208165</v>
      </c>
      <c r="U188" s="24">
        <v>2.98453481540795</v>
      </c>
      <c r="V188" s="24">
        <v>3.49599453194957</v>
      </c>
      <c r="W188" s="24">
        <v>3.29849500983904</v>
      </c>
      <c r="X188" s="24">
        <v>3.1515182608197</v>
      </c>
      <c r="Y188" s="24">
        <v>2.9801525169568</v>
      </c>
      <c r="Z188" s="29">
        <v>41.111244609057</v>
      </c>
      <c r="AA188" s="29">
        <v>43.1396487641729</v>
      </c>
      <c r="AB188" s="29">
        <v>44.7437839494736</v>
      </c>
      <c r="AC188" s="29">
        <v>46.5283931518588</v>
      </c>
    </row>
    <row r="189" ht="20.05" customHeight="1">
      <c r="A189" s="22">
        <f>$A188+C188</f>
        <v>917.560866034489</v>
      </c>
      <c r="B189" s="23"/>
      <c r="C189" s="24">
        <v>5</v>
      </c>
      <c r="D189" t="b" s="25">
        <v>1</v>
      </c>
      <c r="E189" s="26"/>
      <c r="F189" s="27">
        <v>593.225880917788</v>
      </c>
      <c r="G189" s="27">
        <f>E188+(F188/60+H189*'data'!$C$16+I189*OFFSET('data'!$C$17,0,D188)-G188*(OFFSET('data'!$C$18,0,D188)+'data'!$C$19+OFFSET('data'!$C$20,0,D188)))*C189/60+G188</f>
        <v>19.6692352116705</v>
      </c>
      <c r="H189" s="27">
        <f>H188+('data'!$C$19*G188-'data'!$C$16*H188)*$C189/60</f>
        <v>65.8870522121688</v>
      </c>
      <c r="I189" s="27">
        <f>I188+(OFFSET('data'!$C$20,0,D189)*G188-OFFSET('data'!$C$17,0,D189)*I188)*$C189/60</f>
        <v>72.18398226067789</v>
      </c>
      <c r="J189" s="28">
        <f>$A189/60</f>
        <v>15.2926811005748</v>
      </c>
      <c r="K189" s="24">
        <f>G189/'data'!$C$15*1000</f>
        <v>3.00506907391392</v>
      </c>
      <c r="L189" s="24">
        <f>L188+'data'!$G$21*(K188-L188)/60*C188</f>
        <v>2.98020408439708</v>
      </c>
      <c r="M189" s="25">
        <f>IF(L189&lt;='data'!$G$22,1.89,1.47)</f>
        <v>1.89</v>
      </c>
      <c r="N189" s="24">
        <f>$A189</f>
        <v>917.560866034489</v>
      </c>
      <c r="O189" s="29">
        <f>'data'!$G$23-'data'!$G$23*(1-('data'!$G$22^M189)/('data'!$G$22^M189+L189^M189))</f>
        <v>46.5521954998766</v>
      </c>
      <c r="P189" s="29">
        <f>VLOOKUP(IF(N189-'data'!$G$24&lt;0,0,N189-'data'!$G$24),N3:O366,2)</f>
        <v>46.5355825847397</v>
      </c>
      <c r="Q189" s="25">
        <v>3.5</v>
      </c>
      <c r="R189" s="30">
        <v>3.5001059022253</v>
      </c>
      <c r="S189" s="25">
        <v>3.42155129749176</v>
      </c>
      <c r="T189" s="25">
        <v>3.36891404132011</v>
      </c>
      <c r="U189" s="24">
        <v>3.00506907391392</v>
      </c>
      <c r="V189" s="24">
        <v>3.49604291789331</v>
      </c>
      <c r="W189" s="24">
        <v>3.29993938836977</v>
      </c>
      <c r="X189" s="24">
        <v>3.1540649326522</v>
      </c>
      <c r="Y189" s="24">
        <v>2.98020408439708</v>
      </c>
      <c r="Z189" s="29">
        <v>41.1107550151801</v>
      </c>
      <c r="AA189" s="29">
        <v>43.1241728830968</v>
      </c>
      <c r="AB189" s="29">
        <v>44.7153459714719</v>
      </c>
      <c r="AC189" s="29">
        <v>46.5355825847397</v>
      </c>
    </row>
    <row r="190" ht="20.05" customHeight="1">
      <c r="A190" s="22">
        <f>$A189+C189</f>
        <v>922.560866034489</v>
      </c>
      <c r="B190" s="23"/>
      <c r="C190" s="24">
        <v>5</v>
      </c>
      <c r="D190" t="b" s="25">
        <v>1</v>
      </c>
      <c r="E190" s="26"/>
      <c r="F190" s="27">
        <v>592.732034660571</v>
      </c>
      <c r="G190" s="27">
        <f>E189+(F189/60+H190*'data'!$C$16+I190*OFFSET('data'!$C$17,0,D189)-G189*(OFFSET('data'!$C$18,0,D189)+'data'!$C$19+OFFSET('data'!$C$20,0,D189)))*C190/60+G189</f>
        <v>19.7959348619146</v>
      </c>
      <c r="H190" s="27">
        <f>H189+('data'!$C$19*G189-'data'!$C$16*H189)*$C190/60</f>
        <v>65.9757695049438</v>
      </c>
      <c r="I190" s="27">
        <f>I189+(OFFSET('data'!$C$20,0,D190)*G189-OFFSET('data'!$C$17,0,D190)*I189)*$C190/60</f>
        <v>72.3511617694227</v>
      </c>
      <c r="J190" s="28">
        <f>$A190/60</f>
        <v>15.3760144339082</v>
      </c>
      <c r="K190" s="24">
        <f>G190/'data'!$C$15*1000</f>
        <v>3.02442626785293</v>
      </c>
      <c r="L190" s="24">
        <f>L189+'data'!$G$21*(K189-L189)/60*C189</f>
        <v>2.98049667603052</v>
      </c>
      <c r="M190" s="25">
        <f>IF(L190&lt;='data'!$G$22,1.89,1.47)</f>
        <v>1.89</v>
      </c>
      <c r="N190" s="24">
        <f>$A190</f>
        <v>922.560866034489</v>
      </c>
      <c r="O190" s="29">
        <f>'data'!$G$23-'data'!$G$23*(1-('data'!$G$22^M190)/('data'!$G$22^M190+L190^M190))</f>
        <v>46.5478815128198</v>
      </c>
      <c r="P190" s="29">
        <f>VLOOKUP(IF(N190-'data'!$G$24&lt;0,0,N190-'data'!$G$24),N3:O366,2)</f>
        <v>46.5427513851988</v>
      </c>
      <c r="Q190" s="25">
        <v>3.5</v>
      </c>
      <c r="R190" s="30">
        <v>3.50010534688661</v>
      </c>
      <c r="S190" s="25">
        <v>3.42185960917765</v>
      </c>
      <c r="T190" s="25">
        <v>3.36985674126523</v>
      </c>
      <c r="U190" s="24">
        <v>3.02442626785293</v>
      </c>
      <c r="V190" s="24">
        <v>3.49609072789627</v>
      </c>
      <c r="W190" s="24">
        <v>3.3013704216349</v>
      </c>
      <c r="X190" s="24">
        <v>3.15659310792473</v>
      </c>
      <c r="Y190" s="24">
        <v>2.98049667603052</v>
      </c>
      <c r="Z190" s="29">
        <v>41.1102712555292</v>
      </c>
      <c r="AA190" s="29">
        <v>43.1088480664638</v>
      </c>
      <c r="AB190" s="29">
        <v>44.6871237855875</v>
      </c>
      <c r="AC190" s="29">
        <v>46.5427513851988</v>
      </c>
    </row>
    <row r="191" ht="20.05" customHeight="1">
      <c r="A191" s="22">
        <f>$A190+C190</f>
        <v>927.560866034489</v>
      </c>
      <c r="B191" s="23"/>
      <c r="C191" s="24">
        <v>5</v>
      </c>
      <c r="D191" t="b" s="25">
        <v>1</v>
      </c>
      <c r="E191" s="26"/>
      <c r="F191" s="27">
        <v>592.240775040942</v>
      </c>
      <c r="G191" s="27">
        <f>E190+(F190/60+H191*'data'!$C$16+I191*OFFSET('data'!$C$17,0,D190)-G190*(OFFSET('data'!$C$18,0,D190)+'data'!$C$19+OFFSET('data'!$C$20,0,D190)))*C191/60+G190</f>
        <v>19.9153848160239</v>
      </c>
      <c r="H191" s="27">
        <f>H190+('data'!$C$19*G190-'data'!$C$16*H190)*$C191/60</f>
        <v>66.0670282500264</v>
      </c>
      <c r="I191" s="27">
        <f>I190+(OFFSET('data'!$C$20,0,D191)*G190-OFFSET('data'!$C$17,0,D191)*I190)*$C191/60</f>
        <v>72.519532405905</v>
      </c>
      <c r="J191" s="28">
        <f>$A191/60</f>
        <v>15.4593477672415</v>
      </c>
      <c r="K191" s="24">
        <f>G191/'data'!$C$15*1000</f>
        <v>3.04267585199341</v>
      </c>
      <c r="L191" s="24">
        <f>L190+'data'!$G$21*(K190-L190)/60*C190</f>
        <v>2.98101360490431</v>
      </c>
      <c r="M191" s="25">
        <f>IF(L191&lt;='data'!$G$22,1.89,1.47)</f>
        <v>1.89</v>
      </c>
      <c r="N191" s="24">
        <f>$A191</f>
        <v>927.560866034489</v>
      </c>
      <c r="O191" s="29">
        <f>'data'!$G$23-'data'!$G$23*(1-('data'!$G$22^M191)/('data'!$G$22^M191+L191^M191))</f>
        <v>46.5402609181825</v>
      </c>
      <c r="P191" s="29">
        <f>VLOOKUP(IF(N191-'data'!$G$24&lt;0,0,N191-'data'!$G$24),N3:O366,2)</f>
        <v>46.5499004771327</v>
      </c>
      <c r="Q191" s="25">
        <v>3.5</v>
      </c>
      <c r="R191" s="30">
        <v>3.50010479478189</v>
      </c>
      <c r="S191" s="25">
        <v>3.42216602162573</v>
      </c>
      <c r="T191" s="25">
        <v>3.37076915489915</v>
      </c>
      <c r="U191" s="24">
        <v>3.04267585199341</v>
      </c>
      <c r="V191" s="24">
        <v>3.49613796877394</v>
      </c>
      <c r="W191" s="24">
        <v>3.30278824359582</v>
      </c>
      <c r="X191" s="24">
        <v>3.15910262657102</v>
      </c>
      <c r="Y191" s="24">
        <v>2.98101360490431</v>
      </c>
      <c r="Z191" s="29">
        <v>41.1097932608791</v>
      </c>
      <c r="AA191" s="29">
        <v>43.0936726833915</v>
      </c>
      <c r="AB191" s="29">
        <v>44.659119799404</v>
      </c>
      <c r="AC191" s="29">
        <v>46.5499004771327</v>
      </c>
    </row>
    <row r="192" ht="20.05" customHeight="1">
      <c r="A192" s="22">
        <f>$A191+C191</f>
        <v>932.560866034489</v>
      </c>
      <c r="B192" s="23"/>
      <c r="C192" s="24">
        <v>5</v>
      </c>
      <c r="D192" t="b" s="25">
        <v>1</v>
      </c>
      <c r="E192" s="26"/>
      <c r="F192" s="27">
        <v>591.752086996854</v>
      </c>
      <c r="G192" s="27">
        <f>E191+(F191/60+H192*'data'!$C$16+I192*OFFSET('data'!$C$17,0,D191)-G191*(OFFSET('data'!$C$18,0,D191)+'data'!$C$19+OFFSET('data'!$C$20,0,D191)))*C192/60+G191</f>
        <v>20.0280128108236</v>
      </c>
      <c r="H192" s="27">
        <f>H191+('data'!$C$19*G191-'data'!$C$16*H191)*$C192/60</f>
        <v>66.1606383226127</v>
      </c>
      <c r="I192" s="27">
        <f>I191+(OFFSET('data'!$C$20,0,D192)*G191-OFFSET('data'!$C$17,0,D192)*I191)*$C192/60</f>
        <v>72.6890218877637</v>
      </c>
      <c r="J192" s="28">
        <f>$A192/60</f>
        <v>15.5426811005748</v>
      </c>
      <c r="K192" s="24">
        <f>G192/'data'!$C$15*1000</f>
        <v>3.05988317603968</v>
      </c>
      <c r="L192" s="24">
        <f>L191+'data'!$G$21*(K191-L191)/60*C191</f>
        <v>2.98173919771363</v>
      </c>
      <c r="M192" s="25">
        <f>IF(L192&lt;='data'!$G$22,1.89,1.47)</f>
        <v>1.89</v>
      </c>
      <c r="N192" s="24">
        <f>$A192</f>
        <v>932.560866034489</v>
      </c>
      <c r="O192" s="29">
        <f>'data'!$G$23-'data'!$G$23*(1-('data'!$G$22^M192)/('data'!$G$22^M192+L192^M192))</f>
        <v>46.5295664134391</v>
      </c>
      <c r="P192" s="29">
        <f>VLOOKUP(IF(N192-'data'!$G$24&lt;0,0,N192-'data'!$G$24),N3:O366,2)</f>
        <v>46.5529558568483</v>
      </c>
      <c r="Q192" s="25">
        <v>3.5</v>
      </c>
      <c r="R192" s="30">
        <v>3.50010424589221</v>
      </c>
      <c r="S192" s="25">
        <v>3.42247059310046</v>
      </c>
      <c r="T192" s="25">
        <v>3.37165298831533</v>
      </c>
      <c r="U192" s="24">
        <v>3.05988317603968</v>
      </c>
      <c r="V192" s="24">
        <v>3.4961846472614</v>
      </c>
      <c r="W192" s="24">
        <v>3.30419298736402</v>
      </c>
      <c r="X192" s="24">
        <v>3.16159335174209</v>
      </c>
      <c r="Y192" s="24">
        <v>2.98173919771363</v>
      </c>
      <c r="Z192" s="29">
        <v>41.109320962826</v>
      </c>
      <c r="AA192" s="29">
        <v>43.0786451151484</v>
      </c>
      <c r="AB192" s="29">
        <v>44.6313360856361</v>
      </c>
      <c r="AC192" s="29">
        <v>46.5529558568483</v>
      </c>
    </row>
    <row r="193" ht="20.05" customHeight="1">
      <c r="A193" s="22">
        <f>$A192+C192</f>
        <v>937.560866034489</v>
      </c>
      <c r="B193" s="23"/>
      <c r="C193" s="24">
        <v>5</v>
      </c>
      <c r="D193" t="b" s="25">
        <v>1</v>
      </c>
      <c r="E193" s="26"/>
      <c r="F193" s="27">
        <v>591.265955555075</v>
      </c>
      <c r="G193" s="27">
        <f>E192+(F192/60+H193*'data'!$C$16+I193*OFFSET('data'!$C$17,0,D192)-G192*(OFFSET('data'!$C$18,0,D192)+'data'!$C$19+OFFSET('data'!$C$20,0,D192)))*C193/60+G192</f>
        <v>20.1342213022685</v>
      </c>
      <c r="H193" s="27">
        <f>H192+('data'!$C$19*G192-'data'!$C$16*H192)*$C193/60</f>
        <v>66.25642105116241</v>
      </c>
      <c r="I193" s="27">
        <f>I192+(OFFSET('data'!$C$20,0,D193)*G192-OFFSET('data'!$C$17,0,D193)*I192)*$C193/60</f>
        <v>72.85956219811349</v>
      </c>
      <c r="J193" s="28">
        <f>$A193/60</f>
        <v>15.6260144339082</v>
      </c>
      <c r="K193" s="24">
        <f>G193/'data'!$C$15*1000</f>
        <v>3.07610972728041</v>
      </c>
      <c r="L193" s="24">
        <f>L192+'data'!$G$21*(K192-L192)/60*C192</f>
        <v>2.98265873456871</v>
      </c>
      <c r="M193" s="25">
        <f>IF(L193&lt;='data'!$G$22,1.89,1.47)</f>
        <v>1.89</v>
      </c>
      <c r="N193" s="24">
        <f>$A193</f>
        <v>937.560866034489</v>
      </c>
      <c r="O193" s="29">
        <f>'data'!$G$23-'data'!$G$23*(1-('data'!$G$22^M193)/('data'!$G$22^M193+L193^M193))</f>
        <v>46.5160171033361</v>
      </c>
      <c r="P193" s="29">
        <f>VLOOKUP(IF(N193-'data'!$G$24&lt;0,0,N193-'data'!$G$24),N3:O366,2)</f>
        <v>46.5521954998766</v>
      </c>
      <c r="Q193" s="25">
        <v>3.5</v>
      </c>
      <c r="R193" s="30">
        <v>3.50010370019866</v>
      </c>
      <c r="S193" s="25">
        <v>3.42277337859895</v>
      </c>
      <c r="T193" s="25">
        <v>3.37250984703582</v>
      </c>
      <c r="U193" s="24">
        <v>3.07610972728041</v>
      </c>
      <c r="V193" s="24">
        <v>3.49623077001424</v>
      </c>
      <c r="W193" s="24">
        <v>3.30558478517026</v>
      </c>
      <c r="X193" s="24">
        <v>3.16406516827526</v>
      </c>
      <c r="Y193" s="24">
        <v>2.98265873456871</v>
      </c>
      <c r="Z193" s="29">
        <v>41.108854293778</v>
      </c>
      <c r="AA193" s="29">
        <v>43.0637637555152</v>
      </c>
      <c r="AB193" s="29">
        <v>44.6037744049498</v>
      </c>
      <c r="AC193" s="29">
        <v>46.5521954998766</v>
      </c>
    </row>
    <row r="194" ht="20.05" customHeight="1">
      <c r="A194" s="22">
        <f>$A193+C193</f>
        <v>942.560866034489</v>
      </c>
      <c r="B194" s="23"/>
      <c r="C194" s="24">
        <v>5</v>
      </c>
      <c r="D194" t="b" s="25">
        <v>1</v>
      </c>
      <c r="E194" s="26"/>
      <c r="F194" s="27">
        <v>590.782365829773</v>
      </c>
      <c r="G194" s="27">
        <f>E193+(F193/60+H194*'data'!$C$16+I194*OFFSET('data'!$C$17,0,D193)-G193*(OFFSET('data'!$C$18,0,D193)+'data'!$C$19+OFFSET('data'!$C$20,0,D193)))*C194/60+G193</f>
        <v>20.2343889597835</v>
      </c>
      <c r="H194" s="27">
        <f>H193+('data'!$C$19*G193-'data'!$C$16*H193)*$C194/60</f>
        <v>66.35420853919911</v>
      </c>
      <c r="I194" s="27">
        <f>I193+(OFFSET('data'!$C$20,0,D194)*G193-OFFSET('data'!$C$17,0,D194)*I193)*$C194/60</f>
        <v>73.0310893334418</v>
      </c>
      <c r="J194" s="28">
        <f>$A194/60</f>
        <v>15.7093477672415</v>
      </c>
      <c r="K194" s="24">
        <f>G194/'data'!$C$15*1000</f>
        <v>3.09141335889421</v>
      </c>
      <c r="L194" s="24">
        <f>L193+'data'!$G$21*(K193-L193)/60*C193</f>
        <v>2.98375839232588</v>
      </c>
      <c r="M194" s="25">
        <f>IF(L194&lt;='data'!$G$22,1.89,1.47)</f>
        <v>1.47</v>
      </c>
      <c r="N194" s="24">
        <f>$A194</f>
        <v>942.560866034489</v>
      </c>
      <c r="O194" s="29">
        <f>'data'!$G$23-'data'!$G$23*(1-('data'!$G$22^M194)/('data'!$G$22^M194+L194^M194))</f>
        <v>46.4998593815035</v>
      </c>
      <c r="P194" s="29">
        <f>VLOOKUP(IF(N194-'data'!$G$24&lt;0,0,N194-'data'!$G$24),N3:O366,2)</f>
        <v>46.5478815128198</v>
      </c>
      <c r="Q194" s="25">
        <v>3.5</v>
      </c>
      <c r="R194" s="30">
        <v>3.50010315768253</v>
      </c>
      <c r="S194" s="25">
        <v>3.42307443004363</v>
      </c>
      <c r="T194" s="25">
        <v>3.37334124195513</v>
      </c>
      <c r="U194" s="24">
        <v>3.09141335889421</v>
      </c>
      <c r="V194" s="24">
        <v>3.49627634360952</v>
      </c>
      <c r="W194" s="24">
        <v>3.30696376833647</v>
      </c>
      <c r="X194" s="24">
        <v>3.1665179812555</v>
      </c>
      <c r="Y194" s="24">
        <v>2.98375839232588</v>
      </c>
      <c r="Z194" s="29">
        <v>41.1083931869445</v>
      </c>
      <c r="AA194" s="29">
        <v>43.0490270111094</v>
      </c>
      <c r="AB194" s="29">
        <v>44.5764362273676</v>
      </c>
      <c r="AC194" s="29">
        <v>46.5478815128198</v>
      </c>
    </row>
    <row r="195" ht="20.05" customHeight="1">
      <c r="A195" s="22">
        <f>$A194+C194</f>
        <v>947.560866034489</v>
      </c>
      <c r="B195" s="23"/>
      <c r="C195" s="24">
        <v>5</v>
      </c>
      <c r="D195" t="b" s="25">
        <v>1</v>
      </c>
      <c r="E195" s="26"/>
      <c r="F195" s="27">
        <v>590.301303022616</v>
      </c>
      <c r="G195" s="27">
        <f>E194+(F194/60+H195*'data'!$C$16+I195*OFFSET('data'!$C$17,0,D194)-G194*(OFFSET('data'!$C$18,0,D194)+'data'!$C$19+OFFSET('data'!$C$20,0,D194)))*C195/60+G194</f>
        <v>20.3288720722733</v>
      </c>
      <c r="H195" s="27">
        <f>H194+('data'!$C$19*G194-'data'!$C$16*H194)*$C195/60</f>
        <v>66.45384302720549</v>
      </c>
      <c r="I195" s="27">
        <f>I194+(OFFSET('data'!$C$20,0,D195)*G194-OFFSET('data'!$C$17,0,D195)*I194)*$C195/60</f>
        <v>73.20354306640689</v>
      </c>
      <c r="J195" s="28">
        <f>$A195/60</f>
        <v>15.7926811005748</v>
      </c>
      <c r="K195" s="24">
        <f>G195/'data'!$C$15*1000</f>
        <v>3.10584850476007</v>
      </c>
      <c r="L195" s="24">
        <f>L194+'data'!$G$21*(K194-L194)/60*C194</f>
        <v>2.98502519127204</v>
      </c>
      <c r="M195" s="25">
        <f>IF(L195&lt;='data'!$G$22,1.89,1.47)</f>
        <v>1.47</v>
      </c>
      <c r="N195" s="24">
        <f>$A195</f>
        <v>947.560866034489</v>
      </c>
      <c r="O195" s="29">
        <f>'data'!$G$23-'data'!$G$23*(1-('data'!$G$22^M195)/('data'!$G$22^M195+L195^M195))</f>
        <v>46.4853518961575</v>
      </c>
      <c r="P195" s="29">
        <f>VLOOKUP(IF(N195-'data'!$G$24&lt;0,0,N195-'data'!$G$24),N3:O366,2)</f>
        <v>46.5402609181825</v>
      </c>
      <c r="Q195" s="25">
        <v>3.5</v>
      </c>
      <c r="R195" s="30">
        <v>3.50010261832518</v>
      </c>
      <c r="S195" s="25">
        <v>3.42337379646335</v>
      </c>
      <c r="T195" s="25">
        <v>3.37414859493273</v>
      </c>
      <c r="U195" s="24">
        <v>3.10584850476007</v>
      </c>
      <c r="V195" s="24">
        <v>3.49632137454668</v>
      </c>
      <c r="W195" s="24">
        <v>3.30833006725028</v>
      </c>
      <c r="X195" s="24">
        <v>3.16895171466369</v>
      </c>
      <c r="Y195" s="24">
        <v>2.98502519127204</v>
      </c>
      <c r="Z195" s="29">
        <v>41.1079375763279</v>
      </c>
      <c r="AA195" s="29">
        <v>43.0344333016758</v>
      </c>
      <c r="AB195" s="29">
        <v>44.5493227523443</v>
      </c>
      <c r="AC195" s="29">
        <v>46.5402609181825</v>
      </c>
    </row>
    <row r="196" ht="20.05" customHeight="1">
      <c r="A196" s="22">
        <f>$A195+C195</f>
        <v>952.560866034489</v>
      </c>
      <c r="B196" s="23"/>
      <c r="C196" s="24">
        <v>5</v>
      </c>
      <c r="D196" t="b" s="25">
        <v>1</v>
      </c>
      <c r="E196" s="26"/>
      <c r="F196" s="27">
        <v>589.8227524221591</v>
      </c>
      <c r="G196" s="27">
        <f>E195+(F195/60+H196*'data'!$C$16+I196*OFFSET('data'!$C$17,0,D195)-G195*(OFFSET('data'!$C$18,0,D195)+'data'!$C$19+OFFSET('data'!$C$20,0,D195)))*C196/60+G195</f>
        <v>20.4180058710235</v>
      </c>
      <c r="H196" s="27">
        <f>H195+('data'!$C$19*G195-'data'!$C$16*H195)*$C196/60</f>
        <v>66.5551762922435</v>
      </c>
      <c r="I196" s="27">
        <f>I195+(OFFSET('data'!$C$20,0,D196)*G195-OFFSET('data'!$C$17,0,D196)*I195)*$C196/60</f>
        <v>73.3768667226576</v>
      </c>
      <c r="J196" s="28">
        <f>$A196/60</f>
        <v>15.8760144339082</v>
      </c>
      <c r="K196" s="24">
        <f>G196/'data'!$C$15*1000</f>
        <v>3.11946638157033</v>
      </c>
      <c r="L196" s="24">
        <f>L195+'data'!$G$21*(K195-L195)/60*C195</f>
        <v>2.9864469449642</v>
      </c>
      <c r="M196" s="25">
        <f>IF(L196&lt;='data'!$G$22,1.89,1.47)</f>
        <v>1.47</v>
      </c>
      <c r="N196" s="24">
        <f>$A196</f>
        <v>952.560866034489</v>
      </c>
      <c r="O196" s="29">
        <f>'data'!$G$23-'data'!$G$23*(1-('data'!$G$22^M196)/('data'!$G$22^M196+L196^M196))</f>
        <v>46.4690771905372</v>
      </c>
      <c r="P196" s="29">
        <f>VLOOKUP(IF(N196-'data'!$G$24&lt;0,0,N196-'data'!$G$24),N3:O366,2)</f>
        <v>46.5295664134391</v>
      </c>
      <c r="Q196" s="25">
        <v>3.5</v>
      </c>
      <c r="R196" s="30">
        <v>3.50010208210805</v>
      </c>
      <c r="S196" s="25">
        <v>3.42367152416386</v>
      </c>
      <c r="T196" s="25">
        <v>3.37493324405501</v>
      </c>
      <c r="U196" s="24">
        <v>3.11946638157033</v>
      </c>
      <c r="V196" s="24">
        <v>3.49636586924847</v>
      </c>
      <c r="W196" s="24">
        <v>3.30968381134193</v>
      </c>
      <c r="X196" s="24">
        <v>3.17136631010657</v>
      </c>
      <c r="Y196" s="24">
        <v>2.9864469449642</v>
      </c>
      <c r="Z196" s="29">
        <v>41.1074873967133</v>
      </c>
      <c r="AA196" s="29">
        <v>43.0199810603448</v>
      </c>
      <c r="AB196" s="29">
        <v>44.5224349275923</v>
      </c>
      <c r="AC196" s="29">
        <v>46.5295664134391</v>
      </c>
    </row>
    <row r="197" ht="20.05" customHeight="1">
      <c r="A197" s="22">
        <f>$A196+C196</f>
        <v>957.560866034489</v>
      </c>
      <c r="B197" s="23"/>
      <c r="C197" s="24">
        <v>5</v>
      </c>
      <c r="D197" t="b" s="25">
        <v>1</v>
      </c>
      <c r="E197" s="26"/>
      <c r="F197" s="27">
        <v>589.346699403041</v>
      </c>
      <c r="G197" s="27">
        <f>E196+(F196/60+H197*'data'!$C$16+I197*OFFSET('data'!$C$17,0,D196)-G196*(OFFSET('data'!$C$18,0,D196)+'data'!$C$19+OFFSET('data'!$C$20,0,D196)))*C197/60+G196</f>
        <v>20.5021057744054</v>
      </c>
      <c r="H197" s="27">
        <f>H196+('data'!$C$19*G196-'data'!$C$16*H196)*$C197/60</f>
        <v>66.6580690830699</v>
      </c>
      <c r="I197" s="27">
        <f>I196+(OFFSET('data'!$C$20,0,D197)*G196-OFFSET('data'!$C$17,0,D197)*I196)*$C197/60</f>
        <v>73.5510069708443</v>
      </c>
      <c r="J197" s="28">
        <f>$A197/60</f>
        <v>15.9593477672415</v>
      </c>
      <c r="K197" s="24">
        <f>G197/'data'!$C$15*1000</f>
        <v>3.13231517899699</v>
      </c>
      <c r="L197" s="24">
        <f>L196+'data'!$G$21*(K196-L196)/60*C196</f>
        <v>2.98801221303759</v>
      </c>
      <c r="M197" s="25">
        <f>IF(L197&lt;='data'!$G$22,1.89,1.47)</f>
        <v>1.47</v>
      </c>
      <c r="N197" s="24">
        <f>$A197</f>
        <v>957.560866034489</v>
      </c>
      <c r="O197" s="29">
        <f>'data'!$G$23-'data'!$G$23*(1-('data'!$G$22^M197)/('data'!$G$22^M197+L197^M197))</f>
        <v>46.4511686537531</v>
      </c>
      <c r="P197" s="29">
        <f>VLOOKUP(IF(N197-'data'!$G$24&lt;0,0,N197-'data'!$G$24),N3:O366,2)</f>
        <v>46.5160171033361</v>
      </c>
      <c r="Q197" s="25">
        <v>3.5</v>
      </c>
      <c r="R197" s="30">
        <v>3.50010154901276</v>
      </c>
      <c r="S197" s="25">
        <v>3.42396765688817</v>
      </c>
      <c r="T197" s="25">
        <v>3.37569644858624</v>
      </c>
      <c r="U197" s="24">
        <v>3.13231517899699</v>
      </c>
      <c r="V197" s="24">
        <v>3.49640983406184</v>
      </c>
      <c r="W197" s="24">
        <v>3.31102512906354</v>
      </c>
      <c r="X197" s="24">
        <v>3.17376172562355</v>
      </c>
      <c r="Y197" s="24">
        <v>2.98801221303759</v>
      </c>
      <c r="Z197" s="29">
        <v>41.1070425836595</v>
      </c>
      <c r="AA197" s="29">
        <v>43.005668733860</v>
      </c>
      <c r="AB197" s="29">
        <v>44.4957734667336</v>
      </c>
      <c r="AC197" s="29">
        <v>46.5160171033361</v>
      </c>
    </row>
    <row r="198" ht="20.05" customHeight="1">
      <c r="A198" s="22">
        <f>$A197+C197</f>
        <v>962.560866034489</v>
      </c>
      <c r="B198" s="23"/>
      <c r="C198" s="24">
        <v>5</v>
      </c>
      <c r="D198" t="b" s="25">
        <v>1</v>
      </c>
      <c r="E198" s="26"/>
      <c r="F198" s="27">
        <v>588.873129425999</v>
      </c>
      <c r="G198" s="27">
        <f>E197+(F197/60+H198*'data'!$C$16+I198*OFFSET('data'!$C$17,0,D197)-G197*(OFFSET('data'!$C$18,0,D197)+'data'!$C$19+OFFSET('data'!$C$20,0,D197)))*C198/60+G197</f>
        <v>20.5814685590058</v>
      </c>
      <c r="H198" s="27">
        <f>H197+('data'!$C$19*G197-'data'!$C$16*H197)*$C198/60</f>
        <v>66.7623905886486</v>
      </c>
      <c r="I198" s="27">
        <f>I197+(OFFSET('data'!$C$20,0,D198)*G197-OFFSET('data'!$C$17,0,D198)*I197)*$C198/60</f>
        <v>73.72591362504291</v>
      </c>
      <c r="J198" s="28">
        <f>$A198/60</f>
        <v>16.0426811005748</v>
      </c>
      <c r="K198" s="24">
        <f>G198/'data'!$C$15*1000</f>
        <v>3.14444023861705</v>
      </c>
      <c r="L198" s="24">
        <f>L197+'data'!$G$21*(K197-L197)/60*C197</f>
        <v>2.98971025680679</v>
      </c>
      <c r="M198" s="25">
        <f>IF(L198&lt;='data'!$G$22,1.89,1.47)</f>
        <v>1.47</v>
      </c>
      <c r="N198" s="24">
        <f>$A198</f>
        <v>962.560866034489</v>
      </c>
      <c r="O198" s="29">
        <f>'data'!$G$23-'data'!$G$23*(1-('data'!$G$22^M198)/('data'!$G$22^M198+L198^M198))</f>
        <v>46.4317516266316</v>
      </c>
      <c r="P198" s="29">
        <f>VLOOKUP(IF(N198-'data'!$G$24&lt;0,0,N198-'data'!$G$24),N3:O366,2)</f>
        <v>46.4998593815035</v>
      </c>
      <c r="Q198" s="25">
        <v>3.5</v>
      </c>
      <c r="R198" s="30">
        <v>3.50010101902095</v>
      </c>
      <c r="S198" s="25">
        <v>3.42426223596754</v>
      </c>
      <c r="T198" s="25">
        <v>3.37643939362678</v>
      </c>
      <c r="U198" s="24">
        <v>3.14444023861705</v>
      </c>
      <c r="V198" s="24">
        <v>3.49645327525883</v>
      </c>
      <c r="W198" s="24">
        <v>3.31235414787043</v>
      </c>
      <c r="X198" s="24">
        <v>3.17613793456584</v>
      </c>
      <c r="Y198" s="24">
        <v>2.98971025680679</v>
      </c>
      <c r="Z198" s="29">
        <v>41.1066030734896</v>
      </c>
      <c r="AA198" s="29">
        <v>42.9914947827796</v>
      </c>
      <c r="AB198" s="29">
        <v>44.4693388658497</v>
      </c>
      <c r="AC198" s="29">
        <v>46.4998593815035</v>
      </c>
    </row>
    <row r="199" ht="20.05" customHeight="1">
      <c r="A199" s="22">
        <f>$A198+C198</f>
        <v>967.560866034489</v>
      </c>
      <c r="B199" s="23"/>
      <c r="C199" s="24">
        <v>5</v>
      </c>
      <c r="D199" t="b" s="25">
        <v>1</v>
      </c>
      <c r="E199" s="26"/>
      <c r="F199" s="27">
        <v>588.402028036757</v>
      </c>
      <c r="G199" s="27">
        <f>E198+(F198/60+H199*'data'!$C$16+I199*OFFSET('data'!$C$17,0,D198)-G198*(OFFSET('data'!$C$18,0,D198)+'data'!$C$19+OFFSET('data'!$C$20,0,D198)))*C199/60+G198</f>
        <v>20.6563734615326</v>
      </c>
      <c r="H199" s="27">
        <f>H198+('data'!$C$19*G198-'data'!$C$16*H198)*$C199/60</f>
        <v>66.8680179380859</v>
      </c>
      <c r="I199" s="27">
        <f>I198+(OFFSET('data'!$C$20,0,D199)*G198-OFFSET('data'!$C$17,0,D199)*I198)*$C199/60</f>
        <v>73.9015394588571</v>
      </c>
      <c r="J199" s="28">
        <f>$A199/60</f>
        <v>16.1260144339082</v>
      </c>
      <c r="K199" s="24">
        <f>G199/'data'!$C$15*1000</f>
        <v>3.15588422226183</v>
      </c>
      <c r="L199" s="24">
        <f>L198+'data'!$G$21*(K198-L198)/60*C198</f>
        <v>2.99153099749479</v>
      </c>
      <c r="M199" s="25">
        <f>IF(L199&lt;='data'!$G$22,1.89,1.47)</f>
        <v>1.47</v>
      </c>
      <c r="N199" s="24">
        <f>$A199</f>
        <v>967.560866034489</v>
      </c>
      <c r="O199" s="29">
        <f>'data'!$G$23-'data'!$G$23*(1-('data'!$G$22^M199)/('data'!$G$22^M199+L199^M199))</f>
        <v>46.4109438427395</v>
      </c>
      <c r="P199" s="29">
        <f>VLOOKUP(IF(N199-'data'!$G$24&lt;0,0,N199-'data'!$G$24),N3:O366,2)</f>
        <v>46.4853518961575</v>
      </c>
      <c r="Q199" s="25">
        <v>3.5</v>
      </c>
      <c r="R199" s="30">
        <v>3.50010049211445</v>
      </c>
      <c r="S199" s="25">
        <v>3.42455530046341</v>
      </c>
      <c r="T199" s="25">
        <v>3.37716319449609</v>
      </c>
      <c r="U199" s="24">
        <v>3.15588422226183</v>
      </c>
      <c r="V199" s="24">
        <v>3.49649619903746</v>
      </c>
      <c r="W199" s="24">
        <v>3.31367099420448</v>
      </c>
      <c r="X199" s="24">
        <v>3.17849492454355</v>
      </c>
      <c r="Y199" s="24">
        <v>2.99153099749479</v>
      </c>
      <c r="Z199" s="29">
        <v>41.1061688032823</v>
      </c>
      <c r="AA199" s="29">
        <v>42.9774576816496</v>
      </c>
      <c r="AB199" s="29">
        <v>44.4431314189951</v>
      </c>
      <c r="AC199" s="29">
        <v>46.4853518961575</v>
      </c>
    </row>
    <row r="200" ht="20.05" customHeight="1">
      <c r="A200" s="22">
        <f>$A199+C199</f>
        <v>972.560866034489</v>
      </c>
      <c r="B200" s="23"/>
      <c r="C200" s="24">
        <v>5</v>
      </c>
      <c r="D200" t="b" s="25">
        <v>1</v>
      </c>
      <c r="E200" s="26"/>
      <c r="F200" s="27">
        <v>587.933380865915</v>
      </c>
      <c r="G200" s="27">
        <f>E199+(F199/60+H200*'data'!$C$16+I200*OFFSET('data'!$C$17,0,D199)-G199*(OFFSET('data'!$C$18,0,D199)+'data'!$C$19+OFFSET('data'!$C$20,0,D199)))*C200/60+G199</f>
        <v>20.7270832155857</v>
      </c>
      <c r="H200" s="27">
        <f>H199+('data'!$C$19*G199-'data'!$C$16*H199)*$C200/60</f>
        <v>66.97483573013101</v>
      </c>
      <c r="I200" s="27">
        <f>I199+(OFFSET('data'!$C$20,0,D200)*G199-OFFSET('data'!$C$17,0,D200)*I199)*$C200/60</f>
        <v>74.0778400305087</v>
      </c>
      <c r="J200" s="28">
        <f>$A200/60</f>
        <v>16.2093477672415</v>
      </c>
      <c r="K200" s="24">
        <f>G200/'data'!$C$15*1000</f>
        <v>3.16668727041507</v>
      </c>
      <c r="L200" s="24">
        <f>L199+'data'!$G$21*(K199-L199)/60*C199</f>
        <v>2.99346497693456</v>
      </c>
      <c r="M200" s="25">
        <f>IF(L200&lt;='data'!$G$22,1.89,1.47)</f>
        <v>1.47</v>
      </c>
      <c r="N200" s="24">
        <f>$A200</f>
        <v>972.560866034489</v>
      </c>
      <c r="O200" s="29">
        <f>'data'!$G$23-'data'!$G$23*(1-('data'!$G$22^M200)/('data'!$G$22^M200+L200^M200))</f>
        <v>46.3888558489174</v>
      </c>
      <c r="P200" s="29">
        <f>VLOOKUP(IF(N200-'data'!$G$24&lt;0,0,N200-'data'!$G$24),N3:O366,2)</f>
        <v>46.4690771905372</v>
      </c>
      <c r="Q200" s="25">
        <v>3.5</v>
      </c>
      <c r="R200" s="30">
        <v>3.50009996827516</v>
      </c>
      <c r="S200" s="25">
        <v>3.42484688730101</v>
      </c>
      <c r="T200" s="25">
        <v>3.37786890085654</v>
      </c>
      <c r="U200" s="24">
        <v>3.16668727041507</v>
      </c>
      <c r="V200" s="24">
        <v>3.49653861152262</v>
      </c>
      <c r="W200" s="24">
        <v>3.31497579347935</v>
      </c>
      <c r="X200" s="24">
        <v>3.18083269643678</v>
      </c>
      <c r="Y200" s="24">
        <v>2.99346497693456</v>
      </c>
      <c r="Z200" s="29">
        <v>41.1057397108621</v>
      </c>
      <c r="AA200" s="29">
        <v>42.9635559191546</v>
      </c>
      <c r="AB200" s="29">
        <v>44.4171512327381</v>
      </c>
      <c r="AC200" s="29">
        <v>46.4690771905372</v>
      </c>
    </row>
    <row r="201" ht="20.05" customHeight="1">
      <c r="A201" s="22">
        <f>$A200+C200</f>
        <v>977.560866034489</v>
      </c>
      <c r="B201" s="23"/>
      <c r="C201" s="24">
        <v>5</v>
      </c>
      <c r="D201" t="b" s="25">
        <v>1</v>
      </c>
      <c r="E201" s="26"/>
      <c r="F201" s="27">
        <v>587.467173628574</v>
      </c>
      <c r="G201" s="27">
        <f>E200+(F200/60+H201*'data'!$C$16+I201*OFFSET('data'!$C$17,0,D200)-G200*(OFFSET('data'!$C$18,0,D200)+'data'!$C$19+OFFSET('data'!$C$20,0,D200)))*C201/60+G200</f>
        <v>20.7938450271452</v>
      </c>
      <c r="H201" s="27">
        <f>H200+('data'!$C$19*G200-'data'!$C$16*H200)*$C201/60</f>
        <v>67.08273559049449</v>
      </c>
      <c r="I201" s="27">
        <f>I200+(OFFSET('data'!$C$20,0,D201)*G200-OFFSET('data'!$C$17,0,D201)*I200)*$C201/60</f>
        <v>74.2547735182673</v>
      </c>
      <c r="J201" s="28">
        <f>$A201/60</f>
        <v>16.2926811005748</v>
      </c>
      <c r="K201" s="24">
        <f>G201/'data'!$C$15*1000</f>
        <v>3.1768871512481</v>
      </c>
      <c r="L201" s="24">
        <f>L200+'data'!$G$21*(K200-L200)/60*C200</f>
        <v>2.99550332059697</v>
      </c>
      <c r="M201" s="25">
        <f>IF(L201&lt;='data'!$G$22,1.89,1.47)</f>
        <v>1.47</v>
      </c>
      <c r="N201" s="24">
        <f>$A201</f>
        <v>977.560866034489</v>
      </c>
      <c r="O201" s="29">
        <f>'data'!$G$23-'data'!$G$23*(1-('data'!$G$22^M201)/('data'!$G$22^M201+L201^M201))</f>
        <v>46.3655914058188</v>
      </c>
      <c r="P201" s="29">
        <f>VLOOKUP(IF(N201-'data'!$G$24&lt;0,0,N201-'data'!$G$24),N3:O366,2)</f>
        <v>46.4511686537531</v>
      </c>
      <c r="Q201" s="25">
        <v>3.5</v>
      </c>
      <c r="R201" s="30">
        <v>3.50009944748506</v>
      </c>
      <c r="S201" s="25">
        <v>3.42513703139508</v>
      </c>
      <c r="T201" s="25">
        <v>3.37855750059349</v>
      </c>
      <c r="U201" s="24">
        <v>3.1768871512481</v>
      </c>
      <c r="V201" s="24">
        <v>3.49658051876689</v>
      </c>
      <c r="W201" s="24">
        <v>3.31626867006743</v>
      </c>
      <c r="X201" s="24">
        <v>3.1831512634669</v>
      </c>
      <c r="Y201" s="24">
        <v>2.99550332059697</v>
      </c>
      <c r="Z201" s="29">
        <v>41.1053157347914</v>
      </c>
      <c r="AA201" s="29">
        <v>42.949787998245</v>
      </c>
      <c r="AB201" s="29">
        <v>44.3913982397885</v>
      </c>
      <c r="AC201" s="29">
        <v>46.4511686537531</v>
      </c>
    </row>
    <row r="202" ht="20.05" customHeight="1">
      <c r="A202" s="22">
        <f>$A201+C201</f>
        <v>982.560866034489</v>
      </c>
      <c r="B202" s="23"/>
      <c r="C202" s="24">
        <v>5</v>
      </c>
      <c r="D202" t="b" s="25">
        <v>1</v>
      </c>
      <c r="E202" s="26"/>
      <c r="F202" s="27">
        <v>587.003392123251</v>
      </c>
      <c r="G202" s="27">
        <f>E201+(F201/60+H202*'data'!$C$16+I202*OFFSET('data'!$C$17,0,D201)-G201*(OFFSET('data'!$C$18,0,D201)+'data'!$C$19+OFFSET('data'!$C$20,0,D201)))*C202/60+G201</f>
        <v>20.8568914923991</v>
      </c>
      <c r="H202" s="27">
        <f>H201+('data'!$C$19*G201-'data'!$C$16*H201)*$C202/60</f>
        <v>67.1916157553401</v>
      </c>
      <c r="I202" s="27">
        <f>I201+(OFFSET('data'!$C$20,0,D202)*G201-OFFSET('data'!$C$17,0,D202)*I201)*$C202/60</f>
        <v>74.43230056560731</v>
      </c>
      <c r="J202" s="28">
        <f>$A202/60</f>
        <v>16.3760144339082</v>
      </c>
      <c r="K202" s="24">
        <f>G202/'data'!$C$15*1000</f>
        <v>3.18651940084577</v>
      </c>
      <c r="L202" s="24">
        <f>L201+'data'!$G$21*(K201-L201)/60*C201</f>
        <v>2.9976377028075</v>
      </c>
      <c r="M202" s="25">
        <f>IF(L202&lt;='data'!$G$22,1.89,1.47)</f>
        <v>1.47</v>
      </c>
      <c r="N202" s="24">
        <f>$A202</f>
        <v>982.560866034489</v>
      </c>
      <c r="O202" s="29">
        <f>'data'!$G$23-'data'!$G$23*(1-('data'!$G$22^M202)/('data'!$G$22^M202+L202^M202))</f>
        <v>46.341247869010</v>
      </c>
      <c r="P202" s="29">
        <f>VLOOKUP(IF(N202-'data'!$G$24&lt;0,0,N202-'data'!$G$24),N3:O366,2)</f>
        <v>46.4317516266316</v>
      </c>
      <c r="Q202" s="25">
        <v>3.5</v>
      </c>
      <c r="R202" s="30">
        <v>3.5000989297263</v>
      </c>
      <c r="S202" s="25">
        <v>3.42542576576815</v>
      </c>
      <c r="T202" s="25">
        <v>3.37922992346609</v>
      </c>
      <c r="U202" s="24">
        <v>3.18651940084577</v>
      </c>
      <c r="V202" s="24">
        <v>3.49662192675143</v>
      </c>
      <c r="W202" s="24">
        <v>3.31754974728844</v>
      </c>
      <c r="X202" s="24">
        <v>3.18545065032433</v>
      </c>
      <c r="Y202" s="24">
        <v>2.9976377028075</v>
      </c>
      <c r="Z202" s="29">
        <v>41.1048968143612</v>
      </c>
      <c r="AA202" s="29">
        <v>42.9361524362433</v>
      </c>
      <c r="AB202" s="29">
        <v>44.3658722117672</v>
      </c>
      <c r="AC202" s="29">
        <v>46.4317516266316</v>
      </c>
    </row>
    <row r="203" ht="20.05" customHeight="1">
      <c r="A203" s="22">
        <f>$A202+C202</f>
        <v>987.560866034489</v>
      </c>
      <c r="B203" s="23"/>
      <c r="C203" s="24">
        <v>5</v>
      </c>
      <c r="D203" t="b" s="25">
        <v>1</v>
      </c>
      <c r="E203" s="26"/>
      <c r="F203" s="27">
        <v>586.5420222321389</v>
      </c>
      <c r="G203" s="27">
        <f>E202+(F202/60+H203*'data'!$C$16+I203*OFFSET('data'!$C$17,0,D202)-G202*(OFFSET('data'!$C$18,0,D202)+'data'!$C$19+OFFSET('data'!$C$20,0,D202)))*C203/60+G202</f>
        <v>20.916441461317</v>
      </c>
      <c r="H203" s="27">
        <f>H202+('data'!$C$19*G202-'data'!$C$16*H202)*$C203/60</f>
        <v>67.3013806794025</v>
      </c>
      <c r="I203" s="27">
        <f>I202+(OFFSET('data'!$C$20,0,D203)*G202-OFFSET('data'!$C$17,0,D203)*I202)*$C203/60</f>
        <v>74.61038413551741</v>
      </c>
      <c r="J203" s="28">
        <f>$A203/60</f>
        <v>16.4593477672415</v>
      </c>
      <c r="K203" s="24">
        <f>G203/'data'!$C$15*1000</f>
        <v>3.19561745514336</v>
      </c>
      <c r="L203" s="24">
        <f>L202+'data'!$G$21*(K202-L202)/60*C202</f>
        <v>2.99986031402229</v>
      </c>
      <c r="M203" s="25">
        <f>IF(L203&lt;='data'!$G$22,1.89,1.47)</f>
        <v>1.47</v>
      </c>
      <c r="N203" s="24">
        <f>$A203</f>
        <v>987.560866034489</v>
      </c>
      <c r="O203" s="29">
        <f>'data'!$G$23-'data'!$G$23*(1-('data'!$G$22^M203)/('data'!$G$22^M203+L203^M203))</f>
        <v>46.3159165512271</v>
      </c>
      <c r="P203" s="29">
        <f>VLOOKUP(IF(N203-'data'!$G$24&lt;0,0,N203-'data'!$G$24),N3:O366,2)</f>
        <v>46.4109438427395</v>
      </c>
      <c r="Q203" s="25">
        <v>3.5</v>
      </c>
      <c r="R203" s="30">
        <v>3.50009841498106</v>
      </c>
      <c r="S203" s="25">
        <v>3.42571312166182</v>
      </c>
      <c r="T203" s="25">
        <v>3.3798870445422</v>
      </c>
      <c r="U203" s="24">
        <v>3.19561745514336</v>
      </c>
      <c r="V203" s="24">
        <v>3.49666284138681</v>
      </c>
      <c r="W203" s="24">
        <v>3.31881914739957</v>
      </c>
      <c r="X203" s="24">
        <v>3.18773089234964</v>
      </c>
      <c r="Y203" s="24">
        <v>2.99986031402229</v>
      </c>
      <c r="Z203" s="29">
        <v>41.1044828895824</v>
      </c>
      <c r="AA203" s="29">
        <v>42.9226477649314</v>
      </c>
      <c r="AB203" s="29">
        <v>44.3405727711706</v>
      </c>
      <c r="AC203" s="29">
        <v>46.4109438427395</v>
      </c>
    </row>
    <row r="204" ht="20.05" customHeight="1">
      <c r="A204" s="22">
        <f>$A203+C203</f>
        <v>992.560866034489</v>
      </c>
      <c r="B204" s="23"/>
      <c r="C204" s="24">
        <v>5</v>
      </c>
      <c r="D204" t="b" s="25">
        <v>1</v>
      </c>
      <c r="E204" s="26"/>
      <c r="F204" s="27">
        <v>586.083049919999</v>
      </c>
      <c r="G204" s="27">
        <f>E203+(F203/60+H204*'data'!$C$16+I204*OFFSET('data'!$C$17,0,D203)-G203*(OFFSET('data'!$C$18,0,D203)+'data'!$C$19+OFFSET('data'!$C$20,0,D203)))*C204/60+G203</f>
        <v>20.9727008501799</v>
      </c>
      <c r="H204" s="27">
        <f>H203+('data'!$C$19*G203-'data'!$C$16*H203)*$C204/60</f>
        <v>67.4119406672764</v>
      </c>
      <c r="I204" s="27">
        <f>I203+(OFFSET('data'!$C$20,0,D204)*G203-OFFSET('data'!$C$17,0,D204)*I203)*$C204/60</f>
        <v>74.788989373422</v>
      </c>
      <c r="J204" s="28">
        <f>$A204/60</f>
        <v>16.5426811005748</v>
      </c>
      <c r="K204" s="24">
        <f>G204/'data'!$C$15*1000</f>
        <v>3.204212774065</v>
      </c>
      <c r="L204" s="24">
        <f>L203+'data'!$G$21*(K203-L203)/60*C203</f>
        <v>3.00216383004184</v>
      </c>
      <c r="M204" s="25">
        <f>IF(L204&lt;='data'!$G$22,1.89,1.47)</f>
        <v>1.47</v>
      </c>
      <c r="N204" s="24">
        <f>$A204</f>
        <v>992.560866034489</v>
      </c>
      <c r="O204" s="29">
        <f>'data'!$G$23-'data'!$G$23*(1-('data'!$G$22^M204)/('data'!$G$22^M204+L204^M204))</f>
        <v>46.2896830664158</v>
      </c>
      <c r="P204" s="29">
        <f>VLOOKUP(IF(N204-'data'!$G$24&lt;0,0,N204-'data'!$G$24),N3:O366,2)</f>
        <v>46.3888558489174</v>
      </c>
      <c r="Q204" s="25">
        <v>3.5</v>
      </c>
      <c r="R204" s="30">
        <v>3.5000979032317</v>
      </c>
      <c r="S204" s="25">
        <v>3.42599912864147</v>
      </c>
      <c r="T204" s="25">
        <v>3.38052968743036</v>
      </c>
      <c r="U204" s="24">
        <v>3.204212774065</v>
      </c>
      <c r="V204" s="24">
        <v>3.49670326851384</v>
      </c>
      <c r="W204" s="24">
        <v>3.320076991587</v>
      </c>
      <c r="X204" s="24">
        <v>3.18999203476466</v>
      </c>
      <c r="Y204" s="24">
        <v>3.00216383004184</v>
      </c>
      <c r="Z204" s="29">
        <v>41.1040739011772</v>
      </c>
      <c r="AA204" s="29">
        <v>42.9092725306188</v>
      </c>
      <c r="AB204" s="29">
        <v>44.3154994025776</v>
      </c>
      <c r="AC204" s="29">
        <v>46.3888558489174</v>
      </c>
    </row>
    <row r="205" ht="20.05" customHeight="1">
      <c r="A205" s="22">
        <f>$A204+C204</f>
        <v>997.560866034489</v>
      </c>
      <c r="B205" s="23"/>
      <c r="C205" s="24">
        <v>5</v>
      </c>
      <c r="D205" t="b" s="25">
        <v>1</v>
      </c>
      <c r="E205" s="26"/>
      <c r="F205" s="27">
        <v>585.626461233991</v>
      </c>
      <c r="G205" s="27">
        <f>E204+(F204/60+H205*'data'!$C$16+I205*OFFSET('data'!$C$17,0,D204)-G204*(OFFSET('data'!$C$18,0,D204)+'data'!$C$19+OFFSET('data'!$C$20,0,D204)))*C205/60+G204</f>
        <v>21.0258634060798</v>
      </c>
      <c r="H205" s="27">
        <f>H204+('data'!$C$19*G204-'data'!$C$16*H204)*$C205/60</f>
        <v>67.52321152650561</v>
      </c>
      <c r="I205" s="27">
        <f>I204+(OFFSET('data'!$C$20,0,D205)*G204-OFFSET('data'!$C$17,0,D205)*I204)*$C205/60</f>
        <v>74.9680834782052</v>
      </c>
      <c r="J205" s="28">
        <f>$A205/60</f>
        <v>16.6260144339082</v>
      </c>
      <c r="K205" s="24">
        <f>G205/'data'!$C$15*1000</f>
        <v>3.21233495832412</v>
      </c>
      <c r="L205" s="24">
        <f>L204+'data'!$G$21*(K204-L204)/60*C204</f>
        <v>3.0045413830477</v>
      </c>
      <c r="M205" s="25">
        <f>IF(L205&lt;='data'!$G$22,1.89,1.47)</f>
        <v>1.47</v>
      </c>
      <c r="N205" s="24">
        <f>$A205</f>
        <v>997.560866034489</v>
      </c>
      <c r="O205" s="29">
        <f>'data'!$G$23-'data'!$G$23*(1-('data'!$G$22^M205)/('data'!$G$22^M205+L205^M205))</f>
        <v>46.2626276562058</v>
      </c>
      <c r="P205" s="29">
        <f>VLOOKUP(IF(N205-'data'!$G$24&lt;0,0,N205-'data'!$G$24),N3:O366,2)</f>
        <v>46.3655914058188</v>
      </c>
      <c r="Q205" s="25">
        <v>3.5</v>
      </c>
      <c r="R205" s="30">
        <v>3.50009739446063</v>
      </c>
      <c r="S205" s="25">
        <v>3.4262838146948</v>
      </c>
      <c r="T205" s="25">
        <v>3.38115862732063</v>
      </c>
      <c r="U205" s="24">
        <v>3.21233495832412</v>
      </c>
      <c r="V205" s="24">
        <v>3.49674321390438</v>
      </c>
      <c r="W205" s="24">
        <v>3.32132339995879</v>
      </c>
      <c r="X205" s="24">
        <v>3.19223413195064</v>
      </c>
      <c r="Y205" s="24">
        <v>3.0045413830477</v>
      </c>
      <c r="Z205" s="29">
        <v>41.103669790571</v>
      </c>
      <c r="AA205" s="29">
        <v>42.8960252941948</v>
      </c>
      <c r="AB205" s="29">
        <v>44.2906514631474</v>
      </c>
      <c r="AC205" s="29">
        <v>46.3655914058188</v>
      </c>
    </row>
    <row r="206" ht="20.05" customHeight="1">
      <c r="A206" s="22">
        <f>$A205+C205</f>
        <v>1002.560866034490</v>
      </c>
      <c r="B206" s="23"/>
      <c r="C206" s="24">
        <v>5</v>
      </c>
      <c r="D206" t="b" s="25">
        <v>1</v>
      </c>
      <c r="E206" s="26"/>
      <c r="F206" s="27">
        <v>585.172242303245</v>
      </c>
      <c r="G206" s="27">
        <f>E205+(F205/60+H206*'data'!$C$16+I206*OFFSET('data'!$C$17,0,D205)-G205*(OFFSET('data'!$C$18,0,D205)+'data'!$C$19+OFFSET('data'!$C$20,0,D205)))*C206/60+G205</f>
        <v>21.076111426231</v>
      </c>
      <c r="H206" s="27">
        <f>H205+('data'!$C$19*G205-'data'!$C$16*H205)*$C206/60</f>
        <v>67.63511424118499</v>
      </c>
      <c r="I206" s="27">
        <f>I205+(OFFSET('data'!$C$20,0,D206)*G205-OFFSET('data'!$C$17,0,D206)*I205)*$C206/60</f>
        <v>75.14763558085841</v>
      </c>
      <c r="J206" s="28">
        <f>$A206/60</f>
        <v>16.7093477672415</v>
      </c>
      <c r="K206" s="24">
        <f>G206/'data'!$C$15*1000</f>
        <v>3.22001185931985</v>
      </c>
      <c r="L206" s="24">
        <f>L205+'data'!$G$21*(K205-L205)/60*C205</f>
        <v>3.00698653435441</v>
      </c>
      <c r="M206" s="25">
        <f>IF(L206&lt;='data'!$G$22,1.89,1.47)</f>
        <v>1.47</v>
      </c>
      <c r="N206" s="24">
        <f>$A206</f>
        <v>1002.560866034490</v>
      </c>
      <c r="O206" s="29">
        <f>'data'!$G$23-'data'!$G$23*(1-('data'!$G$22^M206)/('data'!$G$22^M206+L206^M206))</f>
        <v>46.2348254994803</v>
      </c>
      <c r="P206" s="29">
        <f>VLOOKUP(IF(N206-'data'!$G$24&lt;0,0,N206-'data'!$G$24),N3:O366,2)</f>
        <v>46.341247869010</v>
      </c>
      <c r="Q206" s="25">
        <v>3.5</v>
      </c>
      <c r="R206" s="30">
        <v>3.50009688865036</v>
      </c>
      <c r="S206" s="25">
        <v>3.4265672063245</v>
      </c>
      <c r="T206" s="25">
        <v>3.38177459384573</v>
      </c>
      <c r="U206" s="24">
        <v>3.22001185931985</v>
      </c>
      <c r="V206" s="24">
        <v>3.49678268326217</v>
      </c>
      <c r="W206" s="24">
        <v>3.32255849153899</v>
      </c>
      <c r="X206" s="24">
        <v>3.19445724677076</v>
      </c>
      <c r="Y206" s="24">
        <v>3.00698653435441</v>
      </c>
      <c r="Z206" s="29">
        <v>41.1032704998837</v>
      </c>
      <c r="AA206" s="29">
        <v>42.8829046311649</v>
      </c>
      <c r="AB206" s="29">
        <v>44.2660281924497</v>
      </c>
      <c r="AC206" s="29">
        <v>46.341247869010</v>
      </c>
    </row>
    <row r="207" ht="20.05" customHeight="1">
      <c r="A207" s="22">
        <f>$A206+C206</f>
        <v>1007.560866034490</v>
      </c>
      <c r="B207" s="23"/>
      <c r="C207" s="24">
        <v>5</v>
      </c>
      <c r="D207" t="b" s="25">
        <v>1</v>
      </c>
      <c r="E207" s="26"/>
      <c r="F207" s="27">
        <v>584.720379338009</v>
      </c>
      <c r="G207" s="27">
        <f>E206+(F206/60+H207*'data'!$C$16+I207*OFFSET('data'!$C$17,0,D206)-G206*(OFFSET('data'!$C$18,0,D206)+'data'!$C$19+OFFSET('data'!$C$20,0,D206)))*C207/60+G206</f>
        <v>21.1236164347627</v>
      </c>
      <c r="H207" s="27">
        <f>H206+('data'!$C$19*G206-'data'!$C$16*H206)*$C207/60</f>
        <v>67.7475746648622</v>
      </c>
      <c r="I207" s="27">
        <f>I206+(OFFSET('data'!$C$20,0,D207)*G206-OFFSET('data'!$C$17,0,D207)*I206)*$C207/60</f>
        <v>75.3276166303008</v>
      </c>
      <c r="J207" s="28">
        <f>$A207/60</f>
        <v>16.7926811005748</v>
      </c>
      <c r="K207" s="24">
        <f>G207/'data'!$C$15*1000</f>
        <v>3.2272696825376</v>
      </c>
      <c r="L207" s="24">
        <f>L206+'data'!$G$21*(K206-L206)/60*C206</f>
        <v>3.00949324877524</v>
      </c>
      <c r="M207" s="25">
        <f>IF(L207&lt;='data'!$G$22,1.89,1.47)</f>
        <v>1.47</v>
      </c>
      <c r="N207" s="24">
        <f>$A207</f>
        <v>1007.560866034490</v>
      </c>
      <c r="O207" s="29">
        <f>'data'!$G$23-'data'!$G$23*(1-('data'!$G$22^M207)/('data'!$G$22^M207+L207^M207))</f>
        <v>46.2063470057118</v>
      </c>
      <c r="P207" s="29">
        <f>VLOOKUP(IF(N207-'data'!$G$24&lt;0,0,N207-'data'!$G$24),N3:O366,2)</f>
        <v>46.3159165512271</v>
      </c>
      <c r="Q207" s="25">
        <v>3.5</v>
      </c>
      <c r="R207" s="30">
        <v>3.50009638578355</v>
      </c>
      <c r="S207" s="25">
        <v>3.42684932863553</v>
      </c>
      <c r="T207" s="25">
        <v>3.38237827377313</v>
      </c>
      <c r="U207" s="24">
        <v>3.2272696825376</v>
      </c>
      <c r="V207" s="24">
        <v>3.49682168222364</v>
      </c>
      <c r="W207" s="24">
        <v>3.32378238426295</v>
      </c>
      <c r="X207" s="24">
        <v>3.19666144993421</v>
      </c>
      <c r="Y207" s="24">
        <v>3.00949324877524</v>
      </c>
      <c r="Z207" s="29">
        <v>41.1028759719215</v>
      </c>
      <c r="AA207" s="29">
        <v>42.8699091316716</v>
      </c>
      <c r="AB207" s="29">
        <v>44.2416287216698</v>
      </c>
      <c r="AC207" s="29">
        <v>46.3159165512271</v>
      </c>
    </row>
    <row r="208" ht="20.05" customHeight="1">
      <c r="A208" s="22">
        <f>$A207+C207</f>
        <v>1012.560866034490</v>
      </c>
      <c r="B208" s="23"/>
      <c r="C208" s="24">
        <v>5</v>
      </c>
      <c r="D208" t="b" s="25">
        <v>1</v>
      </c>
      <c r="E208" s="26"/>
      <c r="F208" s="27">
        <v>584.270858629631</v>
      </c>
      <c r="G208" s="27">
        <f>E207+(F207/60+H208*'data'!$C$16+I208*OFFSET('data'!$C$17,0,D207)-G207*(OFFSET('data'!$C$18,0,D207)+'data'!$C$19+OFFSET('data'!$C$20,0,D207)))*C208/60+G207</f>
        <v>21.168539819506</v>
      </c>
      <c r="H208" s="27">
        <f>H207+('data'!$C$19*G207-'data'!$C$16*H207)*$C208/60</f>
        <v>67.8605232315977</v>
      </c>
      <c r="I208" s="27">
        <f>I207+(OFFSET('data'!$C$20,0,D208)*G207-OFFSET('data'!$C$17,0,D208)*I207)*$C208/60</f>
        <v>75.5079992859491</v>
      </c>
      <c r="J208" s="28">
        <f>$A208/60</f>
        <v>16.8760144339082</v>
      </c>
      <c r="K208" s="24">
        <f>G208/'data'!$C$15*1000</f>
        <v>3.23413308483743</v>
      </c>
      <c r="L208" s="24">
        <f>L207+'data'!$G$21*(K207-L207)/60*C207</f>
        <v>3.01205587050633</v>
      </c>
      <c r="M208" s="25">
        <f>IF(L208&lt;='data'!$G$22,1.89,1.47)</f>
        <v>1.47</v>
      </c>
      <c r="N208" s="24">
        <f>$A208</f>
        <v>1012.560866034490</v>
      </c>
      <c r="O208" s="29">
        <f>'data'!$G$23-'data'!$G$23*(1-('data'!$G$22^M208)/('data'!$G$22^M208+L208^M208))</f>
        <v>46.1772580927345</v>
      </c>
      <c r="P208" s="29">
        <f>VLOOKUP(IF(N208-'data'!$G$24&lt;0,0,N208-'data'!$G$24),N3:O366,2)</f>
        <v>46.2896830664158</v>
      </c>
      <c r="Q208" s="25">
        <v>3.5</v>
      </c>
      <c r="R208" s="30">
        <v>3.50009588584293</v>
      </c>
      <c r="S208" s="25">
        <v>3.42713020541712</v>
      </c>
      <c r="T208" s="25">
        <v>3.38297031353786</v>
      </c>
      <c r="U208" s="24">
        <v>3.23413308483743</v>
      </c>
      <c r="V208" s="24">
        <v>3.49686021635867</v>
      </c>
      <c r="W208" s="24">
        <v>3.32499519497366</v>
      </c>
      <c r="X208" s="24">
        <v>3.19884681939948</v>
      </c>
      <c r="Y208" s="24">
        <v>3.01205587050633</v>
      </c>
      <c r="Z208" s="29">
        <v>41.1024861501687</v>
      </c>
      <c r="AA208" s="29">
        <v>42.8570374005032</v>
      </c>
      <c r="AB208" s="29">
        <v>44.2174520822248</v>
      </c>
      <c r="AC208" s="29">
        <v>46.2896830664158</v>
      </c>
    </row>
    <row r="209" ht="20.05" customHeight="1">
      <c r="A209" s="22">
        <f>$A208+C208</f>
        <v>1017.560866034490</v>
      </c>
      <c r="B209" s="23"/>
      <c r="C209" s="24">
        <v>5</v>
      </c>
      <c r="D209" t="b" s="25">
        <v>1</v>
      </c>
      <c r="E209" s="26"/>
      <c r="F209" s="27">
        <v>583.823666549830</v>
      </c>
      <c r="G209" s="27">
        <f>E208+(F208/60+H209*'data'!$C$16+I209*OFFSET('data'!$C$17,0,D208)-G208*(OFFSET('data'!$C$18,0,D208)+'data'!$C$19+OFFSET('data'!$C$20,0,D208)))*C209/60+G208</f>
        <v>21.2110334311416</v>
      </c>
      <c r="H209" s="27">
        <f>H208+('data'!$C$19*G208-'data'!$C$16*H208)*$C209/60</f>
        <v>67.9738946841108</v>
      </c>
      <c r="I209" s="27">
        <f>I208+(OFFSET('data'!$C$20,0,D209)*G208-OFFSET('data'!$C$17,0,D209)*I208)*$C209/60</f>
        <v>75.68875781663751</v>
      </c>
      <c r="J209" s="28">
        <f>$A209/60</f>
        <v>16.9593477672415</v>
      </c>
      <c r="K209" s="24">
        <f>G209/'data'!$C$15*1000</f>
        <v>3.24062526599195</v>
      </c>
      <c r="L209" s="24">
        <f>L208+'data'!$G$21*(K208-L208)/60*C208</f>
        <v>3.0146691004394</v>
      </c>
      <c r="M209" s="25">
        <f>IF(L209&lt;='data'!$G$22,1.89,1.47)</f>
        <v>1.47</v>
      </c>
      <c r="N209" s="24">
        <f>$A209</f>
        <v>1017.560866034490</v>
      </c>
      <c r="O209" s="29">
        <f>'data'!$G$23-'data'!$G$23*(1-('data'!$G$22^M209)/('data'!$G$22^M209+L209^M209))</f>
        <v>46.1476204496204</v>
      </c>
      <c r="P209" s="29">
        <f>VLOOKUP(IF(N209-'data'!$G$24&lt;0,0,N209-'data'!$G$24),N3:O366,2)</f>
        <v>46.2626276562058</v>
      </c>
      <c r="Q209" s="25">
        <v>3.5</v>
      </c>
      <c r="R209" s="30">
        <v>3.50009538881132</v>
      </c>
      <c r="S209" s="25">
        <v>3.42740985922006</v>
      </c>
      <c r="T209" s="25">
        <v>3.38355132162576</v>
      </c>
      <c r="U209" s="24">
        <v>3.24062526599195</v>
      </c>
      <c r="V209" s="24">
        <v>3.49689829117141</v>
      </c>
      <c r="W209" s="24">
        <v>3.32619703941911</v>
      </c>
      <c r="X209" s="24">
        <v>3.20101343981442</v>
      </c>
      <c r="Y209" s="24">
        <v>3.0146691004394</v>
      </c>
      <c r="Z209" s="29">
        <v>41.1021009787799</v>
      </c>
      <c r="AA209" s="29">
        <v>42.8442880570892</v>
      </c>
      <c r="AB209" s="29">
        <v>44.1934972138294</v>
      </c>
      <c r="AC209" s="29">
        <v>46.2626276562058</v>
      </c>
    </row>
    <row r="210" ht="20.05" customHeight="1">
      <c r="A210" s="22">
        <f>$A209+C209</f>
        <v>1022.560866034490</v>
      </c>
      <c r="B210" s="23"/>
      <c r="C210" s="24">
        <v>5</v>
      </c>
      <c r="D210" t="b" s="25">
        <v>1</v>
      </c>
      <c r="E210" s="26"/>
      <c r="F210" s="27">
        <v>583.378789550170</v>
      </c>
      <c r="G210" s="27">
        <f>E209+(F209/60+H210*'data'!$C$16+I210*OFFSET('data'!$C$17,0,D209)-G209*(OFFSET('data'!$C$18,0,D209)+'data'!$C$19+OFFSET('data'!$C$20,0,D209)))*C210/60+G209</f>
        <v>21.251240146931</v>
      </c>
      <c r="H210" s="27">
        <f>H209+('data'!$C$19*G209-'data'!$C$16*H209)*$C210/60</f>
        <v>68.0876278180011</v>
      </c>
      <c r="I210" s="27">
        <f>I209+(OFFSET('data'!$C$20,0,D210)*G209-OFFSET('data'!$C$17,0,D210)*I209)*$C210/60</f>
        <v>75.869868005512</v>
      </c>
      <c r="J210" s="28">
        <f>$A210/60</f>
        <v>17.0426811005748</v>
      </c>
      <c r="K210" s="24">
        <f>G210/'data'!$C$15*1000</f>
        <v>3.24676805481328</v>
      </c>
      <c r="L210" s="24">
        <f>L209+'data'!$G$21*(K209-L209)/60*C209</f>
        <v>3.01732797481858</v>
      </c>
      <c r="M210" s="25">
        <f>IF(L210&lt;='data'!$G$22,1.89,1.47)</f>
        <v>1.47</v>
      </c>
      <c r="N210" s="24">
        <f>$A210</f>
        <v>1022.560866034490</v>
      </c>
      <c r="O210" s="29">
        <f>'data'!$G$23-'data'!$G$23*(1-('data'!$G$22^M210)/('data'!$G$22^M210+L210^M210))</f>
        <v>46.1174917853189</v>
      </c>
      <c r="P210" s="29">
        <f>VLOOKUP(IF(N210-'data'!$G$24&lt;0,0,N210-'data'!$G$24),N3:O366,2)</f>
        <v>46.2348254994803</v>
      </c>
      <c r="Q210" s="25">
        <v>3.5</v>
      </c>
      <c r="R210" s="30">
        <v>3.50009489467167</v>
      </c>
      <c r="S210" s="25">
        <v>3.42768831142933</v>
      </c>
      <c r="T210" s="25">
        <v>3.38412187081577</v>
      </c>
      <c r="U210" s="24">
        <v>3.24676805481328</v>
      </c>
      <c r="V210" s="24">
        <v>3.49693591210103</v>
      </c>
      <c r="W210" s="24">
        <v>3.32738803225064</v>
      </c>
      <c r="X210" s="24">
        <v>3.20316140199102</v>
      </c>
      <c r="Y210" s="24">
        <v>3.01732797481858</v>
      </c>
      <c r="Z210" s="29">
        <v>41.1017204025718</v>
      </c>
      <c r="AA210" s="29">
        <v>42.8316597354845</v>
      </c>
      <c r="AB210" s="29">
        <v>44.1697629720432</v>
      </c>
      <c r="AC210" s="29">
        <v>46.2348254994803</v>
      </c>
    </row>
    <row r="211" ht="20.05" customHeight="1">
      <c r="A211" s="22">
        <f>$A210+C210</f>
        <v>1027.560866034490</v>
      </c>
      <c r="B211" s="23"/>
      <c r="C211" s="24">
        <v>5</v>
      </c>
      <c r="D211" t="b" s="25">
        <v>1</v>
      </c>
      <c r="E211" s="26"/>
      <c r="F211" s="27">
        <v>582.936214161733</v>
      </c>
      <c r="G211" s="27">
        <f>E210+(F210/60+H211*'data'!$C$16+I211*OFFSET('data'!$C$17,0,D210)-G210*(OFFSET('data'!$C$18,0,D210)+'data'!$C$19+OFFSET('data'!$C$20,0,D210)))*C211/60+G210</f>
        <v>21.2892944011262</v>
      </c>
      <c r="H211" s="27">
        <f>H210+('data'!$C$19*G210-'data'!$C$16*H210)*$C211/60</f>
        <v>68.2016652410951</v>
      </c>
      <c r="I211" s="27">
        <f>I210+(OFFSET('data'!$C$20,0,D211)*G210-OFFSET('data'!$C$17,0,D211)*I210)*$C211/60</f>
        <v>76.05130706054641</v>
      </c>
      <c r="J211" s="28">
        <f>$A211/60</f>
        <v>17.1260144339082</v>
      </c>
      <c r="K211" s="24">
        <f>G211/'data'!$C$15*1000</f>
        <v>3.25258199018912</v>
      </c>
      <c r="L211" s="24">
        <f>L210+'data'!$G$21*(K210-L210)/60*C210</f>
        <v>3.02002784516185</v>
      </c>
      <c r="M211" s="25">
        <f>IF(L211&lt;='data'!$G$22,1.89,1.47)</f>
        <v>1.47</v>
      </c>
      <c r="N211" s="24">
        <f>$A211</f>
        <v>1027.560866034490</v>
      </c>
      <c r="O211" s="29">
        <f>'data'!$G$23-'data'!$G$23*(1-('data'!$G$22^M211)/('data'!$G$22^M211+L211^M211))</f>
        <v>46.0869260637078</v>
      </c>
      <c r="P211" s="29">
        <f>VLOOKUP(IF(N211-'data'!$G$24&lt;0,0,N211-'data'!$G$24),N3:O366,2)</f>
        <v>46.2063470057118</v>
      </c>
      <c r="Q211" s="25">
        <v>3.5</v>
      </c>
      <c r="R211" s="30">
        <v>3.50009440340703</v>
      </c>
      <c r="S211" s="25">
        <v>3.42796558233243</v>
      </c>
      <c r="T211" s="25">
        <v>3.38468250028971</v>
      </c>
      <c r="U211" s="24">
        <v>3.25258199018912</v>
      </c>
      <c r="V211" s="24">
        <v>3.49697308452251</v>
      </c>
      <c r="W211" s="24">
        <v>3.32856828702209</v>
      </c>
      <c r="X211" s="24">
        <v>3.20529080241267</v>
      </c>
      <c r="Y211" s="24">
        <v>3.02002784516185</v>
      </c>
      <c r="Z211" s="29">
        <v>41.101344367015</v>
      </c>
      <c r="AA211" s="29">
        <v>42.8191510843426</v>
      </c>
      <c r="AB211" s="29">
        <v>44.1462481353319</v>
      </c>
      <c r="AC211" s="29">
        <v>46.2063470057118</v>
      </c>
    </row>
    <row r="212" ht="20.05" customHeight="1">
      <c r="A212" s="22">
        <f>$A211+C211</f>
        <v>1032.560866034490</v>
      </c>
      <c r="B212" s="23"/>
      <c r="C212" s="24">
        <v>5</v>
      </c>
      <c r="D212" t="b" s="25">
        <v>1</v>
      </c>
      <c r="E212" s="26"/>
      <c r="F212" s="27">
        <v>582.495926994713</v>
      </c>
      <c r="G212" s="27">
        <f>E211+(F211/60+H212*'data'!$C$16+I212*OFFSET('data'!$C$17,0,D211)-G211*(OFFSET('data'!$C$18,0,D211)+'data'!$C$19+OFFSET('data'!$C$20,0,D211)))*C212/60+G211</f>
        <v>21.3253226840266</v>
      </c>
      <c r="H212" s="27">
        <f>H211+('data'!$C$19*G211-'data'!$C$16*H211)*$C212/60</f>
        <v>68.315953147024</v>
      </c>
      <c r="I212" s="27">
        <f>I211+(OFFSET('data'!$C$20,0,D212)*G211-OFFSET('data'!$C$17,0,D212)*I211)*$C212/60</f>
        <v>76.2330535303479</v>
      </c>
      <c r="J212" s="28">
        <f>$A212/60</f>
        <v>17.2093477672415</v>
      </c>
      <c r="K212" s="24">
        <f>G212/'data'!$C$15*1000</f>
        <v>3.25808639732875</v>
      </c>
      <c r="L212" s="24">
        <f>L211+'data'!$G$21*(K211-L211)/60*C211</f>
        <v>3.02276435937235</v>
      </c>
      <c r="M212" s="25">
        <f>IF(L212&lt;='data'!$G$22,1.89,1.47)</f>
        <v>1.47</v>
      </c>
      <c r="N212" s="24">
        <f>$A212</f>
        <v>1032.560866034490</v>
      </c>
      <c r="O212" s="29">
        <f>'data'!$G$23-'data'!$G$23*(1-('data'!$G$22^M212)/('data'!$G$22^M212+L212^M212))</f>
        <v>46.0559737256911</v>
      </c>
      <c r="P212" s="29">
        <f>VLOOKUP(IF(N212-'data'!$G$24&lt;0,0,N212-'data'!$G$24),N3:O366,2)</f>
        <v>46.1772580927345</v>
      </c>
      <c r="Q212" s="25">
        <v>3.5</v>
      </c>
      <c r="R212" s="30">
        <v>3.5000939150005</v>
      </c>
      <c r="S212" s="25">
        <v>3.42824169118373</v>
      </c>
      <c r="T212" s="25">
        <v>3.38523371761735</v>
      </c>
      <c r="U212" s="24">
        <v>3.25808639732875</v>
      </c>
      <c r="V212" s="24">
        <v>3.49700981374736</v>
      </c>
      <c r="W212" s="24">
        <v>3.32973791618983</v>
      </c>
      <c r="X212" s="24">
        <v>3.20740174277208</v>
      </c>
      <c r="Y212" s="24">
        <v>3.02276435937235</v>
      </c>
      <c r="Z212" s="29">
        <v>41.1009728182271</v>
      </c>
      <c r="AA212" s="29">
        <v>42.8067607668789</v>
      </c>
      <c r="AB212" s="29">
        <v>44.1229514116727</v>
      </c>
      <c r="AC212" s="29">
        <v>46.1772580927345</v>
      </c>
    </row>
    <row r="213" ht="20.05" customHeight="1">
      <c r="A213" s="22">
        <f>$A212+C212</f>
        <v>1037.560866034490</v>
      </c>
      <c r="B213" s="23"/>
      <c r="C213" s="24">
        <v>5</v>
      </c>
      <c r="D213" t="b" s="25">
        <v>1</v>
      </c>
      <c r="E213" s="26"/>
      <c r="F213" s="27">
        <v>582.057914737729</v>
      </c>
      <c r="G213" s="27">
        <f>E212+(F212/60+H213*'data'!$C$16+I213*OFFSET('data'!$C$17,0,D212)-G212*(OFFSET('data'!$C$18,0,D212)+'data'!$C$19+OFFSET('data'!$C$20,0,D212)))*C213/60+G212</f>
        <v>21.3594440115374</v>
      </c>
      <c r="H213" s="27">
        <f>H212+('data'!$C$19*G212-'data'!$C$16*H212)*$C213/60</f>
        <v>68.43044110219149</v>
      </c>
      <c r="I213" s="27">
        <f>I212+(OFFSET('data'!$C$20,0,D213)*G212-OFFSET('data'!$C$17,0,D213)*I212)*$C213/60</f>
        <v>76.4150872249391</v>
      </c>
      <c r="J213" s="28">
        <f>$A213/60</f>
        <v>17.2926811005748</v>
      </c>
      <c r="K213" s="24">
        <f>G213/'data'!$C$15*1000</f>
        <v>3.26329945950225</v>
      </c>
      <c r="L213" s="24">
        <f>L212+'data'!$G$21*(K212-L212)/60*C212</f>
        <v>3.02553344396912</v>
      </c>
      <c r="M213" s="25">
        <f>IF(L213&lt;='data'!$G$22,1.89,1.47)</f>
        <v>1.47</v>
      </c>
      <c r="N213" s="24">
        <f>$A213</f>
        <v>1037.560866034490</v>
      </c>
      <c r="O213" s="29">
        <f>'data'!$G$23-'data'!$G$23*(1-('data'!$G$22^M213)/('data'!$G$22^M213+L213^M213))</f>
        <v>46.0246818989617</v>
      </c>
      <c r="P213" s="29">
        <f>VLOOKUP(IF(N213-'data'!$G$24&lt;0,0,N213-'data'!$G$24),N3:O366,2)</f>
        <v>46.1476204496204</v>
      </c>
      <c r="Q213" s="25">
        <v>3.5</v>
      </c>
      <c r="R213" s="30">
        <v>3.50009342943533</v>
      </c>
      <c r="S213" s="25">
        <v>3.42851665626506</v>
      </c>
      <c r="T213" s="25">
        <v>3.38577600062418</v>
      </c>
      <c r="U213" s="24">
        <v>3.26329945950225</v>
      </c>
      <c r="V213" s="24">
        <v>3.49704610502441</v>
      </c>
      <c r="W213" s="24">
        <v>3.33089703111348</v>
      </c>
      <c r="X213" s="24">
        <v>3.209494329538</v>
      </c>
      <c r="Y213" s="24">
        <v>3.02553344396912</v>
      </c>
      <c r="Z213" s="29">
        <v>41.1006057029642</v>
      </c>
      <c r="AA213" s="29">
        <v>42.7944874608258</v>
      </c>
      <c r="AB213" s="29">
        <v>44.0998714447321</v>
      </c>
      <c r="AC213" s="29">
        <v>46.1476204496204</v>
      </c>
    </row>
    <row r="214" ht="20.05" customHeight="1">
      <c r="A214" s="22">
        <f>$A213+C213</f>
        <v>1042.560866034490</v>
      </c>
      <c r="B214" s="23"/>
      <c r="C214" s="24">
        <v>5</v>
      </c>
      <c r="D214" t="b" s="25">
        <v>1</v>
      </c>
      <c r="E214" s="26"/>
      <c r="F214" s="27">
        <v>581.622164157450</v>
      </c>
      <c r="G214" s="27">
        <f>E213+(F213/60+H214*'data'!$C$16+I214*OFFSET('data'!$C$17,0,D213)-G213*(OFFSET('data'!$C$18,0,D213)+'data'!$C$19+OFFSET('data'!$C$20,0,D213)))*C214/60+G213</f>
        <v>21.3917703669716</v>
      </c>
      <c r="H214" s="27">
        <f>H213+('data'!$C$19*G213-'data'!$C$16*H213)*$C214/60</f>
        <v>68.54508184534011</v>
      </c>
      <c r="I214" s="27">
        <f>I213+(OFFSET('data'!$C$20,0,D214)*G213-OFFSET('data'!$C$17,0,D214)*I213)*$C214/60</f>
        <v>76.59738914122239</v>
      </c>
      <c r="J214" s="28">
        <f>$A214/60</f>
        <v>17.3760144339082</v>
      </c>
      <c r="K214" s="24">
        <f>G214/'data'!$C$15*1000</f>
        <v>3.26823828553906</v>
      </c>
      <c r="L214" s="24">
        <f>L213+'data'!$G$21*(K213-L213)/60*C213</f>
        <v>3.02833128737115</v>
      </c>
      <c r="M214" s="25">
        <f>IF(L214&lt;='data'!$G$22,1.89,1.47)</f>
        <v>1.47</v>
      </c>
      <c r="N214" s="24">
        <f>$A214</f>
        <v>1042.560866034490</v>
      </c>
      <c r="O214" s="29">
        <f>'data'!$G$23-'data'!$G$23*(1-('data'!$G$22^M214)/('data'!$G$22^M214+L214^M214))</f>
        <v>45.9930945960303</v>
      </c>
      <c r="P214" s="29">
        <f>VLOOKUP(IF(N214-'data'!$G$24&lt;0,0,N214-'data'!$G$24),N3:O366,2)</f>
        <v>46.1174917853189</v>
      </c>
      <c r="Q214" s="25">
        <v>3.5</v>
      </c>
      <c r="R214" s="30">
        <v>3.50009294669487</v>
      </c>
      <c r="S214" s="25">
        <v>3.42879049494258</v>
      </c>
      <c r="T214" s="25">
        <v>3.3863097991487</v>
      </c>
      <c r="U214" s="24">
        <v>3.26823828553906</v>
      </c>
      <c r="V214" s="24">
        <v>3.49708196354051</v>
      </c>
      <c r="W214" s="24">
        <v>3.33204574205742</v>
      </c>
      <c r="X214" s="24">
        <v>3.21156867354903</v>
      </c>
      <c r="Y214" s="24">
        <v>3.02833128737115</v>
      </c>
      <c r="Z214" s="29">
        <v>41.1002429686136</v>
      </c>
      <c r="AA214" s="29">
        <v>42.7823298583777</v>
      </c>
      <c r="AB214" s="29">
        <v>44.0770068196406</v>
      </c>
      <c r="AC214" s="29">
        <v>46.1174917853189</v>
      </c>
    </row>
    <row r="215" ht="20.05" customHeight="1">
      <c r="A215" s="22">
        <f>$A214+C214</f>
        <v>1047.560866034490</v>
      </c>
      <c r="B215" s="23"/>
      <c r="C215" s="24">
        <v>5</v>
      </c>
      <c r="D215" t="b" s="25">
        <v>1</v>
      </c>
      <c r="E215" s="26"/>
      <c r="F215" s="27">
        <v>581.188662098344</v>
      </c>
      <c r="G215" s="27">
        <f>E214+(F214/60+H215*'data'!$C$16+I215*OFFSET('data'!$C$17,0,D214)-G214*(OFFSET('data'!$C$18,0,D214)+'data'!$C$19+OFFSET('data'!$C$20,0,D214)))*C215/60+G214</f>
        <v>21.4224071167377</v>
      </c>
      <c r="H215" s="27">
        <f>H214+('data'!$C$19*G214-'data'!$C$16*H214)*$C215/60</f>
        <v>68.6598310989708</v>
      </c>
      <c r="I215" s="27">
        <f>I214+(OFFSET('data'!$C$20,0,D215)*G214-OFFSET('data'!$C$17,0,D215)*I214)*$C215/60</f>
        <v>76.7799413928503</v>
      </c>
      <c r="J215" s="28">
        <f>$A215/60</f>
        <v>17.4593477672415</v>
      </c>
      <c r="K215" s="24">
        <f>G215/'data'!$C$15*1000</f>
        <v>3.27291897333686</v>
      </c>
      <c r="L215" s="24">
        <f>L214+'data'!$G$21*(K214-L214)/60*C214</f>
        <v>3.03115432417235</v>
      </c>
      <c r="M215" s="25">
        <f>IF(L215&lt;='data'!$G$22,1.89,1.47)</f>
        <v>1.47</v>
      </c>
      <c r="N215" s="24">
        <f>$A215</f>
        <v>1047.560866034490</v>
      </c>
      <c r="O215" s="29">
        <f>'data'!$G$23-'data'!$G$23*(1-('data'!$G$22^M215)/('data'!$G$22^M215+L215^M215))</f>
        <v>45.9612529011045</v>
      </c>
      <c r="P215" s="29">
        <f>VLOOKUP(IF(N215-'data'!$G$24&lt;0,0,N215-'data'!$G$24),N3:O366,2)</f>
        <v>46.0869260637078</v>
      </c>
      <c r="Q215" s="25">
        <v>3.5</v>
      </c>
      <c r="R215" s="30">
        <v>3.50009246676252</v>
      </c>
      <c r="S215" s="25">
        <v>3.42906322372034</v>
      </c>
      <c r="T215" s="25">
        <v>3.3868355366959</v>
      </c>
      <c r="U215" s="24">
        <v>3.27291897333686</v>
      </c>
      <c r="V215" s="24">
        <v>3.4971173944213</v>
      </c>
      <c r="W215" s="24">
        <v>3.33318415819285</v>
      </c>
      <c r="X215" s="24">
        <v>3.21362488963284</v>
      </c>
      <c r="Y215" s="24">
        <v>3.03115432417235</v>
      </c>
      <c r="Z215" s="29">
        <v>41.0998845631863</v>
      </c>
      <c r="AA215" s="29">
        <v>42.770286666130</v>
      </c>
      <c r="AB215" s="29">
        <v>44.0543560683916</v>
      </c>
      <c r="AC215" s="29">
        <v>46.0869260637078</v>
      </c>
    </row>
    <row r="216" ht="20.05" customHeight="1">
      <c r="A216" s="22">
        <f>$A215+C215</f>
        <v>1052.560866034490</v>
      </c>
      <c r="B216" s="23"/>
      <c r="C216" s="24">
        <v>5</v>
      </c>
      <c r="D216" t="b" s="25">
        <v>1</v>
      </c>
      <c r="E216" s="26"/>
      <c r="F216" s="27">
        <v>580.757395481844</v>
      </c>
      <c r="G216" s="27">
        <f>E215+(F215/60+H216*'data'!$C$16+I216*OFFSET('data'!$C$17,0,D215)-G215*(OFFSET('data'!$C$18,0,D215)+'data'!$C$19+OFFSET('data'!$C$20,0,D215)))*C216/60+G215</f>
        <v>21.4514534014566</v>
      </c>
      <c r="H216" s="27">
        <f>H215+('data'!$C$19*G215-'data'!$C$16*H215)*$C216/60</f>
        <v>68.7746473919163</v>
      </c>
      <c r="I216" s="27">
        <f>I215+(OFFSET('data'!$C$20,0,D216)*G215-OFFSET('data'!$C$17,0,D216)*I215)*$C216/60</f>
        <v>76.9627271442408</v>
      </c>
      <c r="J216" s="28">
        <f>$A216/60</f>
        <v>17.5426811005748</v>
      </c>
      <c r="K216" s="24">
        <f>G216/'data'!$C$15*1000</f>
        <v>3.27735666961644</v>
      </c>
      <c r="L216" s="24">
        <f>L215+'data'!$G$21*(K215-L215)/60*C215</f>
        <v>3.03399922034892</v>
      </c>
      <c r="M216" s="25">
        <f>IF(L216&lt;='data'!$G$22,1.89,1.47)</f>
        <v>1.47</v>
      </c>
      <c r="N216" s="24">
        <f>$A216</f>
        <v>1052.560866034490</v>
      </c>
      <c r="O216" s="29">
        <f>'data'!$G$23-'data'!$G$23*(1-('data'!$G$22^M216)/('data'!$G$22^M216+L216^M216))</f>
        <v>45.9291951463792</v>
      </c>
      <c r="P216" s="29">
        <f>VLOOKUP(IF(N216-'data'!$G$24&lt;0,0,N216-'data'!$G$24),N3:O366,2)</f>
        <v>46.0559737256911</v>
      </c>
      <c r="Q216" s="25">
        <v>3.5</v>
      </c>
      <c r="R216" s="30">
        <v>3.50009198962183</v>
      </c>
      <c r="S216" s="25">
        <v>3.42933485829082</v>
      </c>
      <c r="T216" s="25">
        <v>3.38735361199303</v>
      </c>
      <c r="U216" s="24">
        <v>3.27735666961644</v>
      </c>
      <c r="V216" s="24">
        <v>3.49715240273189</v>
      </c>
      <c r="W216" s="24">
        <v>3.33431238760056</v>
      </c>
      <c r="X216" s="24">
        <v>3.21566309624938</v>
      </c>
      <c r="Y216" s="24">
        <v>3.03399922034892</v>
      </c>
      <c r="Z216" s="29">
        <v>41.0995304353098</v>
      </c>
      <c r="AA216" s="29">
        <v>42.758356605010</v>
      </c>
      <c r="AB216" s="29">
        <v>44.0319176748869</v>
      </c>
      <c r="AC216" s="29">
        <v>46.0559737256911</v>
      </c>
    </row>
    <row r="217" ht="20.05" customHeight="1">
      <c r="A217" s="22">
        <f>$A216+C216</f>
        <v>1057.560866034490</v>
      </c>
      <c r="B217" s="23"/>
      <c r="C217" s="24">
        <v>5</v>
      </c>
      <c r="D217" t="b" s="25">
        <v>1</v>
      </c>
      <c r="E217" s="26"/>
      <c r="F217" s="27">
        <v>580.3283513062059</v>
      </c>
      <c r="G217" s="27">
        <f>E216+(F216/60+H217*'data'!$C$16+I217*OFFSET('data'!$C$17,0,D216)-G216*(OFFSET('data'!$C$18,0,D216)+'data'!$C$19+OFFSET('data'!$C$20,0,D216)))*C217/60+G216</f>
        <v>21.4790025039585</v>
      </c>
      <c r="H217" s="27">
        <f>H216+('data'!$C$19*G216-'data'!$C$16*H216)*$C217/60</f>
        <v>68.88949189240731</v>
      </c>
      <c r="I217" s="27">
        <f>I216+(OFFSET('data'!$C$20,0,D217)*G216-OFFSET('data'!$C$17,0,D217)*I216)*$C217/60</f>
        <v>77.14573054849311</v>
      </c>
      <c r="J217" s="28">
        <f>$A217/60</f>
        <v>17.6260144339082</v>
      </c>
      <c r="K217" s="24">
        <f>G217/'data'!$C$15*1000</f>
        <v>3.28156562614432</v>
      </c>
      <c r="L217" s="24">
        <f>L216+'data'!$G$21*(K216-L216)/60*C216</f>
        <v>3.03686285934393</v>
      </c>
      <c r="M217" s="25">
        <f>IF(L217&lt;='data'!$G$22,1.89,1.47)</f>
        <v>1.47</v>
      </c>
      <c r="N217" s="24">
        <f>$A217</f>
        <v>1057.560866034490</v>
      </c>
      <c r="O217" s="29">
        <f>'data'!$G$23-'data'!$G$23*(1-('data'!$G$22^M217)/('data'!$G$22^M217+L217^M217))</f>
        <v>45.896957078281</v>
      </c>
      <c r="P217" s="29">
        <f>VLOOKUP(IF(N217-'data'!$G$24&lt;0,0,N217-'data'!$G$24),N3:O366,2)</f>
        <v>46.0246818989617</v>
      </c>
      <c r="Q217" s="25">
        <v>3.5</v>
      </c>
      <c r="R217" s="30">
        <v>3.50009151525643</v>
      </c>
      <c r="S217" s="25">
        <v>3.42960541358226</v>
      </c>
      <c r="T217" s="25">
        <v>3.38786440045331</v>
      </c>
      <c r="U217" s="24">
        <v>3.28156562614432</v>
      </c>
      <c r="V217" s="24">
        <v>3.49718699347761</v>
      </c>
      <c r="W217" s="24">
        <v>3.33543053727418</v>
      </c>
      <c r="X217" s="24">
        <v>3.21768341515655</v>
      </c>
      <c r="Y217" s="24">
        <v>3.03686285934393</v>
      </c>
      <c r="Z217" s="29">
        <v>41.0991805342202</v>
      </c>
      <c r="AA217" s="29">
        <v>42.7465384102014</v>
      </c>
      <c r="AB217" s="29">
        <v>44.009690079649</v>
      </c>
      <c r="AC217" s="29">
        <v>46.0246818989617</v>
      </c>
    </row>
    <row r="218" ht="20.05" customHeight="1">
      <c r="A218" s="22">
        <f>$A217+C217</f>
        <v>1062.560866034490</v>
      </c>
      <c r="B218" s="23"/>
      <c r="C218" s="24">
        <v>5</v>
      </c>
      <c r="D218" t="b" s="25">
        <v>1</v>
      </c>
      <c r="E218" s="26"/>
      <c r="F218" s="27">
        <v>579.901516645964</v>
      </c>
      <c r="G218" s="27">
        <f>E217+(F217/60+H218*'data'!$C$16+I218*OFFSET('data'!$C$17,0,D217)-G217*(OFFSET('data'!$C$18,0,D217)+'data'!$C$19+OFFSET('data'!$C$20,0,D217)))*C218/60+G217</f>
        <v>21.5051421955286</v>
      </c>
      <c r="H218" s="27">
        <f>H217+('data'!$C$19*G217-'data'!$C$16*H217)*$C218/60</f>
        <v>69.0043282510125</v>
      </c>
      <c r="I218" s="27">
        <f>I217+(OFFSET('data'!$C$20,0,D218)*G217-OFFSET('data'!$C$17,0,D218)*I217)*$C218/60</f>
        <v>77.3289366889733</v>
      </c>
      <c r="J218" s="28">
        <f>$A218/60</f>
        <v>17.7093477672415</v>
      </c>
      <c r="K218" s="24">
        <f>G218/'data'!$C$15*1000</f>
        <v>3.28555925263226</v>
      </c>
      <c r="L218" s="24">
        <f>L217+'data'!$G$21*(K217-L217)/60*C217</f>
        <v>3.0397423289772</v>
      </c>
      <c r="M218" s="25">
        <f>IF(L218&lt;='data'!$G$22,1.89,1.47)</f>
        <v>1.47</v>
      </c>
      <c r="N218" s="24">
        <f>$A218</f>
        <v>1062.560866034490</v>
      </c>
      <c r="O218" s="29">
        <f>'data'!$G$23-'data'!$G$23*(1-('data'!$G$22^M218)/('data'!$G$22^M218+L218^M218))</f>
        <v>45.8645720141899</v>
      </c>
      <c r="P218" s="29">
        <f>VLOOKUP(IF(N218-'data'!$G$24&lt;0,0,N218-'data'!$G$24),N3:O366,2)</f>
        <v>45.9930945960303</v>
      </c>
      <c r="Q218" s="25">
        <v>3.5</v>
      </c>
      <c r="R218" s="30">
        <v>3.50009104365002</v>
      </c>
      <c r="S218" s="25">
        <v>3.42987490380334</v>
      </c>
      <c r="T218" s="25">
        <v>3.38836825555322</v>
      </c>
      <c r="U218" s="24">
        <v>3.28555925263226</v>
      </c>
      <c r="V218" s="24">
        <v>3.49722117160469</v>
      </c>
      <c r="W218" s="24">
        <v>3.33653871312397</v>
      </c>
      <c r="X218" s="24">
        <v>3.21968597109709</v>
      </c>
      <c r="Y218" s="24">
        <v>3.0397423289772</v>
      </c>
      <c r="Z218" s="29">
        <v>41.0988348097557</v>
      </c>
      <c r="AA218" s="29">
        <v>42.734830831063</v>
      </c>
      <c r="AB218" s="29">
        <v>43.9876716842229</v>
      </c>
      <c r="AC218" s="29">
        <v>45.9930945960303</v>
      </c>
    </row>
    <row r="219" ht="20.05" customHeight="1">
      <c r="A219" s="22">
        <f>$A218+C218</f>
        <v>1067.560866034490</v>
      </c>
      <c r="B219" s="23"/>
      <c r="C219" s="24">
        <v>5</v>
      </c>
      <c r="D219" t="b" s="25">
        <v>1</v>
      </c>
      <c r="E219" s="26"/>
      <c r="F219" s="27">
        <v>579.476878651418</v>
      </c>
      <c r="G219" s="27">
        <f>E218+(F218/60+H219*'data'!$C$16+I219*OFFSET('data'!$C$17,0,D218)-G218*(OFFSET('data'!$C$18,0,D218)+'data'!$C$19+OFFSET('data'!$C$20,0,D218)))*C219/60+G218</f>
        <v>21.5299550616859</v>
      </c>
      <c r="H219" s="27">
        <f>H218+('data'!$C$19*G218-'data'!$C$16*H218)*$C219/60</f>
        <v>69.1191224528686</v>
      </c>
      <c r="I219" s="27">
        <f>I218+(OFFSET('data'!$C$20,0,D219)*G218-OFFSET('data'!$C$17,0,D219)*I218)*$C219/60</f>
        <v>77.51233152435221</v>
      </c>
      <c r="J219" s="28">
        <f>$A219/60</f>
        <v>17.7926811005748</v>
      </c>
      <c r="K219" s="24">
        <f>G219/'data'!$C$15*1000</f>
        <v>3.2893501665098</v>
      </c>
      <c r="L219" s="24">
        <f>L218+'data'!$G$21*(K218-L218)/60*C218</f>
        <v>3.04263490913174</v>
      </c>
      <c r="M219" s="25">
        <f>IF(L219&lt;='data'!$G$22,1.89,1.47)</f>
        <v>1.47</v>
      </c>
      <c r="N219" s="24">
        <f>$A219</f>
        <v>1067.560866034490</v>
      </c>
      <c r="O219" s="29">
        <f>'data'!$G$23-'data'!$G$23*(1-('data'!$G$22^M219)/('data'!$G$22^M219+L219^M219))</f>
        <v>45.8320709901371</v>
      </c>
      <c r="P219" s="29">
        <f>VLOOKUP(IF(N219-'data'!$G$24&lt;0,0,N219-'data'!$G$24),N3:O366,2)</f>
        <v>45.9612529011045</v>
      </c>
      <c r="Q219" s="25">
        <v>3.5</v>
      </c>
      <c r="R219" s="30">
        <v>3.50009057478643</v>
      </c>
      <c r="S219" s="25">
        <v>3.4301433424852</v>
      </c>
      <c r="T219" s="25">
        <v>3.38886551012836</v>
      </c>
      <c r="U219" s="24">
        <v>3.2893501665098</v>
      </c>
      <c r="V219" s="24">
        <v>3.49725494200097</v>
      </c>
      <c r="W219" s="24">
        <v>3.33763701998114</v>
      </c>
      <c r="X219" s="24">
        <v>3.22167089150528</v>
      </c>
      <c r="Y219" s="24">
        <v>3.04263490913174</v>
      </c>
      <c r="Z219" s="29">
        <v>41.0984932123487</v>
      </c>
      <c r="AA219" s="29">
        <v>42.7232326310422</v>
      </c>
      <c r="AB219" s="29">
        <v>43.9658608552865</v>
      </c>
      <c r="AC219" s="29">
        <v>45.9612529011045</v>
      </c>
    </row>
    <row r="220" ht="20.05" customHeight="1">
      <c r="A220" s="22">
        <f>$A219+C219</f>
        <v>1072.560866034490</v>
      </c>
      <c r="B220" s="23"/>
      <c r="C220" s="24">
        <v>5</v>
      </c>
      <c r="D220" t="b" s="25">
        <v>1</v>
      </c>
      <c r="E220" s="26"/>
      <c r="F220" s="27">
        <v>579.054424548253</v>
      </c>
      <c r="G220" s="27">
        <f>E219+(F219/60+H220*'data'!$C$16+I220*OFFSET('data'!$C$17,0,D219)-G219*(OFFSET('data'!$C$18,0,D219)+'data'!$C$19+OFFSET('data'!$C$20,0,D219)))*C220/60+G219</f>
        <v>21.5535188087055</v>
      </c>
      <c r="H220" s="27">
        <f>H219+('data'!$C$19*G219-'data'!$C$16*H219)*$C220/60</f>
        <v>69.2338426786505</v>
      </c>
      <c r="I220" s="27">
        <f>I219+(OFFSET('data'!$C$20,0,D220)*G219-OFFSET('data'!$C$17,0,D220)*I219)*$C220/60</f>
        <v>77.6959018368925</v>
      </c>
      <c r="J220" s="28">
        <f>$A220/60</f>
        <v>17.8760144339082</v>
      </c>
      <c r="K220" s="24">
        <f>G220/'data'!$C$15*1000</f>
        <v>3.29295023975475</v>
      </c>
      <c r="L220" s="24">
        <f>L219+'data'!$G$21*(K219-L219)/60*C219</f>
        <v>3.04553806017075</v>
      </c>
      <c r="M220" s="25">
        <f>IF(L220&lt;='data'!$G$22,1.89,1.47)</f>
        <v>1.47</v>
      </c>
      <c r="N220" s="24">
        <f>$A220</f>
        <v>1072.560866034490</v>
      </c>
      <c r="O220" s="29">
        <f>'data'!$G$23-'data'!$G$23*(1-('data'!$G$22^M220)/('data'!$G$22^M220+L220^M220))</f>
        <v>45.7994828999603</v>
      </c>
      <c r="P220" s="29">
        <f>VLOOKUP(IF(N220-'data'!$G$24&lt;0,0,N220-'data'!$G$24),N3:O366,2)</f>
        <v>45.9291951463792</v>
      </c>
      <c r="Q220" s="25">
        <v>3.5</v>
      </c>
      <c r="R220" s="30">
        <v>3.50009010864957</v>
      </c>
      <c r="S220" s="25">
        <v>3.43041074252091</v>
      </c>
      <c r="T220" s="25">
        <v>3.38935647759269</v>
      </c>
      <c r="U220" s="24">
        <v>3.29295023975475</v>
      </c>
      <c r="V220" s="24">
        <v>3.49728830949658</v>
      </c>
      <c r="W220" s="24">
        <v>3.33872556160255</v>
      </c>
      <c r="X220" s="24">
        <v>3.22363830623241</v>
      </c>
      <c r="Y220" s="24">
        <v>3.04553806017075</v>
      </c>
      <c r="Z220" s="29">
        <v>41.0981556930195</v>
      </c>
      <c r="AA220" s="29">
        <v>42.7117425875824</v>
      </c>
      <c r="AB220" s="29">
        <v>43.9442559284854</v>
      </c>
      <c r="AC220" s="29">
        <v>45.9291951463792</v>
      </c>
    </row>
    <row r="221" ht="20.05" customHeight="1">
      <c r="A221" s="22">
        <f>$A220+C220</f>
        <v>1077.560866034490</v>
      </c>
      <c r="B221" s="23"/>
      <c r="C221" s="24">
        <v>5</v>
      </c>
      <c r="D221" t="b" s="25">
        <v>1</v>
      </c>
      <c r="E221" s="26"/>
      <c r="F221" s="27">
        <v>578.6341416370281</v>
      </c>
      <c r="G221" s="27">
        <f>E220+(F220/60+H221*'data'!$C$16+I221*OFFSET('data'!$C$17,0,D220)-G220*(OFFSET('data'!$C$18,0,D220)+'data'!$C$19+OFFSET('data'!$C$20,0,D220)))*C221/60+G220</f>
        <v>21.5759065520218</v>
      </c>
      <c r="H221" s="27">
        <f>H220+('data'!$C$19*G220-'data'!$C$16*H220)*$C221/60</f>
        <v>69.34845917376541</v>
      </c>
      <c r="I221" s="27">
        <f>I220+(OFFSET('data'!$C$20,0,D221)*G220-OFFSET('data'!$C$17,0,D221)*I220)*$C221/60</f>
        <v>77.8796351837922</v>
      </c>
      <c r="J221" s="28">
        <f>$A221/60</f>
        <v>17.9593477672415</v>
      </c>
      <c r="K221" s="24">
        <f>G221/'data'!$C$15*1000</f>
        <v>3.29637064295551</v>
      </c>
      <c r="L221" s="24">
        <f>L220+'data'!$G$21*(K220-L220)/60*C220</f>
        <v>3.04844941204196</v>
      </c>
      <c r="M221" s="25">
        <f>IF(L221&lt;='data'!$G$22,1.89,1.47)</f>
        <v>1.47</v>
      </c>
      <c r="N221" s="24">
        <f>$A221</f>
        <v>1077.560866034490</v>
      </c>
      <c r="O221" s="29">
        <f>'data'!$G$23-'data'!$G$23*(1-('data'!$G$22^M221)/('data'!$G$22^M221+L221^M221))</f>
        <v>45.7668346263748</v>
      </c>
      <c r="P221" s="29">
        <f>VLOOKUP(IF(N221-'data'!$G$24&lt;0,0,N221-'data'!$G$24),N3:O366,2)</f>
        <v>45.896957078281</v>
      </c>
      <c r="Q221" s="25">
        <v>3.5</v>
      </c>
      <c r="R221" s="30">
        <v>3.50008964522345</v>
      </c>
      <c r="S221" s="25">
        <v>3.43067711620272</v>
      </c>
      <c r="T221" s="25">
        <v>3.38984145308569</v>
      </c>
      <c r="U221" s="24">
        <v>3.29637064295551</v>
      </c>
      <c r="V221" s="24">
        <v>3.49732127886462</v>
      </c>
      <c r="W221" s="24">
        <v>3.33980444067583</v>
      </c>
      <c r="X221" s="24">
        <v>3.22558834728978</v>
      </c>
      <c r="Y221" s="24">
        <v>3.04844941204196</v>
      </c>
      <c r="Z221" s="29">
        <v>41.0978222033686</v>
      </c>
      <c r="AA221" s="29">
        <v>42.7003594920278</v>
      </c>
      <c r="AB221" s="29">
        <v>43.9228552120124</v>
      </c>
      <c r="AC221" s="29">
        <v>45.896957078281</v>
      </c>
    </row>
    <row r="222" ht="20.05" customHeight="1">
      <c r="A222" s="22">
        <f>$A221+C221</f>
        <v>1082.560866034490</v>
      </c>
      <c r="B222" s="23"/>
      <c r="C222" s="24">
        <v>5</v>
      </c>
      <c r="D222" t="b" s="25">
        <v>1</v>
      </c>
      <c r="E222" s="26"/>
      <c r="F222" s="27">
        <v>578.216017292949</v>
      </c>
      <c r="G222" s="27">
        <f>E221+(F221/60+H222*'data'!$C$16+I222*OFFSET('data'!$C$17,0,D221)-G221*(OFFSET('data'!$C$18,0,D221)+'data'!$C$19+OFFSET('data'!$C$20,0,D221)))*C222/60+G221</f>
        <v>21.597187087585</v>
      </c>
      <c r="H222" s="27">
        <f>H221+('data'!$C$19*G221-'data'!$C$16*H221)*$C222/60</f>
        <v>69.46294412528491</v>
      </c>
      <c r="I222" s="27">
        <f>I221+(OFFSET('data'!$C$20,0,D222)*G221-OFFSET('data'!$C$17,0,D222)*I221)*$C222/60</f>
        <v>78.06351985140439</v>
      </c>
      <c r="J222" s="28">
        <f>$A222/60</f>
        <v>18.0426811005748</v>
      </c>
      <c r="K222" s="24">
        <f>G222/'data'!$C$15*1000</f>
        <v>3.29962188676896</v>
      </c>
      <c r="L222" s="24">
        <f>L221+'data'!$G$21*(K221-L221)/60*C221</f>
        <v>3.0513667540287</v>
      </c>
      <c r="M222" s="25">
        <f>IF(L222&lt;='data'!$G$22,1.89,1.47)</f>
        <v>1.47</v>
      </c>
      <c r="N222" s="24">
        <f>$A222</f>
        <v>1082.560866034490</v>
      </c>
      <c r="O222" s="29">
        <f>'data'!$G$23-'data'!$G$23*(1-('data'!$G$22^M222)/('data'!$G$22^M222+L222^M222))</f>
        <v>45.7341511643991</v>
      </c>
      <c r="P222" s="29">
        <f>VLOOKUP(IF(N222-'data'!$G$24&lt;0,0,N222-'data'!$G$24),N3:O366,2)</f>
        <v>45.8645720141899</v>
      </c>
      <c r="Q222" s="25">
        <v>3.5</v>
      </c>
      <c r="R222" s="30">
        <v>3.50008918449217</v>
      </c>
      <c r="S222" s="25">
        <v>3.43094247525698</v>
      </c>
      <c r="T222" s="25">
        <v>3.39032071455176</v>
      </c>
      <c r="U222" s="24">
        <v>3.29962188676896</v>
      </c>
      <c r="V222" s="24">
        <v>3.49735385482184</v>
      </c>
      <c r="W222" s="24">
        <v>3.34087375882493</v>
      </c>
      <c r="X222" s="24">
        <v>3.22752114860827</v>
      </c>
      <c r="Y222" s="24">
        <v>3.0513667540287</v>
      </c>
      <c r="Z222" s="29">
        <v>41.0974926955702</v>
      </c>
      <c r="AA222" s="29">
        <v>42.6890821495222</v>
      </c>
      <c r="AB222" s="29">
        <v>43.9016569899445</v>
      </c>
      <c r="AC222" s="29">
        <v>45.8645720141899</v>
      </c>
    </row>
    <row r="223" ht="20.05" customHeight="1">
      <c r="A223" s="22">
        <f>$A222+C222</f>
        <v>1087.560866034490</v>
      </c>
      <c r="B223" s="23"/>
      <c r="C223" s="24">
        <v>5</v>
      </c>
      <c r="D223" t="b" s="25">
        <v>1</v>
      </c>
      <c r="E223" s="26"/>
      <c r="F223" s="27">
        <v>577.800038965198</v>
      </c>
      <c r="G223" s="27">
        <f>E222+(F222/60+H223*'data'!$C$16+I223*OFFSET('data'!$C$17,0,D222)-G222*(OFFSET('data'!$C$18,0,D222)+'data'!$C$19+OFFSET('data'!$C$20,0,D222)))*C223/60+G222</f>
        <v>21.6174251471778</v>
      </c>
      <c r="H223" s="27">
        <f>H222+('data'!$C$19*G222-'data'!$C$16*H222)*$C223/60</f>
        <v>69.57727154615721</v>
      </c>
      <c r="I223" s="27">
        <f>I222+(OFFSET('data'!$C$20,0,D223)*G222-OFFSET('data'!$C$17,0,D223)*I222)*$C223/60</f>
        <v>78.2475448121626</v>
      </c>
      <c r="J223" s="28">
        <f>$A223/60</f>
        <v>18.1260144339082</v>
      </c>
      <c r="K223" s="24">
        <f>G223/'data'!$C$15*1000</f>
        <v>3.30271386092779</v>
      </c>
      <c r="L223" s="24">
        <f>L222+'data'!$G$21*(K222-L222)/60*C222</f>
        <v>3.05428802510943</v>
      </c>
      <c r="M223" s="25">
        <f>IF(L223&lt;='data'!$G$22,1.89,1.47)</f>
        <v>1.47</v>
      </c>
      <c r="N223" s="24">
        <f>$A223</f>
        <v>1087.560866034490</v>
      </c>
      <c r="O223" s="29">
        <f>'data'!$G$23-'data'!$G$23*(1-('data'!$G$22^M223)/('data'!$G$22^M223+L223^M223))</f>
        <v>45.7014557375542</v>
      </c>
      <c r="P223" s="29">
        <f>VLOOKUP(IF(N223-'data'!$G$24&lt;0,0,N223-'data'!$G$24),N3:O366,2)</f>
        <v>45.8320709901371</v>
      </c>
      <c r="Q223" s="25">
        <v>3.5</v>
      </c>
      <c r="R223" s="30">
        <v>3.50008872643989</v>
      </c>
      <c r="S223" s="25">
        <v>3.43120683087712</v>
      </c>
      <c r="T223" s="25">
        <v>3.39079452375584</v>
      </c>
      <c r="U223" s="24">
        <v>3.30271386092779</v>
      </c>
      <c r="V223" s="24">
        <v>3.49738604202931</v>
      </c>
      <c r="W223" s="24">
        <v>3.34193361661593</v>
      </c>
      <c r="X223" s="24">
        <v>3.22943684581339</v>
      </c>
      <c r="Y223" s="24">
        <v>3.05428802510943</v>
      </c>
      <c r="Z223" s="29">
        <v>41.0971671223655</v>
      </c>
      <c r="AA223" s="29">
        <v>42.6779093789049</v>
      </c>
      <c r="AB223" s="29">
        <v>43.8806595253552</v>
      </c>
      <c r="AC223" s="29">
        <v>45.8320709901371</v>
      </c>
    </row>
    <row r="224" ht="20.05" customHeight="1">
      <c r="A224" s="22">
        <f>$A223+C223</f>
        <v>1092.560866034490</v>
      </c>
      <c r="B224" s="23"/>
      <c r="C224" s="24">
        <v>5</v>
      </c>
      <c r="D224" t="b" s="25">
        <v>1</v>
      </c>
      <c r="E224" s="26"/>
      <c r="F224" s="27">
        <v>577.386194176444</v>
      </c>
      <c r="G224" s="27">
        <f>E223+(F223/60+H224*'data'!$C$16+I224*OFFSET('data'!$C$17,0,D223)-G223*(OFFSET('data'!$C$18,0,D223)+'data'!$C$19+OFFSET('data'!$C$20,0,D223)))*C224/60+G223</f>
        <v>21.6366816386395</v>
      </c>
      <c r="H224" s="27">
        <f>H223+('data'!$C$19*G223-'data'!$C$16*H223)*$C224/60</f>
        <v>69.6914171662697</v>
      </c>
      <c r="I224" s="27">
        <f>I223+(OFFSET('data'!$C$20,0,D224)*G223-OFFSET('data'!$C$17,0,D224)*I223)*$C224/60</f>
        <v>78.4316996840524</v>
      </c>
      <c r="J224" s="28">
        <f>$A224/60</f>
        <v>18.2093477672415</v>
      </c>
      <c r="K224" s="24">
        <f>G224/'data'!$C$15*1000</f>
        <v>3.30565587094195</v>
      </c>
      <c r="L224" s="24">
        <f>L223+'data'!$G$21*(K223-L223)/60*C223</f>
        <v>3.05721130488968</v>
      </c>
      <c r="M224" s="25">
        <f>IF(L224&lt;='data'!$G$22,1.89,1.47)</f>
        <v>1.47</v>
      </c>
      <c r="N224" s="24">
        <f>$A224</f>
        <v>1092.560866034490</v>
      </c>
      <c r="O224" s="29">
        <f>'data'!$G$23-'data'!$G$23*(1-('data'!$G$22^M224)/('data'!$G$22^M224+L224^M224))</f>
        <v>45.6687699072335</v>
      </c>
      <c r="P224" s="29">
        <f>VLOOKUP(IF(N224-'data'!$G$24&lt;0,0,N224-'data'!$G$24),N3:O366,2)</f>
        <v>45.7994828999603</v>
      </c>
      <c r="Q224" s="25">
        <v>3.5</v>
      </c>
      <c r="R224" s="30">
        <v>3.50008827105095</v>
      </c>
      <c r="S224" s="25">
        <v>3.43147019375463</v>
      </c>
      <c r="T224" s="25">
        <v>3.3912631272389</v>
      </c>
      <c r="U224" s="24">
        <v>3.30565587094195</v>
      </c>
      <c r="V224" s="24">
        <v>3.49741784509304</v>
      </c>
      <c r="W224" s="24">
        <v>3.34298411356327</v>
      </c>
      <c r="X224" s="24">
        <v>3.23133557601495</v>
      </c>
      <c r="Y224" s="24">
        <v>3.05721130488968</v>
      </c>
      <c r="Z224" s="29">
        <v>41.0968454370556</v>
      </c>
      <c r="AA224" s="29">
        <v>42.6668400126035</v>
      </c>
      <c r="AB224" s="29">
        <v>43.8598610632138</v>
      </c>
      <c r="AC224" s="29">
        <v>45.7994828999603</v>
      </c>
    </row>
    <row r="225" ht="20.05" customHeight="1">
      <c r="A225" s="22">
        <f>$A224+C224</f>
        <v>1097.560866034490</v>
      </c>
      <c r="B225" s="23"/>
      <c r="C225" s="24">
        <v>5</v>
      </c>
      <c r="D225" t="b" s="25">
        <v>1</v>
      </c>
      <c r="E225" s="26"/>
      <c r="F225" s="27">
        <v>576.974470522695</v>
      </c>
      <c r="G225" s="27">
        <f>E224+(F224/60+H225*'data'!$C$16+I225*OFFSET('data'!$C$17,0,D224)-G224*(OFFSET('data'!$C$18,0,D224)+'data'!$C$19+OFFSET('data'!$C$20,0,D224)))*C225/60+G224</f>
        <v>21.6550138718915</v>
      </c>
      <c r="H225" s="27">
        <f>H224+('data'!$C$19*G224-'data'!$C$16*H224)*$C225/60</f>
        <v>69.80535832995611</v>
      </c>
      <c r="I225" s="27">
        <f>I224+(OFFSET('data'!$C$20,0,D225)*G224-OFFSET('data'!$C$17,0,D225)*I224)*$C225/60</f>
        <v>78.6159746924787</v>
      </c>
      <c r="J225" s="28">
        <f>$A225/60</f>
        <v>18.2926811005748</v>
      </c>
      <c r="K225" s="24">
        <f>G225/'data'!$C$15*1000</f>
        <v>3.30845667263091</v>
      </c>
      <c r="L225" s="24">
        <f>L224+'data'!$G$21*(K224-L224)/60*C224</f>
        <v>3.06013480507259</v>
      </c>
      <c r="M225" s="25">
        <f>IF(L225&lt;='data'!$G$22,1.89,1.47)</f>
        <v>1.47</v>
      </c>
      <c r="N225" s="24">
        <f>$A225</f>
        <v>1097.560866034490</v>
      </c>
      <c r="O225" s="29">
        <f>'data'!$G$23-'data'!$G$23*(1-('data'!$G$22^M225)/('data'!$G$22^M225+L225^M225))</f>
        <v>45.6361136756261</v>
      </c>
      <c r="P225" s="29">
        <f>VLOOKUP(IF(N225-'data'!$G$24&lt;0,0,N225-'data'!$G$24),N3:O366,2)</f>
        <v>45.7668346263748</v>
      </c>
      <c r="Q225" s="25">
        <v>3.5</v>
      </c>
      <c r="R225" s="30">
        <v>3.5000878183097</v>
      </c>
      <c r="S225" s="25">
        <v>3.43173257410815</v>
      </c>
      <c r="T225" s="25">
        <v>3.39172675721704</v>
      </c>
      <c r="U225" s="24">
        <v>3.30845667263091</v>
      </c>
      <c r="V225" s="24">
        <v>3.49744926856468</v>
      </c>
      <c r="W225" s="24">
        <v>3.34402534813618</v>
      </c>
      <c r="X225" s="24">
        <v>3.23321747761048</v>
      </c>
      <c r="Y225" s="24">
        <v>3.06013480507259</v>
      </c>
      <c r="Z225" s="29">
        <v>41.096527593495</v>
      </c>
      <c r="AA225" s="29">
        <v>42.655872896523</v>
      </c>
      <c r="AB225" s="29">
        <v>43.8392598330865</v>
      </c>
      <c r="AC225" s="29">
        <v>45.7668346263748</v>
      </c>
    </row>
    <row r="226" ht="20.05" customHeight="1">
      <c r="A226" s="22">
        <f>$A225+C225</f>
        <v>1102.560866034490</v>
      </c>
      <c r="B226" s="23"/>
      <c r="C226" s="24">
        <v>5</v>
      </c>
      <c r="D226" t="b" s="25">
        <v>1</v>
      </c>
      <c r="E226" s="26"/>
      <c r="F226" s="27">
        <v>576.564855672707</v>
      </c>
      <c r="G226" s="27">
        <f>E225+(F225/60+H226*'data'!$C$16+I226*OFFSET('data'!$C$17,0,D225)-G225*(OFFSET('data'!$C$18,0,D225)+'data'!$C$19+OFFSET('data'!$C$20,0,D225)))*C226/60+G225</f>
        <v>21.6724757716018</v>
      </c>
      <c r="H226" s="27">
        <f>H225+('data'!$C$19*G225-'data'!$C$16*H225)*$C226/60</f>
        <v>69.91907389956771</v>
      </c>
      <c r="I226" s="27">
        <f>I225+(OFFSET('data'!$C$20,0,D226)*G225-OFFSET('data'!$C$17,0,D226)*I225)*$C226/60</f>
        <v>78.80036063438671</v>
      </c>
      <c r="J226" s="28">
        <f>$A226/60</f>
        <v>18.3760144339082</v>
      </c>
      <c r="K226" s="24">
        <f>G226/'data'!$C$15*1000</f>
        <v>3.31112450461454</v>
      </c>
      <c r="L226" s="24">
        <f>L225+'data'!$G$21*(K225-L225)/60*C225</f>
        <v>3.06305686143616</v>
      </c>
      <c r="M226" s="25">
        <f>IF(L226&lt;='data'!$G$22,1.89,1.47)</f>
        <v>1.47</v>
      </c>
      <c r="N226" s="24">
        <f>$A226</f>
        <v>1102.560866034490</v>
      </c>
      <c r="O226" s="29">
        <f>'data'!$G$23-'data'!$G$23*(1-('data'!$G$22^M226)/('data'!$G$22^M226+L226^M226))</f>
        <v>45.6035055825504</v>
      </c>
      <c r="P226" s="29">
        <f>VLOOKUP(IF(N226-'data'!$G$24&lt;0,0,N226-'data'!$G$24),N3:O366,2)</f>
        <v>45.7341511643991</v>
      </c>
      <c r="Q226" s="25">
        <v>3.5</v>
      </c>
      <c r="R226" s="30">
        <v>3.50008736820061</v>
      </c>
      <c r="S226" s="25">
        <v>3.43199398171092</v>
      </c>
      <c r="T226" s="25">
        <v>3.3921856324274</v>
      </c>
      <c r="U226" s="24">
        <v>3.31112450461454</v>
      </c>
      <c r="V226" s="24">
        <v>3.49748031694213</v>
      </c>
      <c r="W226" s="24">
        <v>3.34505741776542</v>
      </c>
      <c r="X226" s="24">
        <v>3.23508269010148</v>
      </c>
      <c r="Y226" s="24">
        <v>3.06305686143616</v>
      </c>
      <c r="Z226" s="29">
        <v>41.0962135460854</v>
      </c>
      <c r="AA226" s="29">
        <v>42.645006889933</v>
      </c>
      <c r="AB226" s="29">
        <v>43.8188540516511</v>
      </c>
      <c r="AC226" s="29">
        <v>45.7341511643991</v>
      </c>
    </row>
    <row r="227" ht="20.05" customHeight="1">
      <c r="A227" s="22">
        <f>$A226+C226</f>
        <v>1107.560866034490</v>
      </c>
      <c r="B227" s="23"/>
      <c r="C227" s="24">
        <v>5</v>
      </c>
      <c r="D227" t="b" s="25">
        <v>1</v>
      </c>
      <c r="E227" s="26"/>
      <c r="F227" s="27">
        <v>576.157337367561</v>
      </c>
      <c r="G227" s="27">
        <f>E226+(F226/60+H227*'data'!$C$16+I227*OFFSET('data'!$C$17,0,D226)-G226*(OFFSET('data'!$C$18,0,D226)+'data'!$C$19+OFFSET('data'!$C$20,0,D226)))*C227/60+G226</f>
        <v>21.6891180772796</v>
      </c>
      <c r="H227" s="27">
        <f>H226+('data'!$C$19*G226-'data'!$C$16*H226)*$C227/60</f>
        <v>70.0325441647505</v>
      </c>
      <c r="I227" s="27">
        <f>I226+(OFFSET('data'!$C$20,0,D227)*G226-OFFSET('data'!$C$17,0,D227)*I226)*$C227/60</f>
        <v>78.9848488445036</v>
      </c>
      <c r="J227" s="28">
        <f>$A227/60</f>
        <v>18.4593477672415</v>
      </c>
      <c r="K227" s="24">
        <f>G227/'data'!$C$15*1000</f>
        <v>3.31366711888361</v>
      </c>
      <c r="L227" s="24">
        <f>L226+'data'!$G$21*(K226-L226)/60*C226</f>
        <v>3.06597592628724</v>
      </c>
      <c r="M227" s="25">
        <f>IF(L227&lt;='data'!$G$22,1.89,1.47)</f>
        <v>1.47</v>
      </c>
      <c r="N227" s="24">
        <f>$A227</f>
        <v>1107.560866034490</v>
      </c>
      <c r="O227" s="29">
        <f>'data'!$G$23-'data'!$G$23*(1-('data'!$G$22^M227)/('data'!$G$22^M227+L227^M227))</f>
        <v>45.5709627965445</v>
      </c>
      <c r="P227" s="29">
        <f>VLOOKUP(IF(N227-'data'!$G$24&lt;0,0,N227-'data'!$G$24),N3:O366,2)</f>
        <v>45.7014557375542</v>
      </c>
      <c r="Q227" s="25">
        <v>3.5</v>
      </c>
      <c r="R227" s="30">
        <v>3.50008692070822</v>
      </c>
      <c r="S227" s="25">
        <v>3.43225442591668</v>
      </c>
      <c r="T227" s="25">
        <v>3.39263995892413</v>
      </c>
      <c r="U227" s="24">
        <v>3.31366711888361</v>
      </c>
      <c r="V227" s="24">
        <v>3.49751099467017</v>
      </c>
      <c r="W227" s="24">
        <v>3.34608041885027</v>
      </c>
      <c r="X227" s="24">
        <v>3.23693135392184</v>
      </c>
      <c r="Y227" s="24">
        <v>3.06597592628724</v>
      </c>
      <c r="Z227" s="29">
        <v>41.0959032497683</v>
      </c>
      <c r="AA227" s="29">
        <v>42.6342408653518</v>
      </c>
      <c r="AB227" s="29">
        <v>43.7986419250364</v>
      </c>
      <c r="AC227" s="29">
        <v>45.7014557375542</v>
      </c>
    </row>
    <row r="228" ht="20.05" customHeight="1">
      <c r="A228" s="22">
        <f>$A227+C227</f>
        <v>1112.560866034490</v>
      </c>
      <c r="B228" s="23"/>
      <c r="C228" s="24">
        <v>5</v>
      </c>
      <c r="D228" t="b" s="25">
        <v>1</v>
      </c>
      <c r="E228" s="26"/>
      <c r="F228" s="27">
        <v>575.7519034200971</v>
      </c>
      <c r="G228" s="27">
        <f>E227+(F227/60+H228*'data'!$C$16+I228*OFFSET('data'!$C$17,0,D227)-G227*(OFFSET('data'!$C$18,0,D227)+'data'!$C$19+OFFSET('data'!$C$20,0,D227)))*C228/60+G227</f>
        <v>21.7049885315417</v>
      </c>
      <c r="H228" s="27">
        <f>H227+('data'!$C$19*G227-'data'!$C$16*H227)*$C228/60</f>
        <v>70.1457507570903</v>
      </c>
      <c r="I228" s="27">
        <f>I227+(OFFSET('data'!$C$20,0,D228)*G227-OFFSET('data'!$C$17,0,D228)*I227)*$C228/60</f>
        <v>79.16943116357599</v>
      </c>
      <c r="J228" s="28">
        <f>$A228/60</f>
        <v>18.5426811005748</v>
      </c>
      <c r="K228" s="24">
        <f>G228/'data'!$C$15*1000</f>
        <v>3.31609180956318</v>
      </c>
      <c r="L228" s="24">
        <f>L227+'data'!$G$21*(K227-L227)/60*C227</f>
        <v>3.06889056136405</v>
      </c>
      <c r="M228" s="25">
        <f>IF(L228&lt;='data'!$G$22,1.89,1.47)</f>
        <v>1.47</v>
      </c>
      <c r="N228" s="24">
        <f>$A228</f>
        <v>1112.560866034490</v>
      </c>
      <c r="O228" s="29">
        <f>'data'!$G$23-'data'!$G$23*(1-('data'!$G$22^M228)/('data'!$G$22^M228+L228^M228))</f>
        <v>45.5385012005366</v>
      </c>
      <c r="P228" s="29">
        <f>VLOOKUP(IF(N228-'data'!$G$24&lt;0,0,N228-'data'!$G$24),N3:O366,2)</f>
        <v>45.6687699072335</v>
      </c>
      <c r="Q228" s="25">
        <v>3.5</v>
      </c>
      <c r="R228" s="30">
        <v>3.50008647581723</v>
      </c>
      <c r="S228" s="25">
        <v>3.43251391568383</v>
      </c>
      <c r="T228" s="25">
        <v>3.39308993082723</v>
      </c>
      <c r="U228" s="24">
        <v>3.31609180956318</v>
      </c>
      <c r="V228" s="24">
        <v>3.49754130614111</v>
      </c>
      <c r="W228" s="24">
        <v>3.34709444676573</v>
      </c>
      <c r="X228" s="24">
        <v>3.2387636102776</v>
      </c>
      <c r="Y228" s="24">
        <v>3.06889056136405</v>
      </c>
      <c r="Z228" s="29">
        <v>41.0955966600197</v>
      </c>
      <c r="AA228" s="29">
        <v>42.6235737084285</v>
      </c>
      <c r="AB228" s="29">
        <v>43.7786216509991</v>
      </c>
      <c r="AC228" s="29">
        <v>45.6687699072335</v>
      </c>
    </row>
    <row r="229" ht="20.05" customHeight="1">
      <c r="A229" s="22">
        <f>$A228+C228</f>
        <v>1117.560866034490</v>
      </c>
      <c r="B229" s="23"/>
      <c r="C229" s="24">
        <v>5</v>
      </c>
      <c r="D229" t="b" s="25">
        <v>1</v>
      </c>
      <c r="E229" s="26"/>
      <c r="F229" s="27">
        <v>575.348541714853</v>
      </c>
      <c r="G229" s="27">
        <f>E228+(F228/60+H229*'data'!$C$16+I229*OFFSET('data'!$C$17,0,D228)-G228*(OFFSET('data'!$C$18,0,D228)+'data'!$C$19+OFFSET('data'!$C$20,0,D228)))*C229/60+G228</f>
        <v>21.7201320572508</v>
      </c>
      <c r="H229" s="27">
        <f>H228+('data'!$C$19*G228-'data'!$C$16*H228)*$C229/60</f>
        <v>70.2586765698089</v>
      </c>
      <c r="I229" s="27">
        <f>I228+(OFFSET('data'!$C$20,0,D229)*G228-OFFSET('data'!$C$17,0,D229)*I228)*$C229/60</f>
        <v>79.3540999084843</v>
      </c>
      <c r="J229" s="28">
        <f>$A229/60</f>
        <v>18.6260144339082</v>
      </c>
      <c r="K229" s="24">
        <f>G229/'data'!$C$15*1000</f>
        <v>3.31840543997579</v>
      </c>
      <c r="L229" s="24">
        <f>L228+'data'!$G$21*(K228-L228)/60*C228</f>
        <v>3.07179943116067</v>
      </c>
      <c r="M229" s="25">
        <f>IF(L229&lt;='data'!$G$22,1.89,1.47)</f>
        <v>1.47</v>
      </c>
      <c r="N229" s="24">
        <f>$A229</f>
        <v>1117.560866034490</v>
      </c>
      <c r="O229" s="29">
        <f>'data'!$G$23-'data'!$G$23*(1-('data'!$G$22^M229)/('data'!$G$22^M229+L229^M229))</f>
        <v>45.5061354724049</v>
      </c>
      <c r="P229" s="29">
        <f>VLOOKUP(IF(N229-'data'!$G$24&lt;0,0,N229-'data'!$G$24),N3:O366,2)</f>
        <v>45.6361136756261</v>
      </c>
      <c r="Q229" s="25">
        <v>3.5</v>
      </c>
      <c r="R229" s="30">
        <v>3.50008603351235</v>
      </c>
      <c r="S229" s="25">
        <v>3.43277245959831</v>
      </c>
      <c r="T229" s="25">
        <v>3.3935357310272</v>
      </c>
      <c r="U229" s="24">
        <v>3.31840543997579</v>
      </c>
      <c r="V229" s="24">
        <v>3.49757125569538</v>
      </c>
      <c r="W229" s="24">
        <v>3.34809959586991</v>
      </c>
      <c r="X229" s="24">
        <v>3.24057960099747</v>
      </c>
      <c r="Y229" s="24">
        <v>3.07179943116067</v>
      </c>
      <c r="Z229" s="29">
        <v>41.0952937328429</v>
      </c>
      <c r="AA229" s="29">
        <v>42.6130043178236</v>
      </c>
      <c r="AB229" s="29">
        <v>43.7587914209456</v>
      </c>
      <c r="AC229" s="29">
        <v>45.6361136756261</v>
      </c>
    </row>
    <row r="230" ht="20.05" customHeight="1">
      <c r="A230" s="22">
        <f>$A229+C229</f>
        <v>1122.560866034490</v>
      </c>
      <c r="B230" s="23"/>
      <c r="C230" s="24">
        <v>5</v>
      </c>
      <c r="D230" t="b" s="25">
        <v>1</v>
      </c>
      <c r="E230" s="26"/>
      <c r="F230" s="27">
        <v>574.947240207266</v>
      </c>
      <c r="G230" s="27">
        <f>E229+(F229/60+H230*'data'!$C$16+I230*OFFSET('data'!$C$17,0,D229)-G229*(OFFSET('data'!$C$18,0,D229)+'data'!$C$19+OFFSET('data'!$C$20,0,D229)))*C230/60+G229</f>
        <v>21.7345909241836</v>
      </c>
      <c r="H230" s="27">
        <f>H229+('data'!$C$19*G229-'data'!$C$16*H229)*$C230/60</f>
        <v>70.37130568221249</v>
      </c>
      <c r="I230" s="27">
        <f>I229+(OFFSET('data'!$C$20,0,D230)*G229-OFFSET('data'!$C$17,0,D230)*I229)*$C230/60</f>
        <v>79.53884784412359</v>
      </c>
      <c r="J230" s="28">
        <f>$A230/60</f>
        <v>18.7093477672415</v>
      </c>
      <c r="K230" s="24">
        <f>G230/'data'!$C$15*1000</f>
        <v>3.32061446810505</v>
      </c>
      <c r="L230" s="24">
        <f>L229+'data'!$G$21*(K229-L229)/60*C229</f>
        <v>3.07470129664854</v>
      </c>
      <c r="M230" s="25">
        <f>IF(L230&lt;='data'!$G$22,1.89,1.47)</f>
        <v>1.47</v>
      </c>
      <c r="N230" s="24">
        <f>$A230</f>
        <v>1122.560866034490</v>
      </c>
      <c r="O230" s="29">
        <f>'data'!$G$23-'data'!$G$23*(1-('data'!$G$22^M230)/('data'!$G$22^M230+L230^M230))</f>
        <v>45.4738791607202</v>
      </c>
      <c r="P230" s="29">
        <f>VLOOKUP(IF(N230-'data'!$G$24&lt;0,0,N230-'data'!$G$24),N3:O366,2)</f>
        <v>45.6035055825504</v>
      </c>
      <c r="Q230" s="25">
        <v>3.5</v>
      </c>
      <c r="R230" s="30">
        <v>3.50008559377842</v>
      </c>
      <c r="S230" s="25">
        <v>3.43303006589517</v>
      </c>
      <c r="T230" s="25">
        <v>3.393977531848</v>
      </c>
      <c r="U230" s="24">
        <v>3.32061446810505</v>
      </c>
      <c r="V230" s="24">
        <v>3.49760084762216</v>
      </c>
      <c r="W230" s="24">
        <v>3.34909595951163</v>
      </c>
      <c r="X230" s="24">
        <v>3.24237946839334</v>
      </c>
      <c r="Y230" s="24">
        <v>3.07470129664854</v>
      </c>
      <c r="Z230" s="29">
        <v>41.0949944247625</v>
      </c>
      <c r="AA230" s="29">
        <v>42.6025316050879</v>
      </c>
      <c r="AB230" s="29">
        <v>43.739149421811</v>
      </c>
      <c r="AC230" s="29">
        <v>45.6035055825504</v>
      </c>
    </row>
    <row r="231" ht="20.05" customHeight="1">
      <c r="A231" s="22">
        <f>$A230+C230</f>
        <v>1127.560866034490</v>
      </c>
      <c r="B231" s="23"/>
      <c r="C231" s="24">
        <v>5</v>
      </c>
      <c r="D231" t="b" s="25">
        <v>1</v>
      </c>
      <c r="E231" s="26"/>
      <c r="F231" s="27">
        <v>574.5479869235591</v>
      </c>
      <c r="G231" s="27">
        <f>E230+(F230/60+H231*'data'!$C$16+I231*OFFSET('data'!$C$17,0,D230)-G230*(OFFSET('data'!$C$18,0,D230)+'data'!$C$19+OFFSET('data'!$C$20,0,D230)))*C231/60+G230</f>
        <v>21.7484049058464</v>
      </c>
      <c r="H231" s="27">
        <f>H230+('data'!$C$19*G230-'data'!$C$16*H230)*$C231/60</f>
        <v>70.4836232886116</v>
      </c>
      <c r="I231" s="27">
        <f>I230+(OFFSET('data'!$C$20,0,D231)*G230-OFFSET('data'!$C$17,0,D231)*I230)*$C231/60</f>
        <v>79.7236681569469</v>
      </c>
      <c r="J231" s="28">
        <f>$A231/60</f>
        <v>18.7926811005748</v>
      </c>
      <c r="K231" s="24">
        <f>G231/'data'!$C$15*1000</f>
        <v>3.32272497055396</v>
      </c>
      <c r="L231" s="24">
        <f>L230+'data'!$G$21*(K230-L230)/60*C230</f>
        <v>3.07759500937149</v>
      </c>
      <c r="M231" s="25">
        <f>IF(L231&lt;='data'!$G$22,1.89,1.47)</f>
        <v>1.47</v>
      </c>
      <c r="N231" s="24">
        <f>$A231</f>
        <v>1127.560866034490</v>
      </c>
      <c r="O231" s="29">
        <f>'data'!$G$23-'data'!$G$23*(1-('data'!$G$22^M231)/('data'!$G$22^M231+L231^M231))</f>
        <v>45.4417447559473</v>
      </c>
      <c r="P231" s="29">
        <f>VLOOKUP(IF(N231-'data'!$G$24&lt;0,0,N231-'data'!$G$24),N3:O366,2)</f>
        <v>45.5709627965445</v>
      </c>
      <c r="Q231" s="25">
        <v>3.5</v>
      </c>
      <c r="R231" s="30">
        <v>3.50008515660035</v>
      </c>
      <c r="S231" s="25">
        <v>3.43328674247874</v>
      </c>
      <c r="T231" s="25">
        <v>3.39441549567084</v>
      </c>
      <c r="U231" s="24">
        <v>3.32272497055396</v>
      </c>
      <c r="V231" s="24">
        <v>3.49763008615999</v>
      </c>
      <c r="W231" s="24">
        <v>3.35008363003815</v>
      </c>
      <c r="X231" s="24">
        <v>3.24416335513025</v>
      </c>
      <c r="Y231" s="24">
        <v>3.07759500937149</v>
      </c>
      <c r="Z231" s="29">
        <v>41.0946986928186</v>
      </c>
      <c r="AA231" s="29">
        <v>42.5921544945394</v>
      </c>
      <c r="AB231" s="29">
        <v>43.7196938378032</v>
      </c>
      <c r="AC231" s="29">
        <v>45.5709627965445</v>
      </c>
    </row>
    <row r="232" ht="20.05" customHeight="1">
      <c r="A232" s="22">
        <f>$A231+C231</f>
        <v>1132.560866034490</v>
      </c>
      <c r="B232" s="23"/>
      <c r="C232" s="24">
        <v>5</v>
      </c>
      <c r="D232" t="b" s="25">
        <v>1</v>
      </c>
      <c r="E232" s="26"/>
      <c r="F232" s="27">
        <v>574.150769960092</v>
      </c>
      <c r="G232" s="27">
        <f>E231+(F231/60+H232*'data'!$C$16+I232*OFFSET('data'!$C$17,0,D231)-G231*(OFFSET('data'!$C$18,0,D231)+'data'!$C$19+OFFSET('data'!$C$20,0,D231)))*C232/60+G231</f>
        <v>21.7616114270221</v>
      </c>
      <c r="H232" s="27">
        <f>H231+('data'!$C$19*G231-'data'!$C$16*H231)*$C232/60</f>
        <v>70.5956156314479</v>
      </c>
      <c r="I232" s="27">
        <f>I231+(OFFSET('data'!$C$20,0,D232)*G231-OFFSET('data'!$C$17,0,D232)*I231)*$C232/60</f>
        <v>79.9085544300719</v>
      </c>
      <c r="J232" s="28">
        <f>$A232/60</f>
        <v>18.8760144339082</v>
      </c>
      <c r="K232" s="24">
        <f>G232/'data'!$C$15*1000</f>
        <v>3.32474266508717</v>
      </c>
      <c r="L232" s="24">
        <f>L231+'data'!$G$21*(K231-L231)/60*C231</f>
        <v>3.08047950589214</v>
      </c>
      <c r="M232" s="25">
        <f>IF(L232&lt;='data'!$G$22,1.89,1.47)</f>
        <v>1.47</v>
      </c>
      <c r="N232" s="24">
        <f>$A232</f>
        <v>1132.560866034490</v>
      </c>
      <c r="O232" s="29">
        <f>'data'!$G$23-'data'!$G$23*(1-('data'!$G$22^M232)/('data'!$G$22^M232+L232^M232))</f>
        <v>45.4097437573684</v>
      </c>
      <c r="P232" s="29">
        <f>VLOOKUP(IF(N232-'data'!$G$24&lt;0,0,N232-'data'!$G$24),N3:O366,2)</f>
        <v>45.5385012005366</v>
      </c>
      <c r="Q232" s="25">
        <v>3.5</v>
      </c>
      <c r="R232" s="30">
        <v>3.50008472196315</v>
      </c>
      <c r="S232" s="25">
        <v>3.43354249694166</v>
      </c>
      <c r="T232" s="25">
        <v>3.39484977552113</v>
      </c>
      <c r="U232" s="24">
        <v>3.32474266508717</v>
      </c>
      <c r="V232" s="24">
        <v>3.49765897549734</v>
      </c>
      <c r="W232" s="24">
        <v>3.35106269880308</v>
      </c>
      <c r="X232" s="24">
        <v>3.24593140410525</v>
      </c>
      <c r="Y232" s="24">
        <v>3.08047950589214</v>
      </c>
      <c r="Z232" s="29">
        <v>41.094406494560</v>
      </c>
      <c r="AA232" s="29">
        <v>42.5818719231398</v>
      </c>
      <c r="AB232" s="29">
        <v>43.7004228520206</v>
      </c>
      <c r="AC232" s="29">
        <v>45.5385012005366</v>
      </c>
    </row>
    <row r="233" ht="20.05" customHeight="1">
      <c r="A233" s="22">
        <f>$A232+C232</f>
        <v>1137.560866034490</v>
      </c>
      <c r="B233" s="23"/>
      <c r="C233" s="24">
        <v>5</v>
      </c>
      <c r="D233" t="b" s="25">
        <v>1</v>
      </c>
      <c r="E233" s="26"/>
      <c r="F233" s="27">
        <v>573.7555774830309</v>
      </c>
      <c r="G233" s="27">
        <f>E232+(F232/60+H233*'data'!$C$16+I233*OFFSET('data'!$C$17,0,D232)-G232*(OFFSET('data'!$C$18,0,D232)+'data'!$C$19+OFFSET('data'!$C$20,0,D232)))*C233/60+G232</f>
        <v>21.7742457025953</v>
      </c>
      <c r="H233" s="27">
        <f>H232+('data'!$C$19*G232-'data'!$C$16*H232)*$C233/60</f>
        <v>70.7072699383794</v>
      </c>
      <c r="I233" s="27">
        <f>I232+(OFFSET('data'!$C$20,0,D233)*G232-OFFSET('data'!$C$17,0,D233)*I232)*$C233/60</f>
        <v>80.093500619859</v>
      </c>
      <c r="J233" s="28">
        <f>$A233/60</f>
        <v>18.9593477672415</v>
      </c>
      <c r="K233" s="24">
        <f>G233/'data'!$C$15*1000</f>
        <v>3.3266729318407</v>
      </c>
      <c r="L233" s="24">
        <f>L232+'data'!$G$21*(K232-L232)/60*C232</f>
        <v>3.08335380256898</v>
      </c>
      <c r="M233" s="25">
        <f>IF(L233&lt;='data'!$G$22,1.89,1.47)</f>
        <v>1.47</v>
      </c>
      <c r="N233" s="24">
        <f>$A233</f>
        <v>1137.560866034490</v>
      </c>
      <c r="O233" s="29">
        <f>'data'!$G$23-'data'!$G$23*(1-('data'!$G$22^M233)/('data'!$G$22^M233+L233^M233))</f>
        <v>45.3778867359758</v>
      </c>
      <c r="P233" s="29">
        <f>VLOOKUP(IF(N233-'data'!$G$24&lt;0,0,N233-'data'!$G$24),N3:O366,2)</f>
        <v>45.5061354724049</v>
      </c>
      <c r="Q233" s="25">
        <v>3.5</v>
      </c>
      <c r="R233" s="30">
        <v>3.50008428985193</v>
      </c>
      <c r="S233" s="25">
        <v>3.43379733658287</v>
      </c>
      <c r="T233" s="25">
        <v>3.39528051562067</v>
      </c>
      <c r="U233" s="24">
        <v>3.3266729318407</v>
      </c>
      <c r="V233" s="24">
        <v>3.49768751977323</v>
      </c>
      <c r="W233" s="24">
        <v>3.35203325617439</v>
      </c>
      <c r="X233" s="24">
        <v>3.24768375833457</v>
      </c>
      <c r="Y233" s="24">
        <v>3.08335380256898</v>
      </c>
      <c r="Z233" s="29">
        <v>41.0941177880387</v>
      </c>
      <c r="AA233" s="29">
        <v>42.5716828403696</v>
      </c>
      <c r="AB233" s="29">
        <v>43.6813346479506</v>
      </c>
      <c r="AC233" s="29">
        <v>45.5061354724049</v>
      </c>
    </row>
    <row r="234" ht="20.05" customHeight="1">
      <c r="A234" s="22">
        <f>$A233+C233</f>
        <v>1142.560866034490</v>
      </c>
      <c r="B234" s="23"/>
      <c r="C234" s="24">
        <v>5</v>
      </c>
      <c r="D234" t="b" s="25">
        <v>1</v>
      </c>
      <c r="E234" s="26"/>
      <c r="F234" s="27">
        <v>573.362397727935</v>
      </c>
      <c r="G234" s="27">
        <f>E233+(F233/60+H234*'data'!$C$16+I234*OFFSET('data'!$C$17,0,D233)-G233*(OFFSET('data'!$C$18,0,D233)+'data'!$C$19+OFFSET('data'!$C$20,0,D233)))*C234/60+G233</f>
        <v>21.7863408681717</v>
      </c>
      <c r="H234" s="27">
        <f>H233+('data'!$C$19*G233-'data'!$C$16*H233)*$C234/60</f>
        <v>70.81857436309009</v>
      </c>
      <c r="I234" s="27">
        <f>I233+(OFFSET('data'!$C$20,0,D234)*G233-OFFSET('data'!$C$17,0,D234)*I233)*$C234/60</f>
        <v>80.27850103387399</v>
      </c>
      <c r="J234" s="28">
        <f>$A234/60</f>
        <v>19.0426811005748</v>
      </c>
      <c r="K234" s="24">
        <f>G234/'data'!$C$15*1000</f>
        <v>3.32852083327796</v>
      </c>
      <c r="L234" s="24">
        <f>L233+'data'!$G$21*(K233-L233)/60*C233</f>
        <v>3.08621699064443</v>
      </c>
      <c r="M234" s="25">
        <f>IF(L234&lt;='data'!$G$22,1.89,1.47)</f>
        <v>1.47</v>
      </c>
      <c r="N234" s="24">
        <f>$A234</f>
        <v>1142.560866034490</v>
      </c>
      <c r="O234" s="29">
        <f>'data'!$G$23-'data'!$G$23*(1-('data'!$G$22^M234)/('data'!$G$22^M234+L234^M234))</f>
        <v>45.3461833935698</v>
      </c>
      <c r="P234" s="29">
        <f>VLOOKUP(IF(N234-'data'!$G$24&lt;0,0,N234-'data'!$G$24),N3:O366,2)</f>
        <v>45.4738791607202</v>
      </c>
      <c r="Q234" s="25">
        <v>3.5</v>
      </c>
      <c r="R234" s="30">
        <v>3.50008386025188</v>
      </c>
      <c r="S234" s="25">
        <v>3.43405126842436</v>
      </c>
      <c r="T234" s="25">
        <v>3.39570785190722</v>
      </c>
      <c r="U234" s="24">
        <v>3.32852083327796</v>
      </c>
      <c r="V234" s="24">
        <v>3.49771572307779</v>
      </c>
      <c r="W234" s="24">
        <v>3.35299539154256</v>
      </c>
      <c r="X234" s="24">
        <v>3.24942056084862</v>
      </c>
      <c r="Y234" s="24">
        <v>3.08621699064443</v>
      </c>
      <c r="Z234" s="29">
        <v>41.0938325318036</v>
      </c>
      <c r="AA234" s="29">
        <v>42.5615862081022</v>
      </c>
      <c r="AB234" s="29">
        <v>43.6624274108585</v>
      </c>
      <c r="AC234" s="29">
        <v>45.4738791607202</v>
      </c>
    </row>
    <row r="235" ht="20.05" customHeight="1">
      <c r="A235" s="22">
        <f>$A234+C234</f>
        <v>1147.560866034490</v>
      </c>
      <c r="B235" s="23"/>
      <c r="C235" s="24">
        <v>5</v>
      </c>
      <c r="D235" t="b" s="25">
        <v>1</v>
      </c>
      <c r="E235" s="26"/>
      <c r="F235" s="27">
        <v>572.971218999558</v>
      </c>
      <c r="G235" s="27">
        <f>E234+(F234/60+H235*'data'!$C$16+I235*OFFSET('data'!$C$17,0,D234)-G234*(OFFSET('data'!$C$18,0,D234)+'data'!$C$19+OFFSET('data'!$C$20,0,D234)))*C235/60+G234</f>
        <v>21.7979281029763</v>
      </c>
      <c r="H235" s="27">
        <f>H234+('data'!$C$19*G234-'data'!$C$16*H234)*$C235/60</f>
        <v>70.9295179296038</v>
      </c>
      <c r="I235" s="27">
        <f>I234+(OFFSET('data'!$C$20,0,D235)*G234-OFFSET('data'!$C$17,0,D235)*I234)*$C235/60</f>
        <v>80.4635503101531</v>
      </c>
      <c r="J235" s="28">
        <f>$A235/60</f>
        <v>19.1260144339082</v>
      </c>
      <c r="K235" s="24">
        <f>G235/'data'!$C$15*1000</f>
        <v>3.33029113296622</v>
      </c>
      <c r="L235" s="24">
        <f>L234+'data'!$G$21*(K234-L234)/60*C234</f>
        <v>3.08906823162552</v>
      </c>
      <c r="M235" s="25">
        <f>IF(L235&lt;='data'!$G$22,1.89,1.47)</f>
        <v>1.47</v>
      </c>
      <c r="N235" s="24">
        <f>$A235</f>
        <v>1147.560866034490</v>
      </c>
      <c r="O235" s="29">
        <f>'data'!$G$23-'data'!$G$23*(1-('data'!$G$22^M235)/('data'!$G$22^M235+L235^M235))</f>
        <v>45.3146426182827</v>
      </c>
      <c r="P235" s="29">
        <f>VLOOKUP(IF(N235-'data'!$G$24&lt;0,0,N235-'data'!$G$24),N3:O366,2)</f>
        <v>45.4417447559473</v>
      </c>
      <c r="Q235" s="25">
        <v>3.5</v>
      </c>
      <c r="R235" s="30">
        <v>3.50008343314824</v>
      </c>
      <c r="S235" s="25">
        <v>3.43430429922711</v>
      </c>
      <c r="T235" s="25">
        <v>3.39613191252341</v>
      </c>
      <c r="U235" s="24">
        <v>3.33029113296622</v>
      </c>
      <c r="V235" s="24">
        <v>3.49774358945286</v>
      </c>
      <c r="W235" s="24">
        <v>3.35394919332883</v>
      </c>
      <c r="X235" s="24">
        <v>3.25114195459436</v>
      </c>
      <c r="Y235" s="24">
        <v>3.08906823162552</v>
      </c>
      <c r="Z235" s="29">
        <v>41.0935506848948</v>
      </c>
      <c r="AA235" s="29">
        <v>42.551581000478</v>
      </c>
      <c r="AB235" s="29">
        <v>43.643699329072</v>
      </c>
      <c r="AC235" s="29">
        <v>45.4417447559473</v>
      </c>
    </row>
    <row r="236" ht="20.05" customHeight="1">
      <c r="A236" s="22">
        <f>$A235+C235</f>
        <v>1152.560866034490</v>
      </c>
      <c r="B236" s="23"/>
      <c r="C236" s="24">
        <v>5</v>
      </c>
      <c r="D236" t="b" s="25">
        <v>1</v>
      </c>
      <c r="E236" s="26"/>
      <c r="F236" s="27">
        <v>572.582029671004</v>
      </c>
      <c r="G236" s="27">
        <f>E235+(F235/60+H236*'data'!$C$16+I236*OFFSET('data'!$C$17,0,D235)-G235*(OFFSET('data'!$C$18,0,D235)+'data'!$C$19+OFFSET('data'!$C$20,0,D235)))*C236/60+G235</f>
        <v>21.809036745488</v>
      </c>
      <c r="H236" s="27">
        <f>H235+('data'!$C$19*G235-'data'!$C$16*H235)*$C236/60</f>
        <v>71.0400904798947</v>
      </c>
      <c r="I236" s="27">
        <f>I235+(OFFSET('data'!$C$20,0,D236)*G235-OFFSET('data'!$C$17,0,D236)*I235)*$C236/60</f>
        <v>80.6486433976937</v>
      </c>
      <c r="J236" s="28">
        <f>$A236/60</f>
        <v>19.2093477672415</v>
      </c>
      <c r="K236" s="24">
        <f>G236/'data'!$C$15*1000</f>
        <v>3.33198831324323</v>
      </c>
      <c r="L236" s="24">
        <f>L235+'data'!$G$21*(K235-L235)/60*C235</f>
        <v>3.09190675293994</v>
      </c>
      <c r="M236" s="25">
        <f>IF(L236&lt;='data'!$G$22,1.89,1.47)</f>
        <v>1.47</v>
      </c>
      <c r="N236" s="24">
        <f>$A236</f>
        <v>1152.560866034490</v>
      </c>
      <c r="O236" s="29">
        <f>'data'!$G$23-'data'!$G$23*(1-('data'!$G$22^M236)/('data'!$G$22^M236+L236^M236))</f>
        <v>45.2832725367384</v>
      </c>
      <c r="P236" s="29">
        <f>VLOOKUP(IF(N236-'data'!$G$24&lt;0,0,N236-'data'!$G$24),N3:O366,2)</f>
        <v>45.4097437573684</v>
      </c>
      <c r="Q236" s="25">
        <v>3.5</v>
      </c>
      <c r="R236" s="30">
        <v>3.5000830085264</v>
      </c>
      <c r="S236" s="25">
        <v>3.43455643550601</v>
      </c>
      <c r="T236" s="25">
        <v>3.39655281827679</v>
      </c>
      <c r="U236" s="24">
        <v>3.33198831324323</v>
      </c>
      <c r="V236" s="24">
        <v>3.49777112289253</v>
      </c>
      <c r="W236" s="24">
        <v>3.35489474899352</v>
      </c>
      <c r="X236" s="24">
        <v>3.25284808234455</v>
      </c>
      <c r="Y236" s="24">
        <v>3.09190675293994</v>
      </c>
      <c r="Z236" s="29">
        <v>41.0932722068377</v>
      </c>
      <c r="AA236" s="29">
        <v>42.541666203777</v>
      </c>
      <c r="AB236" s="29">
        <v>43.6251485951681</v>
      </c>
      <c r="AC236" s="29">
        <v>45.4097437573684</v>
      </c>
    </row>
    <row r="237" ht="20.05" customHeight="1">
      <c r="A237" s="22">
        <f>$A236+C236</f>
        <v>1157.560866034490</v>
      </c>
      <c r="B237" s="23"/>
      <c r="C237" s="24">
        <v>5</v>
      </c>
      <c r="D237" t="b" s="25">
        <v>1</v>
      </c>
      <c r="E237" s="26"/>
      <c r="F237" s="27">
        <v>572.194818183695</v>
      </c>
      <c r="G237" s="27">
        <f>E236+(F236/60+H237*'data'!$C$16+I237*OFFSET('data'!$C$17,0,D236)-G236*(OFFSET('data'!$C$18,0,D236)+'data'!$C$19+OFFSET('data'!$C$20,0,D236)))*C237/60+G236</f>
        <v>21.8196944022378</v>
      </c>
      <c r="H237" s="27">
        <f>H236+('data'!$C$19*G236-'data'!$C$16*H236)*$C237/60</f>
        <v>71.15028262460029</v>
      </c>
      <c r="I237" s="27">
        <f>I236+(OFFSET('data'!$C$20,0,D237)*G236-OFFSET('data'!$C$17,0,D237)*I236)*$C237/60</f>
        <v>80.8337755380978</v>
      </c>
      <c r="J237" s="28">
        <f>$A237/60</f>
        <v>19.2926811005748</v>
      </c>
      <c r="K237" s="24">
        <f>G237/'data'!$C$15*1000</f>
        <v>3.33361659183945</v>
      </c>
      <c r="L237" s="24">
        <f>L236+'data'!$G$21*(K236-L236)/60*C236</f>
        <v>3.09473184385101</v>
      </c>
      <c r="M237" s="25">
        <f>IF(L237&lt;='data'!$G$22,1.89,1.47)</f>
        <v>1.47</v>
      </c>
      <c r="N237" s="24">
        <f>$A237</f>
        <v>1157.560866034490</v>
      </c>
      <c r="O237" s="29">
        <f>'data'!$G$23-'data'!$G$23*(1-('data'!$G$22^M237)/('data'!$G$22^M237+L237^M237))</f>
        <v>45.2520805630464</v>
      </c>
      <c r="P237" s="29">
        <f>VLOOKUP(IF(N237-'data'!$G$24&lt;0,0,N237-'data'!$G$24),N3:O366,2)</f>
        <v>45.3778867359758</v>
      </c>
      <c r="Q237" s="25">
        <v>3.5</v>
      </c>
      <c r="R237" s="30">
        <v>3.50008258637178</v>
      </c>
      <c r="S237" s="25">
        <v>3.43480768354387</v>
      </c>
      <c r="T237" s="25">
        <v>3.39697068307248</v>
      </c>
      <c r="U237" s="24">
        <v>3.33361659183945</v>
      </c>
      <c r="V237" s="24">
        <v>3.49779832734373</v>
      </c>
      <c r="W237" s="24">
        <v>3.35583214504444</v>
      </c>
      <c r="X237" s="24">
        <v>3.25453908661346</v>
      </c>
      <c r="Y237" s="24">
        <v>3.09473184385101</v>
      </c>
      <c r="Z237" s="29">
        <v>41.0929970576373</v>
      </c>
      <c r="AA237" s="29">
        <v>42.5318408162922</v>
      </c>
      <c r="AB237" s="29">
        <v>43.6067734070697</v>
      </c>
      <c r="AC237" s="29">
        <v>45.3778867359758</v>
      </c>
    </row>
    <row r="238" ht="20.05" customHeight="1">
      <c r="A238" s="22">
        <f>$A237+C237</f>
        <v>1162.560866034490</v>
      </c>
      <c r="B238" s="23"/>
      <c r="C238" s="24">
        <v>5</v>
      </c>
      <c r="D238" t="b" s="25">
        <v>1</v>
      </c>
      <c r="E238" s="26"/>
      <c r="F238" s="27">
        <v>571.809573046891</v>
      </c>
      <c r="G238" s="27">
        <f>E237+(F237/60+H238*'data'!$C$16+I238*OFFSET('data'!$C$17,0,D237)-G237*(OFFSET('data'!$C$18,0,D237)+'data'!$C$19+OFFSET('data'!$C$20,0,D237)))*C238/60+G237</f>
        <v>21.8299270501771</v>
      </c>
      <c r="H238" s="27">
        <f>H237+('data'!$C$19*G237-'data'!$C$16*H237)*$C238/60</f>
        <v>71.26008569665289</v>
      </c>
      <c r="I238" s="27">
        <f>I237+(OFFSET('data'!$C$20,0,D238)*G237-OFFSET('data'!$C$17,0,D238)*I237)*$C238/60</f>
        <v>81.0189422483012</v>
      </c>
      <c r="J238" s="28">
        <f>$A238/60</f>
        <v>19.3760144339082</v>
      </c>
      <c r="K238" s="24">
        <f>G238/'data'!$C$15*1000</f>
        <v>3.3351799375179</v>
      </c>
      <c r="L238" s="24">
        <f>L237+'data'!$G$21*(K237-L237)/60*C237</f>
        <v>3.09754285161638</v>
      </c>
      <c r="M238" s="25">
        <f>IF(L238&lt;='data'!$G$22,1.89,1.47)</f>
        <v>1.47</v>
      </c>
      <c r="N238" s="24">
        <f>$A238</f>
        <v>1162.560866034490</v>
      </c>
      <c r="O238" s="29">
        <f>'data'!$G$23-'data'!$G$23*(1-('data'!$G$22^M238)/('data'!$G$22^M238+L238^M238))</f>
        <v>45.2210734448156</v>
      </c>
      <c r="P238" s="29">
        <f>VLOOKUP(IF(N238-'data'!$G$24&lt;0,0,N238-'data'!$G$24),N3:O366,2)</f>
        <v>45.3461833935698</v>
      </c>
      <c r="Q238" s="25">
        <v>3.5</v>
      </c>
      <c r="R238" s="30">
        <v>3.50008216666991</v>
      </c>
      <c r="S238" s="25">
        <v>3.43505804940466</v>
      </c>
      <c r="T238" s="25">
        <v>3.39738561432052</v>
      </c>
      <c r="U238" s="24">
        <v>3.3351799375179</v>
      </c>
      <c r="V238" s="24">
        <v>3.49782520670677</v>
      </c>
      <c r="W238" s="24">
        <v>3.35676146704539</v>
      </c>
      <c r="X238" s="24">
        <v>3.25621510957873</v>
      </c>
      <c r="Y238" s="24">
        <v>3.09754285161638</v>
      </c>
      <c r="Z238" s="29">
        <v>41.0927251977724</v>
      </c>
      <c r="AA238" s="29">
        <v>42.5221038482018</v>
      </c>
      <c r="AB238" s="29">
        <v>43.5885719690562</v>
      </c>
      <c r="AC238" s="29">
        <v>45.3461833935698</v>
      </c>
    </row>
    <row r="239" ht="20.05" customHeight="1">
      <c r="A239" s="22">
        <f>$A238+C238</f>
        <v>1167.560866034490</v>
      </c>
      <c r="B239" s="23"/>
      <c r="C239" s="24">
        <v>5</v>
      </c>
      <c r="D239" t="b" s="25">
        <v>1</v>
      </c>
      <c r="E239" s="26"/>
      <c r="F239" s="27">
        <v>571.426282837139</v>
      </c>
      <c r="G239" s="27">
        <f>E238+(F238/60+H239*'data'!$C$16+I239*OFFSET('data'!$C$17,0,D238)-G238*(OFFSET('data'!$C$18,0,D238)+'data'!$C$19+OFFSET('data'!$C$20,0,D238)))*C239/60+G238</f>
        <v>21.8397591329944</v>
      </c>
      <c r="H239" s="27">
        <f>H238+('data'!$C$19*G238-'data'!$C$16*H238)*$C239/60</f>
        <v>71.3694917076571</v>
      </c>
      <c r="I239" s="27">
        <f>I238+(OFFSET('data'!$C$20,0,D239)*G238-OFFSET('data'!$C$17,0,D239)*I238)*$C239/60</f>
        <v>81.2041393043225</v>
      </c>
      <c r="J239" s="28">
        <f>$A239/60</f>
        <v>19.4593477672415</v>
      </c>
      <c r="K239" s="24">
        <f>G239/'data'!$C$15*1000</f>
        <v>3.33668208478944</v>
      </c>
      <c r="L239" s="24">
        <f>L238+'data'!$G$21*(K238-L238)/60*C238</f>
        <v>3.10033917787595</v>
      </c>
      <c r="M239" s="25">
        <f>IF(L239&lt;='data'!$G$22,1.89,1.47)</f>
        <v>1.47</v>
      </c>
      <c r="N239" s="24">
        <f>$A239</f>
        <v>1167.560866034490</v>
      </c>
      <c r="O239" s="29">
        <f>'data'!$G$23-'data'!$G$23*(1-('data'!$G$22^M239)/('data'!$G$22^M239+L239^M239))</f>
        <v>45.1902573063648</v>
      </c>
      <c r="P239" s="29">
        <f>VLOOKUP(IF(N239-'data'!$G$24&lt;0,0,N239-'data'!$G$24),N3:O366,2)</f>
        <v>45.3146426182827</v>
      </c>
      <c r="Q239" s="25">
        <v>3.5</v>
      </c>
      <c r="R239" s="30">
        <v>3.50008174940642</v>
      </c>
      <c r="S239" s="25">
        <v>3.43530753894597</v>
      </c>
      <c r="T239" s="25">
        <v>3.39779771331895</v>
      </c>
      <c r="U239" s="24">
        <v>3.33668208478944</v>
      </c>
      <c r="V239" s="24">
        <v>3.49785176483589</v>
      </c>
      <c r="W239" s="24">
        <v>3.35768279962467</v>
      </c>
      <c r="X239" s="24">
        <v>3.25787629300887</v>
      </c>
      <c r="Y239" s="24">
        <v>3.10033917787595</v>
      </c>
      <c r="Z239" s="29">
        <v>41.092456588190</v>
      </c>
      <c r="AA239" s="29">
        <v>42.5124543214418</v>
      </c>
      <c r="AB239" s="29">
        <v>43.5705424926948</v>
      </c>
      <c r="AC239" s="29">
        <v>45.3146426182827</v>
      </c>
    </row>
    <row r="240" ht="20.05" customHeight="1">
      <c r="A240" s="22">
        <f>$A239+C239</f>
        <v>1172.560866034490</v>
      </c>
      <c r="B240" s="23"/>
      <c r="C240" s="24">
        <v>5</v>
      </c>
      <c r="D240" t="b" s="25">
        <v>1</v>
      </c>
      <c r="E240" s="26"/>
      <c r="F240" s="27">
        <v>571.044936197958</v>
      </c>
      <c r="G240" s="27">
        <f>E239+(F239/60+H240*'data'!$C$16+I240*OFFSET('data'!$C$17,0,D239)-G239*(OFFSET('data'!$C$18,0,D239)+'data'!$C$19+OFFSET('data'!$C$20,0,D239)))*C240/60+G239</f>
        <v>21.8492136517391</v>
      </c>
      <c r="H240" s="27">
        <f>H239+('data'!$C$19*G239-'data'!$C$16*H239)*$C240/60</f>
        <v>71.47849330685131</v>
      </c>
      <c r="I240" s="27">
        <f>I239+(OFFSET('data'!$C$20,0,D240)*G239-OFFSET('data'!$C$17,0,D240)*I239)*$C240/60</f>
        <v>81.3893627259735</v>
      </c>
      <c r="J240" s="28">
        <f>$A240/60</f>
        <v>19.5426811005748</v>
      </c>
      <c r="K240" s="24">
        <f>G240/'data'!$C$15*1000</f>
        <v>3.33812654775827</v>
      </c>
      <c r="L240" s="24">
        <f>L239+'data'!$G$21*(K239-L239)/60*C239</f>
        <v>3.10312027525541</v>
      </c>
      <c r="M240" s="25">
        <f>IF(L240&lt;='data'!$G$22,1.89,1.47)</f>
        <v>1.47</v>
      </c>
      <c r="N240" s="24">
        <f>$A240</f>
        <v>1172.560866034490</v>
      </c>
      <c r="O240" s="29">
        <f>'data'!$G$23-'data'!$G$23*(1-('data'!$G$22^M240)/('data'!$G$22^M240+L240^M240))</f>
        <v>45.1596376892973</v>
      </c>
      <c r="P240" s="29">
        <f>VLOOKUP(IF(N240-'data'!$G$24&lt;0,0,N240-'data'!$G$24),N3:O366,2)</f>
        <v>45.2832725367384</v>
      </c>
      <c r="Q240" s="25">
        <v>3.5</v>
      </c>
      <c r="R240" s="30">
        <v>3.50008133456701</v>
      </c>
      <c r="S240" s="25">
        <v>3.43555615783069</v>
      </c>
      <c r="T240" s="25">
        <v>3.39820707561435</v>
      </c>
      <c r="U240" s="24">
        <v>3.33812654775827</v>
      </c>
      <c r="V240" s="24">
        <v>3.49787800553982</v>
      </c>
      <c r="W240" s="24">
        <v>3.35859622648367</v>
      </c>
      <c r="X240" s="24">
        <v>3.25952277819616</v>
      </c>
      <c r="Y240" s="24">
        <v>3.10312027525541</v>
      </c>
      <c r="Z240" s="29">
        <v>41.0921911902998</v>
      </c>
      <c r="AA240" s="29">
        <v>42.5028912695788</v>
      </c>
      <c r="AB240" s="29">
        <v>43.5526831976965</v>
      </c>
      <c r="AC240" s="29">
        <v>45.2832725367384</v>
      </c>
    </row>
    <row r="241" ht="20.05" customHeight="1">
      <c r="A241" s="22">
        <f>$A240+C240</f>
        <v>1177.560866034490</v>
      </c>
      <c r="B241" s="23"/>
      <c r="C241" s="24">
        <v>5</v>
      </c>
      <c r="D241" t="b" s="25">
        <v>1</v>
      </c>
      <c r="E241" s="26"/>
      <c r="F241" s="27">
        <v>570.665521839732</v>
      </c>
      <c r="G241" s="27">
        <f>E240+(F240/60+H241*'data'!$C$16+I241*OFFSET('data'!$C$17,0,D240)-G240*(OFFSET('data'!$C$18,0,D240)+'data'!$C$19+OFFSET('data'!$C$20,0,D240)))*C241/60+G240</f>
        <v>21.8583122500882</v>
      </c>
      <c r="H241" s="27">
        <f>H240+('data'!$C$19*G240-'data'!$C$16*H240)*$C241/60</f>
        <v>71.5870837425003</v>
      </c>
      <c r="I241" s="27">
        <f>I240+(OFFSET('data'!$C$20,0,D241)*G240-OFFSET('data'!$C$17,0,D241)*I240)*$C241/60</f>
        <v>81.57460876247281</v>
      </c>
      <c r="J241" s="28">
        <f>$A241/60</f>
        <v>19.6260144339082</v>
      </c>
      <c r="K241" s="24">
        <f>G241/'data'!$C$15*1000</f>
        <v>3.33951663314901</v>
      </c>
      <c r="L241" s="24">
        <f>L240+'data'!$G$21*(K240-L240)/60*C240</f>
        <v>3.10588564417276</v>
      </c>
      <c r="M241" s="25">
        <f>IF(L241&lt;='data'!$G$22,1.89,1.47)</f>
        <v>1.47</v>
      </c>
      <c r="N241" s="24">
        <f>$A241</f>
        <v>1177.560866034490</v>
      </c>
      <c r="O241" s="29">
        <f>'data'!$G$23-'data'!$G$23*(1-('data'!$G$22^M241)/('data'!$G$22^M241+L241^M241))</f>
        <v>45.1292195905929</v>
      </c>
      <c r="P241" s="29">
        <f>VLOOKUP(IF(N241-'data'!$G$24&lt;0,0,N241-'data'!$G$24),N3:O366,2)</f>
        <v>45.2520805630464</v>
      </c>
      <c r="Q241" s="25">
        <v>3.5</v>
      </c>
      <c r="R241" s="30">
        <v>3.50008092213743</v>
      </c>
      <c r="S241" s="25">
        <v>3.43580391153795</v>
      </c>
      <c r="T241" s="25">
        <v>3.39861379134094</v>
      </c>
      <c r="U241" s="24">
        <v>3.33951663314901</v>
      </c>
      <c r="V241" s="24">
        <v>3.49790393258228</v>
      </c>
      <c r="W241" s="24">
        <v>3.35950183040548</v>
      </c>
      <c r="X241" s="24">
        <v>3.2611547058946</v>
      </c>
      <c r="Y241" s="24">
        <v>3.10588564417276</v>
      </c>
      <c r="Z241" s="29">
        <v>41.0919289659687</v>
      </c>
      <c r="AA241" s="29">
        <v>42.4934137376822</v>
      </c>
      <c r="AB241" s="29">
        <v>43.5349923127037</v>
      </c>
      <c r="AC241" s="29">
        <v>45.2520805630464</v>
      </c>
    </row>
    <row r="242" ht="20.05" customHeight="1">
      <c r="A242" s="22">
        <f>$A241+C241</f>
        <v>1182.560866034490</v>
      </c>
      <c r="B242" s="23"/>
      <c r="C242" s="24">
        <v>5</v>
      </c>
      <c r="D242" t="b" s="25">
        <v>1</v>
      </c>
      <c r="E242" s="26"/>
      <c r="F242" s="27">
        <v>570.288028538716</v>
      </c>
      <c r="G242" s="27">
        <f>E241+(F241/60+H242*'data'!$C$16+I242*OFFSET('data'!$C$17,0,D241)-G241*(OFFSET('data'!$C$18,0,D241)+'data'!$C$19+OFFSET('data'!$C$20,0,D241)))*C242/60+G241</f>
        <v>21.8670752945734</v>
      </c>
      <c r="H242" s="27">
        <f>H241+('data'!$C$19*G241-'data'!$C$16*H241)*$C242/60</f>
        <v>71.6952568255748</v>
      </c>
      <c r="I242" s="27">
        <f>I241+(OFFSET('data'!$C$20,0,D242)*G241-OFFSET('data'!$C$17,0,D242)*I241)*$C242/60</f>
        <v>81.7598738789097</v>
      </c>
      <c r="J242" s="28">
        <f>$A242/60</f>
        <v>19.7093477672415</v>
      </c>
      <c r="K242" s="24">
        <f>G242/'data'!$C$15*1000</f>
        <v>3.34085545256382</v>
      </c>
      <c r="L242" s="24">
        <f>L241+'data'!$G$21*(K241-L241)/60*C241</f>
        <v>3.10863482983561</v>
      </c>
      <c r="M242" s="25">
        <f>IF(L242&lt;='data'!$G$22,1.89,1.47)</f>
        <v>1.47</v>
      </c>
      <c r="N242" s="24">
        <f>$A242</f>
        <v>1182.560866034490</v>
      </c>
      <c r="O242" s="29">
        <f>'data'!$G$23-'data'!$G$23*(1-('data'!$G$22^M242)/('data'!$G$22^M242+L242^M242))</f>
        <v>45.099007498369</v>
      </c>
      <c r="P242" s="29">
        <f>VLOOKUP(IF(N242-'data'!$G$24&lt;0,0,N242-'data'!$G$24),N3:O366,2)</f>
        <v>45.2210734448156</v>
      </c>
      <c r="Q242" s="25">
        <v>3.5</v>
      </c>
      <c r="R242" s="30">
        <v>3.50008051210359</v>
      </c>
      <c r="S242" s="25">
        <v>3.43605080537368</v>
      </c>
      <c r="T242" s="25">
        <v>3.3990179455399</v>
      </c>
      <c r="U242" s="24">
        <v>3.34085545256382</v>
      </c>
      <c r="V242" s="24">
        <v>3.49792954968256</v>
      </c>
      <c r="W242" s="24">
        <v>3.36039969326355</v>
      </c>
      <c r="X242" s="24">
        <v>3.26277221626253</v>
      </c>
      <c r="Y242" s="24">
        <v>3.10863482983561</v>
      </c>
      <c r="Z242" s="29">
        <v>41.0916698775153</v>
      </c>
      <c r="AA242" s="29">
        <v>42.4840207821974</v>
      </c>
      <c r="AB242" s="29">
        <v>43.517468076010</v>
      </c>
      <c r="AC242" s="29">
        <v>45.2210734448156</v>
      </c>
    </row>
    <row r="243" ht="20.05" customHeight="1">
      <c r="A243" s="22">
        <f>$A242+C242</f>
        <v>1187.560866034490</v>
      </c>
      <c r="B243" s="23"/>
      <c r="C243" s="24">
        <v>5</v>
      </c>
      <c r="D243" t="b" s="25">
        <v>1</v>
      </c>
      <c r="E243" s="26"/>
      <c r="F243" s="27">
        <v>569.912445137263</v>
      </c>
      <c r="G243" s="27">
        <f>E242+(F242/60+H243*'data'!$C$16+I243*OFFSET('data'!$C$17,0,D242)-G242*(OFFSET('data'!$C$18,0,D242)+'data'!$C$19+OFFSET('data'!$C$20,0,D242)))*C243/60+G242</f>
        <v>21.8755219500655</v>
      </c>
      <c r="H243" s="27">
        <f>H242+('data'!$C$19*G242-'data'!$C$16*H242)*$C243/60</f>
        <v>71.8030068955832</v>
      </c>
      <c r="I243" s="27">
        <f>I242+(OFFSET('data'!$C$20,0,D243)*G242-OFFSET('data'!$C$17,0,D243)*I242)*$C243/60</f>
        <v>81.9451547435084</v>
      </c>
      <c r="J243" s="28">
        <f>$A243/60</f>
        <v>19.7926811005748</v>
      </c>
      <c r="K243" s="24">
        <f>G243/'data'!$C$15*1000</f>
        <v>3.34214593401488</v>
      </c>
      <c r="L243" s="24">
        <f>L242+'data'!$G$21*(K242-L242)/60*C242</f>
        <v>3.1113674194181</v>
      </c>
      <c r="M243" s="25">
        <f>IF(L243&lt;='data'!$G$22,1.89,1.47)</f>
        <v>1.47</v>
      </c>
      <c r="N243" s="24">
        <f>$A243</f>
        <v>1187.560866034490</v>
      </c>
      <c r="O243" s="29">
        <f>'data'!$G$23-'data'!$G$23*(1-('data'!$G$22^M243)/('data'!$G$22^M243+L243^M243))</f>
        <v>45.0690054254481</v>
      </c>
      <c r="P243" s="29">
        <f>VLOOKUP(IF(N243-'data'!$G$24&lt;0,0,N243-'data'!$G$24),N3:O366,2)</f>
        <v>45.1902573063648</v>
      </c>
      <c r="Q243" s="25">
        <v>3.5</v>
      </c>
      <c r="R243" s="30">
        <v>3.5000801044514</v>
      </c>
      <c r="S243" s="25">
        <v>3.43629684448013</v>
      </c>
      <c r="T243" s="25">
        <v>3.39941961845951</v>
      </c>
      <c r="U243" s="24">
        <v>3.34214593401488</v>
      </c>
      <c r="V243" s="24">
        <v>3.497954860516</v>
      </c>
      <c r="W243" s="24">
        <v>3.36128989603033</v>
      </c>
      <c r="X243" s="24">
        <v>3.2643754488097</v>
      </c>
      <c r="Y243" s="24">
        <v>3.1113674194181</v>
      </c>
      <c r="Z243" s="29">
        <v>41.0914138877048</v>
      </c>
      <c r="AA243" s="29">
        <v>42.4747114708189</v>
      </c>
      <c r="AB243" s="29">
        <v>43.5001087362212</v>
      </c>
      <c r="AC243" s="29">
        <v>45.1902573063648</v>
      </c>
    </row>
    <row r="244" ht="20.05" customHeight="1">
      <c r="A244" s="22">
        <f>$A243+C243</f>
        <v>1192.560866034490</v>
      </c>
      <c r="B244" s="23"/>
      <c r="C244" s="24">
        <v>5</v>
      </c>
      <c r="D244" t="b" s="25">
        <v>1</v>
      </c>
      <c r="E244" s="26"/>
      <c r="F244" s="27">
        <v>569.538760542965</v>
      </c>
      <c r="G244" s="27">
        <f>E243+(F243/60+H244*'data'!$C$16+I244*OFFSET('data'!$C$17,0,D243)-G243*(OFFSET('data'!$C$18,0,D243)+'data'!$C$19+OFFSET('data'!$C$20,0,D243)))*C244/60+G243</f>
        <v>21.8836702507975</v>
      </c>
      <c r="H244" s="27">
        <f>H243+('data'!$C$19*G243-'data'!$C$16*H243)*$C244/60</f>
        <v>71.9103287884284</v>
      </c>
      <c r="I244" s="27">
        <f>I243+(OFFSET('data'!$C$20,0,D244)*G243-OFFSET('data'!$C$17,0,D244)*I243)*$C244/60</f>
        <v>82.13044821564461</v>
      </c>
      <c r="J244" s="28">
        <f>$A244/60</f>
        <v>19.8760144339082</v>
      </c>
      <c r="K244" s="24">
        <f>G244/'data'!$C$15*1000</f>
        <v>3.34339083277537</v>
      </c>
      <c r="L244" s="24">
        <f>L243+'data'!$G$21*(K243-L243)/60*C243</f>
        <v>3.11408303940672</v>
      </c>
      <c r="M244" s="25">
        <f>IF(L244&lt;='data'!$G$22,1.89,1.47)</f>
        <v>1.47</v>
      </c>
      <c r="N244" s="24">
        <f>$A244</f>
        <v>1192.560866034490</v>
      </c>
      <c r="O244" s="29">
        <f>'data'!$G$23-'data'!$G$23*(1-('data'!$G$22^M244)/('data'!$G$22^M244+L244^M244))</f>
        <v>45.0392169408616</v>
      </c>
      <c r="P244" s="29">
        <f>VLOOKUP(IF(N244-'data'!$G$24&lt;0,0,N244-'data'!$G$24),N3:O366,2)</f>
        <v>45.1596376892973</v>
      </c>
      <c r="Q244" s="25">
        <v>3.5</v>
      </c>
      <c r="R244" s="30">
        <v>3.50007969916693</v>
      </c>
      <c r="S244" s="25">
        <v>3.43654203384524</v>
      </c>
      <c r="T244" s="25">
        <v>3.39981888583775</v>
      </c>
      <c r="U244" s="24">
        <v>3.34339083277537</v>
      </c>
      <c r="V244" s="24">
        <v>3.49797986871454</v>
      </c>
      <c r="W244" s="24">
        <v>3.36217251878597</v>
      </c>
      <c r="X244" s="24">
        <v>3.26596454234853</v>
      </c>
      <c r="Y244" s="24">
        <v>3.11408303940672</v>
      </c>
      <c r="Z244" s="29">
        <v>41.0911609597433</v>
      </c>
      <c r="AA244" s="29">
        <v>42.4654848823639</v>
      </c>
      <c r="AB244" s="29">
        <v>43.482912552858</v>
      </c>
      <c r="AC244" s="29">
        <v>45.1596376892973</v>
      </c>
    </row>
    <row r="245" ht="20.05" customHeight="1">
      <c r="A245" s="22">
        <f>$A244+C244</f>
        <v>1197.560866034490</v>
      </c>
      <c r="B245" s="23"/>
      <c r="C245" s="24">
        <v>5</v>
      </c>
      <c r="D245" t="b" s="25">
        <v>1</v>
      </c>
      <c r="E245" s="26"/>
      <c r="F245" s="27">
        <v>569.166963728723</v>
      </c>
      <c r="G245" s="27">
        <f>E244+(F244/60+H245*'data'!$C$16+I245*OFFSET('data'!$C$17,0,D244)-G244*(OFFSET('data'!$C$18,0,D244)+'data'!$C$19+OFFSET('data'!$C$20,0,D244)))*C245/60+G244</f>
        <v>21.8915371671888</v>
      </c>
      <c r="H245" s="27">
        <f>H244+('data'!$C$19*G244-'data'!$C$16*H244)*$C245/60</f>
        <v>72.0172178061693</v>
      </c>
      <c r="I245" s="27">
        <f>I244+(OFFSET('data'!$C$20,0,D245)*G244-OFFSET('data'!$C$17,0,D245)*I244)*$C245/60</f>
        <v>82.31575133457071</v>
      </c>
      <c r="J245" s="28">
        <f>$A245/60</f>
        <v>19.9593477672415</v>
      </c>
      <c r="K245" s="24">
        <f>G245/'data'!$C$15*1000</f>
        <v>3.34459274158881</v>
      </c>
      <c r="L245" s="24">
        <f>L244+'data'!$G$21*(K244-L244)/60*C244</f>
        <v>3.11678135310505</v>
      </c>
      <c r="M245" s="25">
        <f>IF(L245&lt;='data'!$G$22,1.89,1.47)</f>
        <v>1.47</v>
      </c>
      <c r="N245" s="24">
        <f>$A245</f>
        <v>1197.560866034490</v>
      </c>
      <c r="O245" s="29">
        <f>'data'!$G$23-'data'!$G$23*(1-('data'!$G$22^M245)/('data'!$G$22^M245+L245^M245))</f>
        <v>45.0096451994168</v>
      </c>
      <c r="P245" s="29">
        <f>VLOOKUP(IF(N245-'data'!$G$24&lt;0,0,N245-'data'!$G$24),N3:O366,2)</f>
        <v>45.1292195905929</v>
      </c>
      <c r="Q245" s="25">
        <v>3.5</v>
      </c>
      <c r="R245" s="30">
        <v>3.50007929623624</v>
      </c>
      <c r="S245" s="25">
        <v>3.43678637831114</v>
      </c>
      <c r="T245" s="25">
        <v>3.40021581916815</v>
      </c>
      <c r="U245" s="24">
        <v>3.34459274158881</v>
      </c>
      <c r="V245" s="24">
        <v>3.49800457786721</v>
      </c>
      <c r="W245" s="24">
        <v>3.36304764072699</v>
      </c>
      <c r="X245" s="24">
        <v>3.26753963494923</v>
      </c>
      <c r="Y245" s="24">
        <v>3.11678135310505</v>
      </c>
      <c r="Z245" s="29">
        <v>41.090911057273</v>
      </c>
      <c r="AA245" s="29">
        <v>42.4563401066465</v>
      </c>
      <c r="AB245" s="29">
        <v>43.4658777969051</v>
      </c>
      <c r="AC245" s="29">
        <v>45.1292195905929</v>
      </c>
    </row>
    <row r="246" ht="20.05" customHeight="1">
      <c r="A246" s="22">
        <f>$A245+C245</f>
        <v>1202.560866034490</v>
      </c>
      <c r="B246" s="23"/>
      <c r="C246" s="24">
        <v>5</v>
      </c>
      <c r="D246" t="b" s="25">
        <v>1</v>
      </c>
      <c r="E246" s="26"/>
      <c r="F246" s="27">
        <v>568.797043731841</v>
      </c>
      <c r="G246" s="27">
        <f>E245+(F245/60+H246*'data'!$C$16+I246*OFFSET('data'!$C$17,0,D245)-G245*(OFFSET('data'!$C$18,0,D245)+'data'!$C$19+OFFSET('data'!$C$20,0,D245)))*C246/60+G245</f>
        <v>21.8991386687205</v>
      </c>
      <c r="H246" s="27">
        <f>H245+('data'!$C$19*G245-'data'!$C$16*H245)*$C246/60</f>
        <v>72.12366968857511</v>
      </c>
      <c r="I246" s="27">
        <f>I245+(OFFSET('data'!$C$20,0,D246)*G245-OFFSET('data'!$C$17,0,D246)*I245)*$C246/60</f>
        <v>82.50106130880719</v>
      </c>
      <c r="J246" s="28">
        <f>$A246/60</f>
        <v>20.0426811005748</v>
      </c>
      <c r="K246" s="24">
        <f>G246/'data'!$C$15*1000</f>
        <v>3.34575410027523</v>
      </c>
      <c r="L246" s="24">
        <f>L245+'data'!$G$21*(K245-L245)/60*C245</f>
        <v>3.11946205828803</v>
      </c>
      <c r="M246" s="25">
        <f>IF(L246&lt;='data'!$G$22,1.89,1.47)</f>
        <v>1.47</v>
      </c>
      <c r="N246" s="24">
        <f>$A246</f>
        <v>1202.560866034490</v>
      </c>
      <c r="O246" s="29">
        <f>'data'!$G$23-'data'!$G$23*(1-('data'!$G$22^M246)/('data'!$G$22^M246+L246^M246))</f>
        <v>44.9802929694398</v>
      </c>
      <c r="P246" s="29">
        <f>VLOOKUP(IF(N246-'data'!$G$24&lt;0,0,N246-'data'!$G$24),N3:O366,2)</f>
        <v>45.099007498369</v>
      </c>
      <c r="Q246" s="25">
        <v>3.5</v>
      </c>
      <c r="R246" s="30">
        <v>3.50007889564557</v>
      </c>
      <c r="S246" s="25">
        <v>3.43702988258238</v>
      </c>
      <c r="T246" s="25">
        <v>3.4006104859499</v>
      </c>
      <c r="U246" s="24">
        <v>3.34575410027523</v>
      </c>
      <c r="V246" s="24">
        <v>3.49802899152064</v>
      </c>
      <c r="W246" s="24">
        <v>3.36391534017496</v>
      </c>
      <c r="X246" s="24">
        <v>3.26910086389859</v>
      </c>
      <c r="Y246" s="24">
        <v>3.11946205828803</v>
      </c>
      <c r="Z246" s="29">
        <v>41.0906641443665</v>
      </c>
      <c r="AA246" s="29">
        <v>42.4472762443517</v>
      </c>
      <c r="AB246" s="29">
        <v>43.4490027513105</v>
      </c>
      <c r="AC246" s="29">
        <v>45.099007498369</v>
      </c>
    </row>
    <row r="247" ht="20.05" customHeight="1">
      <c r="A247" s="22">
        <f>$A246+C246</f>
        <v>1207.560866034490</v>
      </c>
      <c r="B247" s="23"/>
      <c r="C247" s="24">
        <v>5</v>
      </c>
      <c r="D247" t="b" s="25">
        <v>1</v>
      </c>
      <c r="E247" s="26"/>
      <c r="F247" s="27">
        <v>568.428989654025</v>
      </c>
      <c r="G247" s="27">
        <f>E246+(F246/60+H247*'data'!$C$16+I247*OFFSET('data'!$C$17,0,D246)-G246*(OFFSET('data'!$C$18,0,D246)+'data'!$C$19+OFFSET('data'!$C$20,0,D246)))*C247/60+G246</f>
        <v>21.9064897830931</v>
      </c>
      <c r="H247" s="27">
        <f>H246+('data'!$C$19*G246-'data'!$C$16*H246)*$C247/60</f>
        <v>72.229680586366</v>
      </c>
      <c r="I247" s="27">
        <f>I246+(OFFSET('data'!$C$20,0,D247)*G246-OFFSET('data'!$C$17,0,D247)*I246)*$C247/60</f>
        <v>82.6863755061608</v>
      </c>
      <c r="J247" s="28">
        <f>$A247/60</f>
        <v>20.1260144339082</v>
      </c>
      <c r="K247" s="24">
        <f>G247/'data'!$C$15*1000</f>
        <v>3.34687720476923</v>
      </c>
      <c r="L247" s="24">
        <f>L246+'data'!$G$21*(K246-L246)/60*C246</f>
        <v>3.12212488499683</v>
      </c>
      <c r="M247" s="25">
        <f>IF(L247&lt;='data'!$G$22,1.89,1.47)</f>
        <v>1.47</v>
      </c>
      <c r="N247" s="24">
        <f>$A247</f>
        <v>1207.560866034490</v>
      </c>
      <c r="O247" s="29">
        <f>'data'!$G$23-'data'!$G$23*(1-('data'!$G$22^M247)/('data'!$G$22^M247+L247^M247))</f>
        <v>44.9511626588062</v>
      </c>
      <c r="P247" s="29">
        <f>VLOOKUP(IF(N247-'data'!$G$24&lt;0,0,N247-'data'!$G$24),N3:O366,2)</f>
        <v>45.0690054254481</v>
      </c>
      <c r="Q247" s="25">
        <v>3.5</v>
      </c>
      <c r="R247" s="30">
        <v>3.50007849738119</v>
      </c>
      <c r="S247" s="25">
        <v>3.4372725512335</v>
      </c>
      <c r="T247" s="25">
        <v>3.40100294992317</v>
      </c>
      <c r="U247" s="24">
        <v>3.34687720476923</v>
      </c>
      <c r="V247" s="24">
        <v>3.49805311317957</v>
      </c>
      <c r="W247" s="24">
        <v>3.36477569458519</v>
      </c>
      <c r="X247" s="24">
        <v>3.27064836566218</v>
      </c>
      <c r="Y247" s="24">
        <v>3.12212488499683</v>
      </c>
      <c r="Z247" s="29">
        <v>41.0904201855223</v>
      </c>
      <c r="AA247" s="29">
        <v>42.4382924069117</v>
      </c>
      <c r="AB247" s="29">
        <v>43.432285711439</v>
      </c>
      <c r="AC247" s="29">
        <v>45.0690054254481</v>
      </c>
    </row>
    <row r="248" ht="20.05" customHeight="1">
      <c r="A248" s="22">
        <f>$A247+C247</f>
        <v>1212.560866034490</v>
      </c>
      <c r="B248" s="23"/>
      <c r="C248" s="24">
        <v>5</v>
      </c>
      <c r="D248" t="b" s="25">
        <v>1</v>
      </c>
      <c r="E248" s="26"/>
      <c r="F248" s="27">
        <v>568.062790661060</v>
      </c>
      <c r="G248" s="27">
        <f>E247+(F247/60+H248*'data'!$C$16+I248*OFFSET('data'!$C$17,0,D247)-G247*(OFFSET('data'!$C$18,0,D247)+'data'!$C$19+OFFSET('data'!$C$20,0,D247)))*C248/60+G247</f>
        <v>21.9136046518882</v>
      </c>
      <c r="H248" s="27">
        <f>H247+('data'!$C$19*G247-'data'!$C$16*H247)*$C248/60</f>
        <v>72.3352470360406</v>
      </c>
      <c r="I248" s="27">
        <f>I247+(OFFSET('data'!$C$20,0,D248)*G247-OFFSET('data'!$C$17,0,D248)*I247)*$C248/60</f>
        <v>82.87169144433319</v>
      </c>
      <c r="J248" s="28">
        <f>$A248/60</f>
        <v>20.2093477672415</v>
      </c>
      <c r="K248" s="24">
        <f>G248/'data'!$C$15*1000</f>
        <v>3.34796421562405</v>
      </c>
      <c r="L248" s="24">
        <f>L247+'data'!$G$21*(K247-L247)/60*C247</f>
        <v>3.12476959346602</v>
      </c>
      <c r="M248" s="25">
        <f>IF(L248&lt;='data'!$G$22,1.89,1.47)</f>
        <v>1.47</v>
      </c>
      <c r="N248" s="24">
        <f>$A248</f>
        <v>1212.560866034490</v>
      </c>
      <c r="O248" s="29">
        <f>'data'!$G$23-'data'!$G$23*(1-('data'!$G$22^M248)/('data'!$G$22^M248+L248^M248))</f>
        <v>44.9222563393627</v>
      </c>
      <c r="P248" s="29">
        <f>VLOOKUP(IF(N248-'data'!$G$24&lt;0,0,N248-'data'!$G$24),N3:O366,2)</f>
        <v>45.0392169408616</v>
      </c>
      <c r="Q248" s="25">
        <v>3.5</v>
      </c>
      <c r="R248" s="30">
        <v>3.50007810142943</v>
      </c>
      <c r="S248" s="25">
        <v>3.43751438871629</v>
      </c>
      <c r="T248" s="25">
        <v>3.40139327129061</v>
      </c>
      <c r="U248" s="24">
        <v>3.34796421562405</v>
      </c>
      <c r="V248" s="24">
        <v>3.49807694630733</v>
      </c>
      <c r="W248" s="24">
        <v>3.36562878055539</v>
      </c>
      <c r="X248" s="24">
        <v>3.27218227584981</v>
      </c>
      <c r="Y248" s="24">
        <v>3.12476959346602</v>
      </c>
      <c r="Z248" s="29">
        <v>41.0901791456594</v>
      </c>
      <c r="AA248" s="29">
        <v>42.4293877163806</v>
      </c>
      <c r="AB248" s="29">
        <v>43.4157249854806</v>
      </c>
      <c r="AC248" s="29">
        <v>45.0392169408616</v>
      </c>
    </row>
    <row r="249" ht="20.05" customHeight="1">
      <c r="A249" s="22">
        <f>$A248+C248</f>
        <v>1217.560866034490</v>
      </c>
      <c r="B249" s="23"/>
      <c r="C249" s="24">
        <v>5</v>
      </c>
      <c r="D249" t="b" s="25">
        <v>1</v>
      </c>
      <c r="E249" s="26"/>
      <c r="F249" s="27">
        <v>567.698435981921</v>
      </c>
      <c r="G249" s="27">
        <f>E248+(F248/60+H249*'data'!$C$16+I249*OFFSET('data'!$C$17,0,D248)-G248*(OFFSET('data'!$C$18,0,D248)+'data'!$C$19+OFFSET('data'!$C$20,0,D248)))*C249/60+G248</f>
        <v>21.9204965829397</v>
      </c>
      <c r="H249" s="27">
        <f>H248+('data'!$C$19*G248-'data'!$C$16*H248)*$C249/60</f>
        <v>72.4403659361963</v>
      </c>
      <c r="I249" s="27">
        <f>I248+(OFFSET('data'!$C$20,0,D249)*G248-OFFSET('data'!$C$17,0,D249)*I248)*$C249/60</f>
        <v>83.057006782084</v>
      </c>
      <c r="J249" s="28">
        <f>$A249/60</f>
        <v>20.2926811005748</v>
      </c>
      <c r="K249" s="24">
        <f>G249/'data'!$C$15*1000</f>
        <v>3.3490171660128</v>
      </c>
      <c r="L249" s="24">
        <f>L248+'data'!$G$21*(K248-L248)/60*C248</f>
        <v>3.12739597217525</v>
      </c>
      <c r="M249" s="25">
        <f>IF(L249&lt;='data'!$G$22,1.89,1.47)</f>
        <v>1.47</v>
      </c>
      <c r="N249" s="24">
        <f>$A249</f>
        <v>1217.560866034490</v>
      </c>
      <c r="O249" s="29">
        <f>'data'!$G$23-'data'!$G$23*(1-('data'!$G$22^M249)/('data'!$G$22^M249+L249^M249))</f>
        <v>44.8935757698343</v>
      </c>
      <c r="P249" s="29">
        <f>VLOOKUP(IF(N249-'data'!$G$24&lt;0,0,N249-'data'!$G$24),N3:O366,2)</f>
        <v>45.0096451994168</v>
      </c>
      <c r="Q249" s="25">
        <v>3.5</v>
      </c>
      <c r="R249" s="30">
        <v>3.50007770777676</v>
      </c>
      <c r="S249" s="25">
        <v>3.43775539936654</v>
      </c>
      <c r="T249" s="25">
        <v>3.40178150692567</v>
      </c>
      <c r="U249" s="24">
        <v>3.3490171660128</v>
      </c>
      <c r="V249" s="24">
        <v>3.49810049432634</v>
      </c>
      <c r="W249" s="24">
        <v>3.36647467383431</v>
      </c>
      <c r="X249" s="24">
        <v>3.27370272918396</v>
      </c>
      <c r="Y249" s="24">
        <v>3.12739597217525</v>
      </c>
      <c r="Z249" s="29">
        <v>41.0899409901121</v>
      </c>
      <c r="AA249" s="29">
        <v>42.4205613053121</v>
      </c>
      <c r="AB249" s="29">
        <v>43.3993188948189</v>
      </c>
      <c r="AC249" s="29">
        <v>45.0096451994168</v>
      </c>
    </row>
    <row r="250" ht="20.05" customHeight="1">
      <c r="A250" s="22">
        <f>$A249+C249</f>
        <v>1222.560866034490</v>
      </c>
      <c r="B250" s="23"/>
      <c r="C250" s="24">
        <v>5</v>
      </c>
      <c r="D250" t="b" s="25">
        <v>1</v>
      </c>
      <c r="E250" s="26"/>
      <c r="F250" s="27">
        <v>567.335914909222</v>
      </c>
      <c r="G250" s="27">
        <f>E249+(F249/60+H250*'data'!$C$16+I250*OFFSET('data'!$C$17,0,D249)-G249*(OFFSET('data'!$C$18,0,D249)+'data'!$C$19+OFFSET('data'!$C$20,0,D249)))*C250/60+G249</f>
        <v>21.9271780996092</v>
      </c>
      <c r="H250" s="27">
        <f>H249+('data'!$C$19*G249-'data'!$C$16*H249)*$C250/60</f>
        <v>72.54503452525439</v>
      </c>
      <c r="I250" s="27">
        <f>I249+(OFFSET('data'!$C$20,0,D250)*G249-OFFSET('data'!$C$17,0,D250)*I249)*$C250/60</f>
        <v>83.2423193109167</v>
      </c>
      <c r="J250" s="28">
        <f>$A250/60</f>
        <v>20.3760144339082</v>
      </c>
      <c r="K250" s="24">
        <f>G250/'data'!$C$15*1000</f>
        <v>3.35003796925676</v>
      </c>
      <c r="L250" s="24">
        <f>L249+'data'!$G$21*(K249-L249)/60*C249</f>
        <v>3.13000383601794</v>
      </c>
      <c r="M250" s="25">
        <f>IF(L250&lt;='data'!$G$22,1.89,1.47)</f>
        <v>1.47</v>
      </c>
      <c r="N250" s="24">
        <f>$A250</f>
        <v>1222.560866034490</v>
      </c>
      <c r="O250" s="29">
        <f>'data'!$G$23-'data'!$G$23*(1-('data'!$G$22^M250)/('data'!$G$22^M250+L250^M250))</f>
        <v>44.8651224173121</v>
      </c>
      <c r="P250" s="29">
        <f>VLOOKUP(IF(N250-'data'!$G$24&lt;0,0,N250-'data'!$G$24),N3:O366,2)</f>
        <v>44.9802929694398</v>
      </c>
      <c r="Q250" s="25">
        <v>3.5</v>
      </c>
      <c r="R250" s="30">
        <v>3.50007731640966</v>
      </c>
      <c r="S250" s="25">
        <v>3.4379955874104</v>
      </c>
      <c r="T250" s="25">
        <v>3.40216771056862</v>
      </c>
      <c r="U250" s="24">
        <v>3.35003796925676</v>
      </c>
      <c r="V250" s="24">
        <v>3.4981237606186</v>
      </c>
      <c r="W250" s="24">
        <v>3.36731344933036</v>
      </c>
      <c r="X250" s="24">
        <v>3.27520985947103</v>
      </c>
      <c r="Y250" s="24">
        <v>3.13000383601794</v>
      </c>
      <c r="Z250" s="29">
        <v>41.0897056846258</v>
      </c>
      <c r="AA250" s="29">
        <v>42.4118123166363</v>
      </c>
      <c r="AB250" s="29">
        <v>43.3830657743621</v>
      </c>
      <c r="AC250" s="29">
        <v>44.9802929694398</v>
      </c>
    </row>
    <row r="251" ht="20.05" customHeight="1">
      <c r="A251" s="22">
        <f>$A250+C250</f>
        <v>1227.560866034490</v>
      </c>
      <c r="B251" s="23"/>
      <c r="C251" s="24">
        <v>5</v>
      </c>
      <c r="D251" t="b" s="25">
        <v>1</v>
      </c>
      <c r="E251" s="26"/>
      <c r="F251" s="27">
        <v>566.975216797862</v>
      </c>
      <c r="G251" s="27">
        <f>E250+(F250/60+H251*'data'!$C$16+I251*OFFSET('data'!$C$17,0,D250)-G250*(OFFSET('data'!$C$18,0,D250)+'data'!$C$19+OFFSET('data'!$C$20,0,D250)))*C251/60+G250</f>
        <v>21.9336609871496</v>
      </c>
      <c r="H251" s="27">
        <f>H250+('data'!$C$19*G250-'data'!$C$16*H250)*$C251/60</f>
        <v>72.6492503605067</v>
      </c>
      <c r="I251" s="27">
        <f>I250+(OFFSET('data'!$C$20,0,D251)*G250-OFFSET('data'!$C$17,0,D251)*I250)*$C251/60</f>
        <v>83.4276269472557</v>
      </c>
      <c r="J251" s="28">
        <f>$A251/60</f>
        <v>20.4593477672415</v>
      </c>
      <c r="K251" s="24">
        <f>G251/'data'!$C$15*1000</f>
        <v>3.35102842590887</v>
      </c>
      <c r="L251" s="24">
        <f>L250+'data'!$G$21*(K250-L250)/60*C250</f>
        <v>3.13259302458016</v>
      </c>
      <c r="M251" s="25">
        <f>IF(L251&lt;='data'!$G$22,1.89,1.47)</f>
        <v>1.47</v>
      </c>
      <c r="N251" s="24">
        <f>$A251</f>
        <v>1227.560866034490</v>
      </c>
      <c r="O251" s="29">
        <f>'data'!$G$23-'data'!$G$23*(1-('data'!$G$22^M251)/('data'!$G$22^M251+L251^M251))</f>
        <v>44.8368974774042</v>
      </c>
      <c r="P251" s="29">
        <f>VLOOKUP(IF(N251-'data'!$G$24&lt;0,0,N251-'data'!$G$24),N3:O366,2)</f>
        <v>44.9511626588062</v>
      </c>
      <c r="Q251" s="25">
        <v>3.5</v>
      </c>
      <c r="R251" s="30">
        <v>3.50007692731476</v>
      </c>
      <c r="S251" s="25">
        <v>3.43823495697044</v>
      </c>
      <c r="T251" s="25">
        <v>3.40255193301105</v>
      </c>
      <c r="U251" s="24">
        <v>3.35102842590887</v>
      </c>
      <c r="V251" s="24">
        <v>3.49814674852614</v>
      </c>
      <c r="W251" s="24">
        <v>3.36814518112023</v>
      </c>
      <c r="X251" s="24">
        <v>3.27670379957527</v>
      </c>
      <c r="Y251" s="24">
        <v>3.13259302458016</v>
      </c>
      <c r="Z251" s="29">
        <v>41.0894731953513</v>
      </c>
      <c r="AA251" s="29">
        <v>42.4031399035377</v>
      </c>
      <c r="AB251" s="29">
        <v>43.3669639728372</v>
      </c>
      <c r="AC251" s="29">
        <v>44.9511626588062</v>
      </c>
    </row>
    <row r="252" ht="20.05" customHeight="1">
      <c r="A252" s="22">
        <f>$A251+C251</f>
        <v>1232.560866034490</v>
      </c>
      <c r="B252" s="23"/>
      <c r="C252" s="24">
        <v>5</v>
      </c>
      <c r="D252" t="b" s="25">
        <v>1</v>
      </c>
      <c r="E252" s="26"/>
      <c r="F252" s="27">
        <v>566.616331065642</v>
      </c>
      <c r="G252" s="27">
        <f>E251+(F251/60+H252*'data'!$C$16+I252*OFFSET('data'!$C$17,0,D251)-G251*(OFFSET('data'!$C$18,0,D251)+'data'!$C$19+OFFSET('data'!$C$20,0,D251)))*C252/60+G251</f>
        <v>21.9399563363268</v>
      </c>
      <c r="H252" s="27">
        <f>H251+('data'!$C$19*G251-'data'!$C$16*H251)*$C252/60</f>
        <v>72.7530112984057</v>
      </c>
      <c r="I252" s="27">
        <f>I251+(OFFSET('data'!$C$20,0,D252)*G251-OFFSET('data'!$C$17,0,D252)*I251)*$C252/60</f>
        <v>83.6129277250854</v>
      </c>
      <c r="J252" s="28">
        <f>$A252/60</f>
        <v>20.5426811005748</v>
      </c>
      <c r="K252" s="24">
        <f>G252/'data'!$C$15*1000</f>
        <v>3.35199023041821</v>
      </c>
      <c r="L252" s="24">
        <f>L251+'data'!$G$21*(K251-L251)/60*C251</f>
        <v>3.13516340052311</v>
      </c>
      <c r="M252" s="25">
        <f>IF(L252&lt;='data'!$G$22,1.89,1.47)</f>
        <v>1.47</v>
      </c>
      <c r="N252" s="24">
        <f>$A252</f>
        <v>1232.560866034490</v>
      </c>
      <c r="O252" s="29">
        <f>'data'!$G$23-'data'!$G$23*(1-('data'!$G$22^M252)/('data'!$G$22^M252+L252^M252))</f>
        <v>44.8089018931322</v>
      </c>
      <c r="P252" s="29">
        <f>VLOOKUP(IF(N252-'data'!$G$24&lt;0,0,N252-'data'!$G$24),N3:O366,2)</f>
        <v>44.9222563393627</v>
      </c>
      <c r="Q252" s="25">
        <v>3.5</v>
      </c>
      <c r="R252" s="30">
        <v>3.50007654047871</v>
      </c>
      <c r="S252" s="25">
        <v>3.43847351207117</v>
      </c>
      <c r="T252" s="25">
        <v>3.40293422226938</v>
      </c>
      <c r="U252" s="24">
        <v>3.35199023041821</v>
      </c>
      <c r="V252" s="24">
        <v>3.4981694613515</v>
      </c>
      <c r="W252" s="24">
        <v>3.36896994245743</v>
      </c>
      <c r="X252" s="24">
        <v>3.27818468139516</v>
      </c>
      <c r="Y252" s="24">
        <v>3.13516340052311</v>
      </c>
      <c r="Z252" s="29">
        <v>41.0892434888405</v>
      </c>
      <c r="AA252" s="29">
        <v>42.3945432293351</v>
      </c>
      <c r="AB252" s="29">
        <v>43.3510118530521</v>
      </c>
      <c r="AC252" s="29">
        <v>44.9222563393627</v>
      </c>
    </row>
    <row r="253" ht="20.05" customHeight="1">
      <c r="A253" s="22">
        <f>$A252+C252</f>
        <v>1237.560866034490</v>
      </c>
      <c r="B253" s="23"/>
      <c r="C253" s="24">
        <v>5</v>
      </c>
      <c r="D253" t="b" s="25">
        <v>1</v>
      </c>
      <c r="E253" s="26"/>
      <c r="F253" s="27">
        <v>566.259247192049</v>
      </c>
      <c r="G253" s="27">
        <f>E252+(F252/60+H253*'data'!$C$16+I253*OFFSET('data'!$C$17,0,D252)-G252*(OFFSET('data'!$C$18,0,D252)+'data'!$C$19+OFFSET('data'!$C$20,0,D252)))*C253/60+G252</f>
        <v>21.9460745844645</v>
      </c>
      <c r="H253" s="27">
        <f>H252+('data'!$C$19*G252-'data'!$C$16*H252)*$C253/60</f>
        <v>72.85631547602451</v>
      </c>
      <c r="I253" s="27">
        <f>I252+(OFFSET('data'!$C$20,0,D253)*G252-OFFSET('data'!$C$17,0,D253)*I252)*$C253/60</f>
        <v>83.7982197890247</v>
      </c>
      <c r="J253" s="28">
        <f>$A253/60</f>
        <v>20.6260144339082</v>
      </c>
      <c r="K253" s="24">
        <f>G253/'data'!$C$15*1000</f>
        <v>3.35292497740086</v>
      </c>
      <c r="L253" s="24">
        <f>L252+'data'!$G$21*(K252-L252)/60*C252</f>
        <v>3.13771484806302</v>
      </c>
      <c r="M253" s="25">
        <f>IF(L253&lt;='data'!$G$22,1.89,1.47)</f>
        <v>1.47</v>
      </c>
      <c r="N253" s="24">
        <f>$A253</f>
        <v>1237.560866034490</v>
      </c>
      <c r="O253" s="29">
        <f>'data'!$G$23-'data'!$G$23*(1-('data'!$G$22^M253)/('data'!$G$22^M253+L253^M253))</f>
        <v>44.7811363726498</v>
      </c>
      <c r="P253" s="29">
        <f>VLOOKUP(IF(N253-'data'!$G$24&lt;0,0,N253-'data'!$G$24),N3:O366,2)</f>
        <v>44.8935757698343</v>
      </c>
      <c r="Q253" s="25">
        <v>3.5</v>
      </c>
      <c r="R253" s="30">
        <v>3.50007615588828</v>
      </c>
      <c r="S253" s="25">
        <v>3.43871125664455</v>
      </c>
      <c r="T253" s="25">
        <v>3.40331462374816</v>
      </c>
      <c r="U253" s="24">
        <v>3.35292497740086</v>
      </c>
      <c r="V253" s="24">
        <v>3.49819190235822</v>
      </c>
      <c r="W253" s="24">
        <v>3.36978780578086</v>
      </c>
      <c r="X253" s="24">
        <v>3.27965263584214</v>
      </c>
      <c r="Y253" s="24">
        <v>3.13771484806302</v>
      </c>
      <c r="Z253" s="29">
        <v>41.0890165320417</v>
      </c>
      <c r="AA253" s="29">
        <v>42.3860214673606</v>
      </c>
      <c r="AB253" s="29">
        <v>43.3352077921263</v>
      </c>
      <c r="AC253" s="29">
        <v>44.8935757698343</v>
      </c>
    </row>
    <row r="254" ht="20.05" customHeight="1">
      <c r="A254" s="22">
        <f>$A253+C253</f>
        <v>1242.560866034490</v>
      </c>
      <c r="B254" s="23"/>
      <c r="C254" s="24">
        <v>5</v>
      </c>
      <c r="D254" t="b" s="25">
        <v>1</v>
      </c>
      <c r="E254" s="26"/>
      <c r="F254" s="27">
        <v>565.903954718518</v>
      </c>
      <c r="G254" s="27">
        <f>E253+(F253/60+H254*'data'!$C$16+I254*OFFSET('data'!$C$17,0,D253)-G253*(OFFSET('data'!$C$18,0,D253)+'data'!$C$19+OFFSET('data'!$C$20,0,D253)))*C254/60+G253</f>
        <v>21.9520255540615</v>
      </c>
      <c r="H254" s="27">
        <f>H253+('data'!$C$19*G253-'data'!$C$16*H253)*$C254/60</f>
        <v>72.959161293618</v>
      </c>
      <c r="I254" s="27">
        <f>I253+(OFFSET('data'!$C$20,0,D254)*G253-OFFSET('data'!$C$17,0,D254)*I253)*$C254/60</f>
        <v>83.9835013878108</v>
      </c>
      <c r="J254" s="28">
        <f>$A254/60</f>
        <v>20.7093477672415</v>
      </c>
      <c r="K254" s="24">
        <f>G254/'data'!$C$15*1000</f>
        <v>3.35383416753984</v>
      </c>
      <c r="L254" s="24">
        <f>L253+'data'!$G$21*(K253-L253)/60*C253</f>
        <v>3.14024727154275</v>
      </c>
      <c r="M254" s="25">
        <f>IF(L254&lt;='data'!$G$22,1.89,1.47)</f>
        <v>1.47</v>
      </c>
      <c r="N254" s="24">
        <f>$A254</f>
        <v>1242.560866034490</v>
      </c>
      <c r="O254" s="29">
        <f>'data'!$G$23-'data'!$G$23*(1-('data'!$G$22^M254)/('data'!$G$22^M254+L254^M254))</f>
        <v>44.7536014058536</v>
      </c>
      <c r="P254" s="29">
        <f>VLOOKUP(IF(N254-'data'!$G$24&lt;0,0,N254-'data'!$G$24),N3:O366,2)</f>
        <v>44.8651224173121</v>
      </c>
      <c r="Q254" s="25">
        <v>3.5</v>
      </c>
      <c r="R254" s="30">
        <v>3.50007577353028</v>
      </c>
      <c r="S254" s="25">
        <v>3.43894819453478</v>
      </c>
      <c r="T254" s="25">
        <v>3.40369318039372</v>
      </c>
      <c r="U254" s="24">
        <v>3.35383416753984</v>
      </c>
      <c r="V254" s="24">
        <v>3.49821407477127</v>
      </c>
      <c r="W254" s="24">
        <v>3.37059884272326</v>
      </c>
      <c r="X254" s="24">
        <v>3.28110779282145</v>
      </c>
      <c r="Y254" s="24">
        <v>3.14024727154275</v>
      </c>
      <c r="Z254" s="29">
        <v>41.0887922922943</v>
      </c>
      <c r="AA254" s="29">
        <v>42.3775738008413</v>
      </c>
      <c r="AB254" s="29">
        <v>43.3195501816934</v>
      </c>
      <c r="AC254" s="29">
        <v>44.8651224173121</v>
      </c>
    </row>
    <row r="255" ht="20.05" customHeight="1">
      <c r="A255" s="22">
        <f>$A254+C254</f>
        <v>1247.560866034490</v>
      </c>
      <c r="B255" s="23"/>
      <c r="C255" s="24">
        <v>5</v>
      </c>
      <c r="D255" t="b" s="25">
        <v>1</v>
      </c>
      <c r="E255" s="26"/>
      <c r="F255" s="27">
        <v>565.550443247811</v>
      </c>
      <c r="G255" s="27">
        <f>E254+(F254/60+H255*'data'!$C$16+I255*OFFSET('data'!$C$17,0,D254)-G254*(OFFSET('data'!$C$18,0,D254)+'data'!$C$19+OFFSET('data'!$C$20,0,D254)))*C255/60+G254</f>
        <v>21.9578184891273</v>
      </c>
      <c r="H255" s="27">
        <f>H254+('data'!$C$19*G254-'data'!$C$16*H254)*$C255/60</f>
        <v>73.06154739821891</v>
      </c>
      <c r="I255" s="27">
        <f>I254+(OFFSET('data'!$C$20,0,D255)*G254-OFFSET('data'!$C$17,0,D255)*I254)*$C255/60</f>
        <v>84.1687708681678</v>
      </c>
      <c r="J255" s="28">
        <f>$A255/60</f>
        <v>20.7926811005748</v>
      </c>
      <c r="K255" s="24">
        <f>G255/'data'!$C$15*1000</f>
        <v>3.35471921313649</v>
      </c>
      <c r="L255" s="24">
        <f>L254+'data'!$G$21*(K254-L254)/60*C254</f>
        <v>3.14276059408965</v>
      </c>
      <c r="M255" s="25">
        <f>IF(L255&lt;='data'!$G$22,1.89,1.47)</f>
        <v>1.47</v>
      </c>
      <c r="N255" s="24">
        <f>$A255</f>
        <v>1247.560866034490</v>
      </c>
      <c r="O255" s="29">
        <f>'data'!$G$23-'data'!$G$23*(1-('data'!$G$22^M255)/('data'!$G$22^M255+L255^M255))</f>
        <v>44.7262972799542</v>
      </c>
      <c r="P255" s="29">
        <f>VLOOKUP(IF(N255-'data'!$G$24&lt;0,0,N255-'data'!$G$24),N3:O366,2)</f>
        <v>44.8368974774042</v>
      </c>
      <c r="Q255" s="25">
        <v>3.5</v>
      </c>
      <c r="R255" s="30">
        <v>3.50007539339162</v>
      </c>
      <c r="S255" s="25">
        <v>3.43918432950318</v>
      </c>
      <c r="T255" s="25">
        <v>3.40406993283877</v>
      </c>
      <c r="U255" s="24">
        <v>3.35471921313649</v>
      </c>
      <c r="V255" s="24">
        <v>3.49823598177752</v>
      </c>
      <c r="W255" s="24">
        <v>3.3714031241197</v>
      </c>
      <c r="X255" s="24">
        <v>3.28255028121507</v>
      </c>
      <c r="Y255" s="24">
        <v>3.14276059408965</v>
      </c>
      <c r="Z255" s="29">
        <v>41.0885707373249</v>
      </c>
      <c r="AA255" s="29">
        <v>42.369199422781</v>
      </c>
      <c r="AB255" s="29">
        <v>43.304037428076</v>
      </c>
      <c r="AC255" s="29">
        <v>44.8368974774042</v>
      </c>
    </row>
    <row r="256" ht="20.05" customHeight="1">
      <c r="A256" s="22">
        <f>$A255+C255</f>
        <v>1252.560866034490</v>
      </c>
      <c r="B256" s="23"/>
      <c r="C256" s="24">
        <v>5</v>
      </c>
      <c r="D256" t="b" s="25">
        <v>1</v>
      </c>
      <c r="E256" s="26"/>
      <c r="F256" s="27">
        <v>565.198702443457</v>
      </c>
      <c r="G256" s="27">
        <f>E255+(F255/60+H256*'data'!$C$16+I256*OFFSET('data'!$C$17,0,D255)-G255*(OFFSET('data'!$C$18,0,D255)+'data'!$C$19+OFFSET('data'!$C$20,0,D255)))*C256/60+G255</f>
        <v>21.9634620893696</v>
      </c>
      <c r="H256" s="27">
        <f>H255+('data'!$C$19*G255-'data'!$C$16*H255)*$C256/60</f>
        <v>73.1634726682089</v>
      </c>
      <c r="I256" s="27">
        <f>I255+(OFFSET('data'!$C$20,0,D256)*G255-OFFSET('data'!$C$17,0,D256)*I255)*$C256/60</f>
        <v>84.35402666903791</v>
      </c>
      <c r="J256" s="28">
        <f>$A256/60</f>
        <v>20.8760144339082</v>
      </c>
      <c r="K256" s="24">
        <f>G256/'data'!$C$15*1000</f>
        <v>3.3555814433336</v>
      </c>
      <c r="L256" s="24">
        <f>L255+'data'!$G$21*(K255-L255)/60*C255</f>
        <v>3.14525475635449</v>
      </c>
      <c r="M256" s="25">
        <f>IF(L256&lt;='data'!$G$22,1.89,1.47)</f>
        <v>1.47</v>
      </c>
      <c r="N256" s="24">
        <f>$A256</f>
        <v>1252.560866034490</v>
      </c>
      <c r="O256" s="29">
        <f>'data'!$G$23-'data'!$G$23*(1-('data'!$G$22^M256)/('data'!$G$22^M256+L256^M256))</f>
        <v>44.6992240940709</v>
      </c>
      <c r="P256" s="29">
        <f>VLOOKUP(IF(N256-'data'!$G$24&lt;0,0,N256-'data'!$G$24),N3:O366,2)</f>
        <v>44.8089018931322</v>
      </c>
      <c r="Q256" s="25">
        <v>3.5</v>
      </c>
      <c r="R256" s="30">
        <v>3.5000750154593</v>
      </c>
      <c r="S256" s="25">
        <v>3.43941966523253</v>
      </c>
      <c r="T256" s="25">
        <v>3.40444491953843</v>
      </c>
      <c r="U256" s="24">
        <v>3.3555814433336</v>
      </c>
      <c r="V256" s="24">
        <v>3.49825762652619</v>
      </c>
      <c r="W256" s="24">
        <v>3.37220072001598</v>
      </c>
      <c r="X256" s="24">
        <v>3.28398022886655</v>
      </c>
      <c r="Y256" s="24">
        <v>3.14525475635449</v>
      </c>
      <c r="Z256" s="29">
        <v>41.0883518352423</v>
      </c>
      <c r="AA256" s="29">
        <v>42.3608975358426</v>
      </c>
      <c r="AB256" s="29">
        <v>43.2886679524364</v>
      </c>
      <c r="AC256" s="29">
        <v>44.8089018931322</v>
      </c>
    </row>
    <row r="257" ht="20.05" customHeight="1">
      <c r="A257" s="22">
        <f>$A256+C256</f>
        <v>1257.560866034490</v>
      </c>
      <c r="B257" s="23"/>
      <c r="C257" s="24">
        <v>5</v>
      </c>
      <c r="D257" t="b" s="25">
        <v>1</v>
      </c>
      <c r="E257" s="26"/>
      <c r="F257" s="27">
        <v>564.848722029834</v>
      </c>
      <c r="G257" s="27">
        <f>E256+(F256/60+H257*'data'!$C$16+I257*OFFSET('data'!$C$17,0,D256)-G256*(OFFSET('data'!$C$18,0,D256)+'data'!$C$19+OFFSET('data'!$C$20,0,D256)))*C257/60+G256</f>
        <v>21.9689645423608</v>
      </c>
      <c r="H257" s="27">
        <f>H256+('data'!$C$19*G256-'data'!$C$16*H256)*$C257/60</f>
        <v>73.2649361988062</v>
      </c>
      <c r="I257" s="27">
        <f>I256+(OFFSET('data'!$C$20,0,D257)*G256-OFFSET('data'!$C$17,0,D257)*I256)*$C257/60</f>
        <v>84.5392673161533</v>
      </c>
      <c r="J257" s="28">
        <f>$A257/60</f>
        <v>20.9593477672415</v>
      </c>
      <c r="K257" s="24">
        <f>G257/'data'!$C$15*1000</f>
        <v>3.35642210902988</v>
      </c>
      <c r="L257" s="24">
        <f>L256+'data'!$G$21*(K256-L256)/60*C256</f>
        <v>3.14772971532672</v>
      </c>
      <c r="M257" s="25">
        <f>IF(L257&lt;='data'!$G$22,1.89,1.47)</f>
        <v>1.47</v>
      </c>
      <c r="N257" s="24">
        <f>$A257</f>
        <v>1257.560866034490</v>
      </c>
      <c r="O257" s="29">
        <f>'data'!$G$23-'data'!$G$23*(1-('data'!$G$22^M257)/('data'!$G$22^M257+L257^M257))</f>
        <v>44.672381772909</v>
      </c>
      <c r="P257" s="29">
        <f>VLOOKUP(IF(N257-'data'!$G$24&lt;0,0,N257-'data'!$G$24),N3:O366,2)</f>
        <v>44.7811363726498</v>
      </c>
      <c r="Q257" s="25">
        <v>3.5</v>
      </c>
      <c r="R257" s="30">
        <v>3.50007463972037</v>
      </c>
      <c r="S257" s="25">
        <v>3.43965420533127</v>
      </c>
      <c r="T257" s="25">
        <v>3.4048181768981</v>
      </c>
      <c r="U257" s="24">
        <v>3.35642210902988</v>
      </c>
      <c r="V257" s="24">
        <v>3.49827901212928</v>
      </c>
      <c r="W257" s="24">
        <v>3.37299169967699</v>
      </c>
      <c r="X257" s="24">
        <v>3.28539776256756</v>
      </c>
      <c r="Y257" s="24">
        <v>3.14772971532672</v>
      </c>
      <c r="Z257" s="29">
        <v>41.088135554533</v>
      </c>
      <c r="AA257" s="29">
        <v>42.3526673522326</v>
      </c>
      <c r="AB257" s="29">
        <v>43.273440190903</v>
      </c>
      <c r="AC257" s="29">
        <v>44.7811363726498</v>
      </c>
    </row>
    <row r="258" ht="20.05" customHeight="1">
      <c r="A258" s="22">
        <f>$A257+C257</f>
        <v>1262.560866034490</v>
      </c>
      <c r="B258" s="23"/>
      <c r="C258" s="24">
        <v>5</v>
      </c>
      <c r="D258" t="b" s="25">
        <v>1</v>
      </c>
      <c r="E258" s="26"/>
      <c r="F258" s="27">
        <v>564.500491791498</v>
      </c>
      <c r="G258" s="27">
        <f>E257+(F257/60+H258*'data'!$C$16+I258*OFFSET('data'!$C$17,0,D257)-G257*(OFFSET('data'!$C$18,0,D257)+'data'!$C$19+OFFSET('data'!$C$20,0,D257)))*C258/60+G257</f>
        <v>21.9743335538034</v>
      </c>
      <c r="H258" s="27">
        <f>H257+('data'!$C$19*G257-'data'!$C$16*H257)*$C258/60</f>
        <v>73.36593728841601</v>
      </c>
      <c r="I258" s="27">
        <f>I257+(OFFSET('data'!$C$20,0,D258)*G257-OFFSET('data'!$C$17,0,D258)*I257)*$C258/60</f>
        <v>84.7244914169291</v>
      </c>
      <c r="J258" s="28">
        <f>$A258/60</f>
        <v>21.0426811005748</v>
      </c>
      <c r="K258" s="24">
        <f>G258/'data'!$C$15*1000</f>
        <v>3.35724238750385</v>
      </c>
      <c r="L258" s="24">
        <f>L257+'data'!$G$21*(K257-L257)/60*C257</f>
        <v>3.1501854432215</v>
      </c>
      <c r="M258" s="25">
        <f>IF(L258&lt;='data'!$G$22,1.89,1.47)</f>
        <v>1.47</v>
      </c>
      <c r="N258" s="24">
        <f>$A258</f>
        <v>1262.560866034490</v>
      </c>
      <c r="O258" s="29">
        <f>'data'!$G$23-'data'!$G$23*(1-('data'!$G$22^M258)/('data'!$G$22^M258+L258^M258))</f>
        <v>44.6457700795757</v>
      </c>
      <c r="P258" s="29">
        <f>VLOOKUP(IF(N258-'data'!$G$24&lt;0,0,N258-'data'!$G$24),N3:O366,2)</f>
        <v>44.7536014058536</v>
      </c>
      <c r="Q258" s="25">
        <v>3.5</v>
      </c>
      <c r="R258" s="30">
        <v>3.50007426616196</v>
      </c>
      <c r="S258" s="25">
        <v>3.43988795333741</v>
      </c>
      <c r="T258" s="25">
        <v>3.40518973939401</v>
      </c>
      <c r="U258" s="24">
        <v>3.35724238750385</v>
      </c>
      <c r="V258" s="24">
        <v>3.49830014166201</v>
      </c>
      <c r="W258" s="24">
        <v>3.37377613159502</v>
      </c>
      <c r="X258" s="24">
        <v>3.2868030080462</v>
      </c>
      <c r="Y258" s="24">
        <v>3.1501854432215</v>
      </c>
      <c r="Z258" s="29">
        <v>41.0879218640569</v>
      </c>
      <c r="AA258" s="29">
        <v>42.3445080935858</v>
      </c>
      <c r="AB258" s="29">
        <v>43.2583525946766</v>
      </c>
      <c r="AC258" s="29">
        <v>44.7536014058536</v>
      </c>
    </row>
    <row r="259" ht="20.05" customHeight="1">
      <c r="A259" s="22">
        <f>$A258+C258</f>
        <v>1267.560866034490</v>
      </c>
      <c r="B259" s="23"/>
      <c r="C259" s="24">
        <v>5</v>
      </c>
      <c r="D259" t="b" s="25">
        <v>1</v>
      </c>
      <c r="E259" s="26"/>
      <c r="F259" s="27">
        <v>564.154001572918</v>
      </c>
      <c r="G259" s="27">
        <f>E258+(F258/60+H259*'data'!$C$16+I259*OFFSET('data'!$C$17,0,D258)-G258*(OFFSET('data'!$C$18,0,D258)+'data'!$C$19+OFFSET('data'!$C$20,0,D258)))*C259/60+G258</f>
        <v>21.9795763760066</v>
      </c>
      <c r="H259" s="27">
        <f>H258+('data'!$C$19*G258-'data'!$C$16*H258)*$C259/60</f>
        <v>73.4664754257921</v>
      </c>
      <c r="I259" s="27">
        <f>I258+(OFFSET('data'!$C$20,0,D259)*G258-OFFSET('data'!$C$17,0,D259)*I258)*$C259/60</f>
        <v>84.90969765565779</v>
      </c>
      <c r="J259" s="28">
        <f>$A259/60</f>
        <v>21.1260144339082</v>
      </c>
      <c r="K259" s="24">
        <f>G259/'data'!$C$15*1000</f>
        <v>3.35804338676454</v>
      </c>
      <c r="L259" s="24">
        <f>L258+'data'!$G$21*(K258-L258)/60*C258</f>
        <v>3.15262192643423</v>
      </c>
      <c r="M259" s="25">
        <f>IF(L259&lt;='data'!$G$22,1.89,1.47)</f>
        <v>1.47</v>
      </c>
      <c r="N259" s="24">
        <f>$A259</f>
        <v>1267.560866034490</v>
      </c>
      <c r="O259" s="29">
        <f>'data'!$G$23-'data'!$G$23*(1-('data'!$G$22^M259)/('data'!$G$22^M259+L259^M259))</f>
        <v>44.6193886275873</v>
      </c>
      <c r="P259" s="29">
        <f>VLOOKUP(IF(N259-'data'!$G$24&lt;0,0,N259-'data'!$G$24),N3:O366,2)</f>
        <v>44.7262972799542</v>
      </c>
      <c r="Q259" s="25">
        <v>3.5</v>
      </c>
      <c r="R259" s="30">
        <v>3.5000738947713</v>
      </c>
      <c r="S259" s="25">
        <v>3.44012091272226</v>
      </c>
      <c r="T259" s="25">
        <v>3.4055596396865</v>
      </c>
      <c r="U259" s="24">
        <v>3.35804338676454</v>
      </c>
      <c r="V259" s="24">
        <v>3.49832101816329</v>
      </c>
      <c r="W259" s="24">
        <v>3.37455408349804</v>
      </c>
      <c r="X259" s="24">
        <v>3.28819608995678</v>
      </c>
      <c r="Y259" s="24">
        <v>3.15262192643423</v>
      </c>
      <c r="Z259" s="29">
        <v>41.0877107330427</v>
      </c>
      <c r="AA259" s="29">
        <v>42.3364189908509</v>
      </c>
      <c r="AB259" s="29">
        <v>43.2434036301149</v>
      </c>
      <c r="AC259" s="29">
        <v>44.7262972799542</v>
      </c>
    </row>
    <row r="260" ht="20.05" customHeight="1">
      <c r="A260" s="22">
        <f>$A259+C259</f>
        <v>1272.560866034490</v>
      </c>
      <c r="B260" s="23"/>
      <c r="C260" s="24">
        <v>5</v>
      </c>
      <c r="D260" t="b" s="25">
        <v>1</v>
      </c>
      <c r="E260" s="26"/>
      <c r="F260" s="27">
        <v>563.809241278115</v>
      </c>
      <c r="G260" s="27">
        <f>E259+(F259/60+H260*'data'!$C$16+I260*OFFSET('data'!$C$17,0,D259)-G259*(OFFSET('data'!$C$18,0,D259)+'data'!$C$19+OFFSET('data'!$C$20,0,D259)))*C260/60+G259</f>
        <v>21.9846998346793</v>
      </c>
      <c r="H260" s="27">
        <f>H259+('data'!$C$19*G259-'data'!$C$16*H259)*$C260/60</f>
        <v>73.56655027796209</v>
      </c>
      <c r="I260" s="27">
        <f>I259+(OFFSET('data'!$C$20,0,D260)*G259-OFFSET('data'!$C$17,0,D260)*I259)*$C260/60</f>
        <v>85.0948847889881</v>
      </c>
      <c r="J260" s="28">
        <f>$A260/60</f>
        <v>21.2093477672415</v>
      </c>
      <c r="K260" s="24">
        <f>G260/'data'!$C$15*1000</f>
        <v>3.35882614964491</v>
      </c>
      <c r="L260" s="24">
        <f>L259+'data'!$G$21*(K259-L259)/60*C259</f>
        <v>3.15503916455858</v>
      </c>
      <c r="M260" s="25">
        <f>IF(L260&lt;='data'!$G$22,1.89,1.47)</f>
        <v>1.47</v>
      </c>
      <c r="N260" s="24">
        <f>$A260</f>
        <v>1272.560866034490</v>
      </c>
      <c r="O260" s="29">
        <f>'data'!$G$23-'data'!$G$23*(1-('data'!$G$22^M260)/('data'!$G$22^M260+L260^M260))</f>
        <v>44.5932368921175</v>
      </c>
      <c r="P260" s="29">
        <f>VLOOKUP(IF(N260-'data'!$G$24&lt;0,0,N260-'data'!$G$24),N3:O366,2)</f>
        <v>44.6992240940709</v>
      </c>
      <c r="Q260" s="25">
        <v>3.5</v>
      </c>
      <c r="R260" s="30">
        <v>3.50007352553565</v>
      </c>
      <c r="S260" s="25">
        <v>3.44035308689386</v>
      </c>
      <c r="T260" s="25">
        <v>3.40592790872659</v>
      </c>
      <c r="U260" s="24">
        <v>3.35882614964491</v>
      </c>
      <c r="V260" s="24">
        <v>3.49834164463609</v>
      </c>
      <c r="W260" s="24">
        <v>3.3753256223579</v>
      </c>
      <c r="X260" s="24">
        <v>3.28957713187109</v>
      </c>
      <c r="Y260" s="24">
        <v>3.15503916455858</v>
      </c>
      <c r="Z260" s="29">
        <v>41.0875021310834</v>
      </c>
      <c r="AA260" s="29">
        <v>42.3283992841783</v>
      </c>
      <c r="AB260" s="29">
        <v>43.2285917787998</v>
      </c>
      <c r="AC260" s="29">
        <v>44.6992240940709</v>
      </c>
    </row>
    <row r="261" ht="20.05" customHeight="1">
      <c r="A261" s="22">
        <f>$A260+C260</f>
        <v>1277.560866034490</v>
      </c>
      <c r="B261" s="23"/>
      <c r="C261" s="24">
        <v>5</v>
      </c>
      <c r="D261" t="b" s="25">
        <v>1</v>
      </c>
      <c r="E261" s="26"/>
      <c r="F261" s="27">
        <v>563.466200870386</v>
      </c>
      <c r="G261" s="27">
        <f>E260+(F260/60+H261*'data'!$C$16+I261*OFFSET('data'!$C$17,0,D260)-G260*(OFFSET('data'!$C$18,0,D260)+'data'!$C$19+OFFSET('data'!$C$20,0,D260)))*C261/60+G260</f>
        <v>21.9897103541395</v>
      </c>
      <c r="H261" s="27">
        <f>H260+('data'!$C$19*G260-'data'!$C$16*H260)*$C261/60</f>
        <v>73.6661616788715</v>
      </c>
      <c r="I261" s="27">
        <f>I260+(OFFSET('data'!$C$20,0,D261)*G260-OFFSET('data'!$C$17,0,D261)*I260)*$C261/60</f>
        <v>85.2800516416703</v>
      </c>
      <c r="J261" s="28">
        <f>$A261/60</f>
        <v>21.2926811005748</v>
      </c>
      <c r="K261" s="24">
        <f>G261/'data'!$C$15*1000</f>
        <v>3.35959165765333</v>
      </c>
      <c r="L261" s="24">
        <f>L260+'data'!$G$21*(K260-L260)/60*C260</f>
        <v>3.15743716946422</v>
      </c>
      <c r="M261" s="25">
        <f>IF(L261&lt;='data'!$G$22,1.89,1.47)</f>
        <v>1.47</v>
      </c>
      <c r="N261" s="24">
        <f>$A261</f>
        <v>1277.560866034490</v>
      </c>
      <c r="O261" s="29">
        <f>'data'!$G$23-'data'!$G$23*(1-('data'!$G$22^M261)/('data'!$G$22^M261+L261^M261))</f>
        <v>44.5673142205316</v>
      </c>
      <c r="P261" s="29">
        <f>VLOOKUP(IF(N261-'data'!$G$24&lt;0,0,N261-'data'!$G$24),N3:O366,2)</f>
        <v>44.672381772909</v>
      </c>
      <c r="Q261" s="25">
        <v>3.5</v>
      </c>
      <c r="R261" s="30">
        <v>3.50007315844238</v>
      </c>
      <c r="S261" s="25">
        <v>3.44058447920031</v>
      </c>
      <c r="T261" s="25">
        <v>3.40629457585633</v>
      </c>
      <c r="U261" s="24">
        <v>3.35959165765333</v>
      </c>
      <c r="V261" s="24">
        <v>3.49836202404791</v>
      </c>
      <c r="W261" s="24">
        <v>3.37609081439846</v>
      </c>
      <c r="X261" s="24">
        <v>3.29094625627104</v>
      </c>
      <c r="Y261" s="24">
        <v>3.15743716946422</v>
      </c>
      <c r="Z261" s="29">
        <v>41.0872960281324</v>
      </c>
      <c r="AA261" s="29">
        <v>42.3204482228077</v>
      </c>
      <c r="AB261" s="29">
        <v>43.2139155375859</v>
      </c>
      <c r="AC261" s="29">
        <v>44.672381772909</v>
      </c>
    </row>
    <row r="262" ht="20.05" customHeight="1">
      <c r="A262" s="22">
        <f>$A261+C261</f>
        <v>1282.560866034490</v>
      </c>
      <c r="B262" s="23"/>
      <c r="C262" s="24">
        <v>5</v>
      </c>
      <c r="D262" t="b" s="25">
        <v>1</v>
      </c>
      <c r="E262" s="26"/>
      <c r="F262" s="27">
        <v>563.124870371735</v>
      </c>
      <c r="G262" s="27">
        <f>E261+(F261/60+H262*'data'!$C$16+I262*OFFSET('data'!$C$17,0,D261)-G261*(OFFSET('data'!$C$18,0,D261)+'data'!$C$19+OFFSET('data'!$C$20,0,D261)))*C262/60+G261</f>
        <v>21.9946139810341</v>
      </c>
      <c r="H262" s="27">
        <f>H261+('data'!$C$19*G261-'data'!$C$16*H261)*$C262/60</f>
        <v>73.7653096187031</v>
      </c>
      <c r="I262" s="27">
        <f>I261+(OFFSET('data'!$C$20,0,D262)*G261-OFFSET('data'!$C$17,0,D262)*I261)*$C262/60</f>
        <v>85.4651971025538</v>
      </c>
      <c r="J262" s="28">
        <f>$A262/60</f>
        <v>21.3760144339082</v>
      </c>
      <c r="K262" s="24">
        <f>G262/'data'!$C$15*1000</f>
        <v>3.36034083459755</v>
      </c>
      <c r="L262" s="24">
        <f>L261+'data'!$G$21*(K261-L261)/60*C261</f>
        <v>3.15981596443079</v>
      </c>
      <c r="M262" s="25">
        <f>IF(L262&lt;='data'!$G$22,1.89,1.47)</f>
        <v>1.47</v>
      </c>
      <c r="N262" s="24">
        <f>$A262</f>
        <v>1282.560866034490</v>
      </c>
      <c r="O262" s="29">
        <f>'data'!$G$23-'data'!$G$23*(1-('data'!$G$22^M262)/('data'!$G$22^M262+L262^M262))</f>
        <v>44.5416198422524</v>
      </c>
      <c r="P262" s="29">
        <f>VLOOKUP(IF(N262-'data'!$G$24&lt;0,0,N262-'data'!$G$24),N3:O366,2)</f>
        <v>44.6457700795757</v>
      </c>
      <c r="Q262" s="25">
        <v>3.5</v>
      </c>
      <c r="R262" s="30">
        <v>3.50007279347895</v>
      </c>
      <c r="S262" s="25">
        <v>3.44081509293281</v>
      </c>
      <c r="T262" s="25">
        <v>3.40665966890319</v>
      </c>
      <c r="U262" s="24">
        <v>3.36034083459755</v>
      </c>
      <c r="V262" s="24">
        <v>3.49838215933118</v>
      </c>
      <c r="W262" s="24">
        <v>3.37684972510374</v>
      </c>
      <c r="X262" s="24">
        <v>3.29230358454255</v>
      </c>
      <c r="Y262" s="24">
        <v>3.15981596443079</v>
      </c>
      <c r="Z262" s="29">
        <v>41.087092394499</v>
      </c>
      <c r="AA262" s="29">
        <v>42.3125650649573</v>
      </c>
      <c r="AB262" s="29">
        <v>43.1993734186344</v>
      </c>
      <c r="AC262" s="29">
        <v>44.6457700795757</v>
      </c>
    </row>
    <row r="263" ht="20.05" customHeight="1">
      <c r="A263" s="22">
        <f>$A262+C262</f>
        <v>1287.560866034490</v>
      </c>
      <c r="B263" s="23"/>
      <c r="C263" s="24">
        <v>5</v>
      </c>
      <c r="D263" t="b" s="25">
        <v>1</v>
      </c>
      <c r="E263" s="26"/>
      <c r="F263" s="27">
        <v>562.785239862890</v>
      </c>
      <c r="G263" s="27">
        <f>E262+(F262/60+H263*'data'!$C$16+I263*OFFSET('data'!$C$17,0,D262)-G262*(OFFSET('data'!$C$18,0,D262)+'data'!$C$19+OFFSET('data'!$C$20,0,D262)))*C263/60+G262</f>
        <v>21.9994164066555</v>
      </c>
      <c r="H263" s="27">
        <f>H262+('data'!$C$19*G262-'data'!$C$16*H262)*$C263/60</f>
        <v>73.8639942338328</v>
      </c>
      <c r="I263" s="27">
        <f>I262+(OFFSET('data'!$C$20,0,D263)*G262-OFFSET('data'!$C$17,0,D263)*I262)*$C263/60</f>
        <v>85.6503201208206</v>
      </c>
      <c r="J263" s="28">
        <f>$A263/60</f>
        <v>21.4593477672415</v>
      </c>
      <c r="K263" s="24">
        <f>G263/'data'!$C$15*1000</f>
        <v>3.36107454999417</v>
      </c>
      <c r="L263" s="24">
        <f>L262+'data'!$G$21*(K262-L262)/60*C262</f>
        <v>3.16217558333462</v>
      </c>
      <c r="M263" s="25">
        <f>IF(L263&lt;='data'!$G$22,1.89,1.47)</f>
        <v>1.47</v>
      </c>
      <c r="N263" s="24">
        <f>$A263</f>
        <v>1287.560866034490</v>
      </c>
      <c r="O263" s="29">
        <f>'data'!$G$23-'data'!$G$23*(1-('data'!$G$22^M263)/('data'!$G$22^M263+L263^M263))</f>
        <v>44.5161528779969</v>
      </c>
      <c r="P263" s="29">
        <f>VLOOKUP(IF(N263-'data'!$G$24&lt;0,0,N263-'data'!$G$24),N3:O366,2)</f>
        <v>44.6193886275873</v>
      </c>
      <c r="Q263" s="25">
        <v>3.5</v>
      </c>
      <c r="R263" s="30">
        <v>3.50007243063283</v>
      </c>
      <c r="S263" s="25">
        <v>3.44104493132856</v>
      </c>
      <c r="T263" s="25">
        <v>3.40702321426882</v>
      </c>
      <c r="U263" s="24">
        <v>3.36107454999417</v>
      </c>
      <c r="V263" s="24">
        <v>3.49840205338368</v>
      </c>
      <c r="W263" s="24">
        <v>3.37760241922589</v>
      </c>
      <c r="X263" s="24">
        <v>3.2936492369706</v>
      </c>
      <c r="Y263" s="24">
        <v>3.16217558333462</v>
      </c>
      <c r="Z263" s="29">
        <v>41.0868912008441</v>
      </c>
      <c r="AA263" s="29">
        <v>42.3047490777148</v>
      </c>
      <c r="AB263" s="29">
        <v>43.1849639494305</v>
      </c>
      <c r="AC263" s="29">
        <v>44.6193886275873</v>
      </c>
    </row>
    <row r="264" ht="20.05" customHeight="1">
      <c r="A264" s="22">
        <f>$A263+C263</f>
        <v>1292.560866034490</v>
      </c>
      <c r="B264" s="23"/>
      <c r="C264" s="24">
        <v>5</v>
      </c>
      <c r="D264" t="b" s="25">
        <v>1</v>
      </c>
      <c r="E264" s="26"/>
      <c r="F264" s="27">
        <v>562.447299482517</v>
      </c>
      <c r="G264" s="27">
        <f>E263+(F263/60+H264*'data'!$C$16+I264*OFFSET('data'!$C$17,0,D263)-G263*(OFFSET('data'!$C$18,0,D263)+'data'!$C$19+OFFSET('data'!$C$20,0,D263)))*C264/60+G263</f>
        <v>22.0041229879405</v>
      </c>
      <c r="H264" s="27">
        <f>H263+('data'!$C$19*G263-'data'!$C$16*H263)*$C264/60</f>
        <v>73.9622157973831</v>
      </c>
      <c r="I264" s="27">
        <f>I263+(OFFSET('data'!$C$20,0,D264)*G263-OFFSET('data'!$C$17,0,D264)*I263)*$C264/60</f>
        <v>85.8354197024414</v>
      </c>
      <c r="J264" s="28">
        <f>$A264/60</f>
        <v>21.5426811005748</v>
      </c>
      <c r="K264" s="24">
        <f>G264/'data'!$C$15*1000</f>
        <v>3.36179362227691</v>
      </c>
      <c r="L264" s="24">
        <f>L263+'data'!$G$21*(K263-L263)/60*C263</f>
        <v>3.1645160698852</v>
      </c>
      <c r="M264" s="25">
        <f>IF(L264&lt;='data'!$G$22,1.89,1.47)</f>
        <v>1.47</v>
      </c>
      <c r="N264" s="24">
        <f>$A264</f>
        <v>1292.560866034490</v>
      </c>
      <c r="O264" s="29">
        <f>'data'!$G$23-'data'!$G$23*(1-('data'!$G$22^M264)/('data'!$G$22^M264+L264^M264))</f>
        <v>44.4909123484233</v>
      </c>
      <c r="P264" s="29">
        <f>VLOOKUP(IF(N264-'data'!$G$24&lt;0,0,N264-'data'!$G$24),N3:O366,2)</f>
        <v>44.5932368921175</v>
      </c>
      <c r="Q264" s="25">
        <v>3.5</v>
      </c>
      <c r="R264" s="30">
        <v>3.50007206989164</v>
      </c>
      <c r="S264" s="25">
        <v>3.44127399757354</v>
      </c>
      <c r="T264" s="25">
        <v>3.40738523701268</v>
      </c>
      <c r="U264" s="24">
        <v>3.36179362227691</v>
      </c>
      <c r="V264" s="24">
        <v>3.49842170906893</v>
      </c>
      <c r="W264" s="24">
        <v>3.37834896079322</v>
      </c>
      <c r="X264" s="24">
        <v>3.29498333273544</v>
      </c>
      <c r="Y264" s="24">
        <v>3.1645160698852</v>
      </c>
      <c r="Z264" s="29">
        <v>41.0866924181762</v>
      </c>
      <c r="AA264" s="29">
        <v>42.2969995369277</v>
      </c>
      <c r="AB264" s="29">
        <v>43.1706856727883</v>
      </c>
      <c r="AC264" s="29">
        <v>44.5932368921175</v>
      </c>
    </row>
    <row r="265" ht="20.05" customHeight="1">
      <c r="A265" s="22">
        <f>$A264+C264</f>
        <v>1297.560866034490</v>
      </c>
      <c r="B265" s="23"/>
      <c r="C265" s="24">
        <v>5</v>
      </c>
      <c r="D265" t="b" s="25">
        <v>1</v>
      </c>
      <c r="E265" s="26"/>
      <c r="F265" s="27">
        <v>562.111039427396</v>
      </c>
      <c r="G265" s="27">
        <f>E264+(F264/60+H265*'data'!$C$16+I265*OFFSET('data'!$C$17,0,D264)-G264*(OFFSET('data'!$C$18,0,D264)+'data'!$C$19+OFFSET('data'!$C$20,0,D264)))*C265/60+G264</f>
        <v>22.0087387672267</v>
      </c>
      <c r="H265" s="27">
        <f>H264+('data'!$C$19*G264-'data'!$C$16*H264)*$C265/60</f>
        <v>74.0599747103404</v>
      </c>
      <c r="I265" s="27">
        <f>I264+(OFFSET('data'!$C$20,0,D265)*G264-OFFSET('data'!$C$17,0,D265)*I264)*$C265/60</f>
        <v>86.02049490684161</v>
      </c>
      <c r="J265" s="28">
        <f>$A265/60</f>
        <v>21.6260144339082</v>
      </c>
      <c r="K265" s="24">
        <f>G265/'data'!$C$15*1000</f>
        <v>3.36249882181496</v>
      </c>
      <c r="L265" s="24">
        <f>L264+'data'!$G$21*(K264-L264)/60*C264</f>
        <v>3.16683747690836</v>
      </c>
      <c r="M265" s="25">
        <f>IF(L265&lt;='data'!$G$22,1.89,1.47)</f>
        <v>1.47</v>
      </c>
      <c r="N265" s="24">
        <f>$A265</f>
        <v>1297.560866034490</v>
      </c>
      <c r="O265" s="29">
        <f>'data'!$G$23-'data'!$G$23*(1-('data'!$G$22^M265)/('data'!$G$22^M265+L265^M265))</f>
        <v>44.4658971822246</v>
      </c>
      <c r="P265" s="29">
        <f>VLOOKUP(IF(N265-'data'!$G$24&lt;0,0,N265-'data'!$G$24),N3:O366,2)</f>
        <v>44.5673142205316</v>
      </c>
      <c r="Q265" s="25">
        <v>3.5</v>
      </c>
      <c r="R265" s="30">
        <v>3.50007171124301</v>
      </c>
      <c r="S265" s="25">
        <v>3.441502294805</v>
      </c>
      <c r="T265" s="25">
        <v>3.40774576093056</v>
      </c>
      <c r="U265" s="24">
        <v>3.36249882181496</v>
      </c>
      <c r="V265" s="24">
        <v>3.49844112921663</v>
      </c>
      <c r="W265" s="24">
        <v>3.3790894131181</v>
      </c>
      <c r="X265" s="24">
        <v>3.29630598990977</v>
      </c>
      <c r="Y265" s="24">
        <v>3.16683747690836</v>
      </c>
      <c r="Z265" s="29">
        <v>41.086496017847</v>
      </c>
      <c r="AA265" s="29">
        <v>42.2893157270974</v>
      </c>
      <c r="AB265" s="29">
        <v>43.156537146842</v>
      </c>
      <c r="AC265" s="29">
        <v>44.5673142205316</v>
      </c>
    </row>
    <row r="266" ht="20.05" customHeight="1">
      <c r="A266" s="22">
        <f>$A265+C265</f>
        <v>1302.560866034490</v>
      </c>
      <c r="B266" s="23"/>
      <c r="C266" s="24">
        <v>5</v>
      </c>
      <c r="D266" t="b" s="25">
        <v>1</v>
      </c>
      <c r="E266" s="26"/>
      <c r="F266" s="27">
        <v>561.7764499515509</v>
      </c>
      <c r="G266" s="27">
        <f>E265+(F265/60+H266*'data'!$C$16+I266*OFFSET('data'!$C$17,0,D265)-G265*(OFFSET('data'!$C$18,0,D265)+'data'!$C$19+OFFSET('data'!$C$20,0,D265)))*C266/60+G265</f>
        <v>22.0132684908423</v>
      </c>
      <c r="H266" s="27">
        <f>H265+('data'!$C$19*G265-'data'!$C$16*H265)*$C266/60</f>
        <v>74.15727149320109</v>
      </c>
      <c r="I266" s="27">
        <f>I265+(OFFSET('data'!$C$20,0,D266)*G265-OFFSET('data'!$C$17,0,D266)*I265)*$C266/60</f>
        <v>86.2055448437636</v>
      </c>
      <c r="J266" s="28">
        <f>$A266/60</f>
        <v>21.7093477672415</v>
      </c>
      <c r="K266" s="24">
        <f>G266/'data'!$C$15*1000</f>
        <v>3.36319087375313</v>
      </c>
      <c r="L266" s="24">
        <f>L265+'data'!$G$21*(K265-L265)/60*C265</f>
        <v>3.16913986567343</v>
      </c>
      <c r="M266" s="25">
        <f>IF(L266&lt;='data'!$G$22,1.89,1.47)</f>
        <v>1.47</v>
      </c>
      <c r="N266" s="24">
        <f>$A266</f>
        <v>1302.560866034490</v>
      </c>
      <c r="O266" s="29">
        <f>'data'!$G$23-'data'!$G$23*(1-('data'!$G$22^M266)/('data'!$G$22^M266+L266^M266))</f>
        <v>44.4411062237017</v>
      </c>
      <c r="P266" s="29">
        <f>VLOOKUP(IF(N266-'data'!$G$24&lt;0,0,N266-'data'!$G$24),N3:O366,2)</f>
        <v>44.5416198422524</v>
      </c>
      <c r="Q266" s="25">
        <v>3.5</v>
      </c>
      <c r="R266" s="30">
        <v>3.50007135467467</v>
      </c>
      <c r="S266" s="25">
        <v>3.44172982611401</v>
      </c>
      <c r="T266" s="25">
        <v>3.40810480862872</v>
      </c>
      <c r="U266" s="24">
        <v>3.36319087375313</v>
      </c>
      <c r="V266" s="24">
        <v>3.49846031662301</v>
      </c>
      <c r="W266" s="24">
        <v>3.37982383880479</v>
      </c>
      <c r="X266" s="24">
        <v>3.29761732545693</v>
      </c>
      <c r="Y266" s="24">
        <v>3.16913986567343</v>
      </c>
      <c r="Z266" s="29">
        <v>41.0863019715478</v>
      </c>
      <c r="AA266" s="29">
        <v>42.2816969412716</v>
      </c>
      <c r="AB266" s="29">
        <v>43.1425169450254</v>
      </c>
      <c r="AC266" s="29">
        <v>44.5416198422524</v>
      </c>
    </row>
    <row r="267" ht="20.05" customHeight="1">
      <c r="A267" s="22">
        <f>$A266+C266</f>
        <v>1307.560866034490</v>
      </c>
      <c r="B267" s="23"/>
      <c r="C267" s="24">
        <v>5</v>
      </c>
      <c r="D267" t="b" s="25">
        <v>1</v>
      </c>
      <c r="E267" s="26"/>
      <c r="F267" s="27">
        <v>561.443521366299</v>
      </c>
      <c r="G267" s="27">
        <f>E266+(F266/60+H267*'data'!$C$16+I267*OFFSET('data'!$C$17,0,D266)-G266*(OFFSET('data'!$C$18,0,D266)+'data'!$C$19+OFFSET('data'!$C$20,0,D266)))*C267/60+G266</f>
        <v>22.017716626596</v>
      </c>
      <c r="H267" s="27">
        <f>H266+('data'!$C$19*G266-'data'!$C$16*H266)*$C267/60</f>
        <v>74.25410677811639</v>
      </c>
      <c r="I267" s="27">
        <f>I266+(OFFSET('data'!$C$20,0,D267)*G266-OFFSET('data'!$C$17,0,D267)*I266)*$C267/60</f>
        <v>86.39056867031501</v>
      </c>
      <c r="J267" s="28">
        <f>$A267/60</f>
        <v>21.7926811005748</v>
      </c>
      <c r="K267" s="24">
        <f>G267/'data'!$C$15*1000</f>
        <v>3.363870460684</v>
      </c>
      <c r="L267" s="24">
        <f>L266+'data'!$G$21*(K266-L266)/60*C266</f>
        <v>3.1714233052617</v>
      </c>
      <c r="M267" s="25">
        <f>IF(L267&lt;='data'!$G$22,1.89,1.47)</f>
        <v>1.47</v>
      </c>
      <c r="N267" s="24">
        <f>$A267</f>
        <v>1307.560866034490</v>
      </c>
      <c r="O267" s="29">
        <f>'data'!$G$23-'data'!$G$23*(1-('data'!$G$22^M267)/('data'!$G$22^M267+L267^M267))</f>
        <v>44.4165382398492</v>
      </c>
      <c r="P267" s="29">
        <f>VLOOKUP(IF(N267-'data'!$G$24&lt;0,0,N267-'data'!$G$24),N3:O366,2)</f>
        <v>44.5161528779969</v>
      </c>
      <c r="Q267" s="25">
        <v>3.5</v>
      </c>
      <c r="R267" s="30">
        <v>3.50007100017443</v>
      </c>
      <c r="S267" s="25">
        <v>3.44195659454759</v>
      </c>
      <c r="T267" s="25">
        <v>3.40846240159335</v>
      </c>
      <c r="U267" s="24">
        <v>3.363870460684</v>
      </c>
      <c r="V267" s="24">
        <v>3.49847927405127</v>
      </c>
      <c r="W267" s="24">
        <v>3.38055229975726</v>
      </c>
      <c r="X267" s="24">
        <v>3.29891745522992</v>
      </c>
      <c r="Y267" s="24">
        <v>3.1714233052617</v>
      </c>
      <c r="Z267" s="29">
        <v>41.0861102513049</v>
      </c>
      <c r="AA267" s="29">
        <v>42.274142480940</v>
      </c>
      <c r="AB267" s="29">
        <v>43.1286236560406</v>
      </c>
      <c r="AC267" s="29">
        <v>44.5161528779969</v>
      </c>
    </row>
    <row r="268" ht="20.05" customHeight="1">
      <c r="A268" s="22">
        <f>$A267+C267</f>
        <v>1312.560866034490</v>
      </c>
      <c r="B268" s="23"/>
      <c r="C268" s="24">
        <v>5</v>
      </c>
      <c r="D268" t="b" s="25">
        <v>1</v>
      </c>
      <c r="E268" s="26"/>
      <c r="F268" s="27">
        <v>561.112244039675</v>
      </c>
      <c r="G268" s="27">
        <f>E267+(F267/60+H268*'data'!$C$16+I268*OFFSET('data'!$C$17,0,D267)-G267*(OFFSET('data'!$C$18,0,D267)+'data'!$C$19+OFFSET('data'!$C$20,0,D267)))*C268/60+G267</f>
        <v>22.0220873802338</v>
      </c>
      <c r="H268" s="27">
        <f>H267+('data'!$C$19*G267-'data'!$C$16*H267)*$C268/60</f>
        <v>74.35048130150579</v>
      </c>
      <c r="I268" s="27">
        <f>I267+(OFFSET('data'!$C$20,0,D268)*G267-OFFSET('data'!$C$17,0,D268)*I267)*$C268/60</f>
        <v>86.575565588191</v>
      </c>
      <c r="J268" s="28">
        <f>$A268/60</f>
        <v>21.8760144339082</v>
      </c>
      <c r="K268" s="24">
        <f>G268/'data'!$C$15*1000</f>
        <v>3.36453822516214</v>
      </c>
      <c r="L268" s="24">
        <f>L267+'data'!$G$21*(K267-L267)/60*C267</f>
        <v>3.17368787197377</v>
      </c>
      <c r="M268" s="25">
        <f>IF(L268&lt;='data'!$G$22,1.89,1.47)</f>
        <v>1.47</v>
      </c>
      <c r="N268" s="24">
        <f>$A268</f>
        <v>1312.560866034490</v>
      </c>
      <c r="O268" s="29">
        <f>'data'!$G$23-'data'!$G$23*(1-('data'!$G$22^M268)/('data'!$G$22^M268+L268^M268))</f>
        <v>44.3921919269833</v>
      </c>
      <c r="P268" s="29">
        <f>VLOOKUP(IF(N268-'data'!$G$24&lt;0,0,N268-'data'!$G$24),N3:O366,2)</f>
        <v>44.4909123484233</v>
      </c>
      <c r="Q268" s="25">
        <v>3.5</v>
      </c>
      <c r="R268" s="30">
        <v>3.50007064773017</v>
      </c>
      <c r="S268" s="25">
        <v>3.44218260311094</v>
      </c>
      <c r="T268" s="25">
        <v>3.40881856025613</v>
      </c>
      <c r="U268" s="24">
        <v>3.36453822516214</v>
      </c>
      <c r="V268" s="24">
        <v>3.49849800423195</v>
      </c>
      <c r="W268" s="24">
        <v>3.38127485718688</v>
      </c>
      <c r="X268" s="24">
        <v>3.30020649397131</v>
      </c>
      <c r="Y268" s="24">
        <v>3.17368787197377</v>
      </c>
      <c r="Z268" s="29">
        <v>41.0859208294763</v>
      </c>
      <c r="AA268" s="29">
        <v>42.2666516559299</v>
      </c>
      <c r="AB268" s="29">
        <v>43.1148558838168</v>
      </c>
      <c r="AC268" s="29">
        <v>44.4909123484233</v>
      </c>
    </row>
    <row r="269" ht="20.05" customHeight="1">
      <c r="A269" s="22">
        <f>$A268+C268</f>
        <v>1317.560866034490</v>
      </c>
      <c r="B269" s="23"/>
      <c r="C269" s="24">
        <v>5</v>
      </c>
      <c r="D269" t="b" s="25">
        <v>1</v>
      </c>
      <c r="E269" s="26"/>
      <c r="F269" s="27">
        <v>560.782608396398</v>
      </c>
      <c r="G269" s="27">
        <f>E268+(F268/60+H269*'data'!$C$16+I269*OFFSET('data'!$C$17,0,D268)-G268*(OFFSET('data'!$C$18,0,D268)+'data'!$C$19+OFFSET('data'!$C$20,0,D268)))*C269/60+G268</f>
        <v>22.0263847109228</v>
      </c>
      <c r="H269" s="27">
        <f>H268+('data'!$C$19*G268-'data'!$C$16*H268)*$C269/60</f>
        <v>74.4463958971117</v>
      </c>
      <c r="I269" s="27">
        <f>I268+(OFFSET('data'!$C$20,0,D269)*G268-OFFSET('data'!$C$17,0,D269)*I268)*$C269/60</f>
        <v>86.7605348410608</v>
      </c>
      <c r="J269" s="28">
        <f>$A269/60</f>
        <v>21.9593477672415</v>
      </c>
      <c r="K269" s="24">
        <f>G269/'data'!$C$15*1000</f>
        <v>3.36519477206979</v>
      </c>
      <c r="L269" s="24">
        <f>L268+'data'!$G$21*(K268-L268)/60*C268</f>
        <v>3.17593364877348</v>
      </c>
      <c r="M269" s="25">
        <f>IF(L269&lt;='data'!$G$22,1.89,1.47)</f>
        <v>1.47</v>
      </c>
      <c r="N269" s="24">
        <f>$A269</f>
        <v>1317.560866034490</v>
      </c>
      <c r="O269" s="29">
        <f>'data'!$G$23-'data'!$G$23*(1-('data'!$G$22^M269)/('data'!$G$22^M269+L269^M269))</f>
        <v>44.368065916940</v>
      </c>
      <c r="P269" s="29">
        <f>VLOOKUP(IF(N269-'data'!$G$24&lt;0,0,N269-'data'!$G$24),N3:O366,2)</f>
        <v>44.4658971822246</v>
      </c>
      <c r="Q269" s="25">
        <v>3.5</v>
      </c>
      <c r="R269" s="30">
        <v>3.5000702973298</v>
      </c>
      <c r="S269" s="25">
        <v>3.44240785476946</v>
      </c>
      <c r="T269" s="25">
        <v>3.40917330405586</v>
      </c>
      <c r="U269" s="24">
        <v>3.36519477206979</v>
      </c>
      <c r="V269" s="24">
        <v>3.49851650986332</v>
      </c>
      <c r="W269" s="24">
        <v>3.38199157162012</v>
      </c>
      <c r="X269" s="24">
        <v>3.30148455531391</v>
      </c>
      <c r="Y269" s="24">
        <v>3.17593364877348</v>
      </c>
      <c r="Z269" s="29">
        <v>41.085733678747</v>
      </c>
      <c r="AA269" s="29">
        <v>42.2592237843034</v>
      </c>
      <c r="AB269" s="29">
        <v>43.101212247459</v>
      </c>
      <c r="AC269" s="29">
        <v>44.4658971822246</v>
      </c>
    </row>
    <row r="270" ht="20.05" customHeight="1">
      <c r="A270" s="22">
        <f>$A269+C269</f>
        <v>1322.560866034490</v>
      </c>
      <c r="B270" s="23"/>
      <c r="C270" s="24">
        <v>5</v>
      </c>
      <c r="D270" t="b" s="25">
        <v>1</v>
      </c>
      <c r="E270" s="26"/>
      <c r="F270" s="27">
        <v>560.454604917090</v>
      </c>
      <c r="G270" s="27">
        <f>E269+(F269/60+H270*'data'!$C$16+I270*OFFSET('data'!$C$17,0,D269)-G269*(OFFSET('data'!$C$18,0,D269)+'data'!$C$19+OFFSET('data'!$C$20,0,D269)))*C270/60+G269</f>
        <v>22.030612345820</v>
      </c>
      <c r="H270" s="27">
        <f>H269+('data'!$C$19*G269-'data'!$C$16*H269)*$C270/60</f>
        <v>74.541851489469</v>
      </c>
      <c r="I270" s="27">
        <f>I269+(OFFSET('data'!$C$20,0,D270)*G269-OFFSET('data'!$C$17,0,D270)*I269)*$C270/60</f>
        <v>86.9454757121088</v>
      </c>
      <c r="J270" s="28">
        <f>$A270/60</f>
        <v>22.0426811005748</v>
      </c>
      <c r="K270" s="24">
        <f>G270/'data'!$C$15*1000</f>
        <v>3.3658406708426</v>
      </c>
      <c r="L270" s="24">
        <f>L269+'data'!$G$21*(K269-L269)/60*C269</f>
        <v>3.17816072476619</v>
      </c>
      <c r="M270" s="25">
        <f>IF(L270&lt;='data'!$G$22,1.89,1.47)</f>
        <v>1.47</v>
      </c>
      <c r="N270" s="24">
        <f>$A270</f>
        <v>1322.560866034490</v>
      </c>
      <c r="O270" s="29">
        <f>'data'!$G$23-'data'!$G$23*(1-('data'!$G$22^M270)/('data'!$G$22^M270+L270^M270))</f>
        <v>44.3441587828698</v>
      </c>
      <c r="P270" s="29">
        <f>VLOOKUP(IF(N270-'data'!$G$24&lt;0,0,N270-'data'!$G$24),N3:O366,2)</f>
        <v>44.4411062237017</v>
      </c>
      <c r="Q270" s="25">
        <v>3.5</v>
      </c>
      <c r="R270" s="30">
        <v>3.50006994896136</v>
      </c>
      <c r="S270" s="25">
        <v>3.44263235245067</v>
      </c>
      <c r="T270" s="25">
        <v>3.40952665149645</v>
      </c>
      <c r="U270" s="24">
        <v>3.3658406708426</v>
      </c>
      <c r="V270" s="24">
        <v>3.49853479361174</v>
      </c>
      <c r="W270" s="24">
        <v>3.3827025029061</v>
      </c>
      <c r="X270" s="24">
        <v>3.30275175178211</v>
      </c>
      <c r="Y270" s="24">
        <v>3.17816072476619</v>
      </c>
      <c r="Z270" s="29">
        <v>41.0855487721259</v>
      </c>
      <c r="AA270" s="29">
        <v>42.251858192256</v>
      </c>
      <c r="AB270" s="29">
        <v>43.0876913811885</v>
      </c>
      <c r="AC270" s="29">
        <v>44.4411062237017</v>
      </c>
    </row>
    <row r="271" ht="20.05" customHeight="1">
      <c r="A271" s="22">
        <f>$A270+C270</f>
        <v>1327.560866034490</v>
      </c>
      <c r="B271" s="23"/>
      <c r="C271" s="24">
        <v>5</v>
      </c>
      <c r="D271" t="b" s="25">
        <v>1</v>
      </c>
      <c r="E271" s="26"/>
      <c r="F271" s="27">
        <v>560.128224138327</v>
      </c>
      <c r="G271" s="27">
        <f>E270+(F270/60+H271*'data'!$C$16+I271*OFFSET('data'!$C$17,0,D270)-G270*(OFFSET('data'!$C$18,0,D270)+'data'!$C$19+OFFSET('data'!$C$20,0,D270)))*C271/60+G270</f>
        <v>22.0347737937795</v>
      </c>
      <c r="H271" s="27">
        <f>H270+('data'!$C$19*G270-'data'!$C$16*H270)*$C271/60</f>
        <v>74.6368490877649</v>
      </c>
      <c r="I271" s="27">
        <f>I270+(OFFSET('data'!$C$20,0,D271)*G270-OFFSET('data'!$C$17,0,D271)*I270)*$C271/60</f>
        <v>87.13038752172071</v>
      </c>
      <c r="J271" s="28">
        <f>$A271/60</f>
        <v>22.1260144339082</v>
      </c>
      <c r="K271" s="24">
        <f>G271/'data'!$C$15*1000</f>
        <v>3.3664764575639</v>
      </c>
      <c r="L271" s="24">
        <f>L270+'data'!$G$21*(K270-L270)/60*C270</f>
        <v>3.18036919470941</v>
      </c>
      <c r="M271" s="25">
        <f>IF(L271&lt;='data'!$G$22,1.89,1.47)</f>
        <v>1.47</v>
      </c>
      <c r="N271" s="24">
        <f>$A271</f>
        <v>1327.560866034490</v>
      </c>
      <c r="O271" s="29">
        <f>'data'!$G$23-'data'!$G$23*(1-('data'!$G$22^M271)/('data'!$G$22^M271+L271^M271))</f>
        <v>44.3204690446545</v>
      </c>
      <c r="P271" s="29">
        <f>VLOOKUP(IF(N271-'data'!$G$24&lt;0,0,N271-'data'!$G$24),N3:O366,2)</f>
        <v>44.4165382398492</v>
      </c>
      <c r="Q271" s="25">
        <v>3.5</v>
      </c>
      <c r="R271" s="30">
        <v>3.50006960261293</v>
      </c>
      <c r="S271" s="25">
        <v>3.44285609904592</v>
      </c>
      <c r="T271" s="25">
        <v>3.40987862020146</v>
      </c>
      <c r="U271" s="24">
        <v>3.3664764575639</v>
      </c>
      <c r="V271" s="24">
        <v>3.49855285811207</v>
      </c>
      <c r="W271" s="24">
        <v>3.38340771022413</v>
      </c>
      <c r="X271" s="24">
        <v>3.30400819479394</v>
      </c>
      <c r="Y271" s="24">
        <v>3.18036919470941</v>
      </c>
      <c r="Z271" s="29">
        <v>41.0853660829415</v>
      </c>
      <c r="AA271" s="29">
        <v>42.2445542140156</v>
      </c>
      <c r="AB271" s="29">
        <v>43.0742919342762</v>
      </c>
      <c r="AC271" s="29">
        <v>44.4165382398492</v>
      </c>
    </row>
    <row r="272" ht="20.05" customHeight="1">
      <c r="A272" s="22">
        <f>$A271+C271</f>
        <v>1332.560866034490</v>
      </c>
      <c r="B272" s="23"/>
      <c r="C272" s="24">
        <v>5</v>
      </c>
      <c r="D272" t="b" s="25">
        <v>1</v>
      </c>
      <c r="E272" s="26"/>
      <c r="F272" s="27">
        <v>559.8034566522909</v>
      </c>
      <c r="G272" s="27">
        <f>E271+(F271/60+H272*'data'!$C$16+I272*OFFSET('data'!$C$17,0,D271)-G271*(OFFSET('data'!$C$18,0,D271)+'data'!$C$19+OFFSET('data'!$C$20,0,D271)))*C272/60+G271</f>
        <v>22.0388723582499</v>
      </c>
      <c r="H272" s="27">
        <f>H271+('data'!$C$19*G271-'data'!$C$16*H271)*$C272/60</f>
        <v>74.73138978006649</v>
      </c>
      <c r="I272" s="27">
        <f>I271+(OFFSET('data'!$C$20,0,D272)*G271-OFFSET('data'!$C$17,0,D272)*I271)*$C272/60</f>
        <v>87.3152696253063</v>
      </c>
      <c r="J272" s="28">
        <f>$A272/60</f>
        <v>22.2093477672415</v>
      </c>
      <c r="K272" s="24">
        <f>G272/'data'!$C$15*1000</f>
        <v>3.36710263693513</v>
      </c>
      <c r="L272" s="24">
        <f>L271+'data'!$G$21*(K271-L271)/60*C271</f>
        <v>3.18255915855382</v>
      </c>
      <c r="M272" s="25">
        <f>IF(L272&lt;='data'!$G$22,1.89,1.47)</f>
        <v>1.47</v>
      </c>
      <c r="N272" s="24">
        <f>$A272</f>
        <v>1332.560866034490</v>
      </c>
      <c r="O272" s="29">
        <f>'data'!$G$23-'data'!$G$23*(1-('data'!$G$22^M272)/('data'!$G$22^M272+L272^M272))</f>
        <v>44.2969951739688</v>
      </c>
      <c r="P272" s="29">
        <f>VLOOKUP(IF(N272-'data'!$G$24&lt;0,0,N272-'data'!$G$24),N3:O366,2)</f>
        <v>44.3921919269833</v>
      </c>
      <c r="Q272" s="25">
        <v>3.5</v>
      </c>
      <c r="R272" s="30">
        <v>3.50006925827265</v>
      </c>
      <c r="S272" s="25">
        <v>3.44307909741214</v>
      </c>
      <c r="T272" s="25">
        <v>3.41022922696542</v>
      </c>
      <c r="U272" s="24">
        <v>3.36710263693513</v>
      </c>
      <c r="V272" s="24">
        <v>3.49857070596802</v>
      </c>
      <c r="W272" s="24">
        <v>3.38410725209118</v>
      </c>
      <c r="X272" s="24">
        <v>3.30525399466375</v>
      </c>
      <c r="Y272" s="24">
        <v>3.18255915855382</v>
      </c>
      <c r="Z272" s="29">
        <v>41.0851855848381</v>
      </c>
      <c r="AA272" s="29">
        <v>42.2373111917435</v>
      </c>
      <c r="AB272" s="29">
        <v>43.0610125709673</v>
      </c>
      <c r="AC272" s="29">
        <v>44.3921919269833</v>
      </c>
    </row>
    <row r="273" ht="20.05" customHeight="1">
      <c r="A273" s="22">
        <f>$A272+C272</f>
        <v>1337.560866034490</v>
      </c>
      <c r="B273" s="23"/>
      <c r="C273" s="24">
        <v>5</v>
      </c>
      <c r="D273" t="b" s="25">
        <v>1</v>
      </c>
      <c r="E273" s="26"/>
      <c r="F273" s="27">
        <v>559.480293106081</v>
      </c>
      <c r="G273" s="27">
        <f>E272+(F272/60+H273*'data'!$C$16+I273*OFFSET('data'!$C$17,0,D272)-G272*(OFFSET('data'!$C$18,0,D272)+'data'!$C$19+OFFSET('data'!$C$20,0,D272)))*C273/60+G272</f>
        <v>22.0429111494093</v>
      </c>
      <c r="H273" s="27">
        <f>H272+('data'!$C$19*G272-'data'!$C$16*H272)*$C273/60</f>
        <v>74.82547472789329</v>
      </c>
      <c r="I273" s="27">
        <f>I272+(OFFSET('data'!$C$20,0,D273)*G272-OFFSET('data'!$C$17,0,D273)*I272)*$C273/60</f>
        <v>87.5001214112513</v>
      </c>
      <c r="J273" s="28">
        <f>$A273/60</f>
        <v>22.2926811005748</v>
      </c>
      <c r="K273" s="24">
        <f>G273/'data'!$C$15*1000</f>
        <v>3.36771968412983</v>
      </c>
      <c r="L273" s="24">
        <f>L272+'data'!$G$21*(K272-L272)/60*C272</f>
        <v>3.1847307210129</v>
      </c>
      <c r="M273" s="25">
        <f>IF(L273&lt;='data'!$G$22,1.89,1.47)</f>
        <v>1.47</v>
      </c>
      <c r="N273" s="24">
        <f>$A273</f>
        <v>1337.560866034490</v>
      </c>
      <c r="O273" s="29">
        <f>'data'!$G$23-'data'!$G$23*(1-('data'!$G$22^M273)/('data'!$G$22^M273+L273^M273))</f>
        <v>44.2737355990084</v>
      </c>
      <c r="P273" s="29">
        <f>VLOOKUP(IF(N273-'data'!$G$24&lt;0,0,N273-'data'!$G$24),N3:O366,2)</f>
        <v>44.368065916940</v>
      </c>
      <c r="Q273" s="25">
        <v>3.5</v>
      </c>
      <c r="R273" s="30">
        <v>3.50006891592876</v>
      </c>
      <c r="S273" s="25">
        <v>3.44330135037349</v>
      </c>
      <c r="T273" s="25">
        <v>3.41057848780221</v>
      </c>
      <c r="U273" s="24">
        <v>3.36771968412983</v>
      </c>
      <c r="V273" s="24">
        <v>3.49858833975251</v>
      </c>
      <c r="W273" s="24">
        <v>3.38480118636924</v>
      </c>
      <c r="X273" s="24">
        <v>3.30648926060541</v>
      </c>
      <c r="Y273" s="24">
        <v>3.1847307210129</v>
      </c>
      <c r="Z273" s="29">
        <v>41.0850072517721</v>
      </c>
      <c r="AA273" s="29">
        <v>42.2301284754357</v>
      </c>
      <c r="AB273" s="29">
        <v>43.0478519704</v>
      </c>
      <c r="AC273" s="29">
        <v>44.368065916940</v>
      </c>
    </row>
    <row r="274" ht="20.05" customHeight="1">
      <c r="A274" s="22">
        <f>$A273+C273</f>
        <v>1342.560866034490</v>
      </c>
      <c r="B274" s="23"/>
      <c r="C274" s="24">
        <v>5</v>
      </c>
      <c r="D274" t="b" s="25">
        <v>1</v>
      </c>
      <c r="E274" s="26"/>
      <c r="F274" s="27">
        <v>559.158724201841</v>
      </c>
      <c r="G274" s="27">
        <f>E273+(F273/60+H274*'data'!$C$16+I274*OFFSET('data'!$C$17,0,D273)-G273*(OFFSET('data'!$C$18,0,D273)+'data'!$C$19+OFFSET('data'!$C$20,0,D273)))*C274/60+G273</f>
        <v>22.046893095583</v>
      </c>
      <c r="H274" s="27">
        <f>H273+('data'!$C$19*G273-'data'!$C$16*H273)*$C274/60</f>
        <v>74.9191051611154</v>
      </c>
      <c r="I274" s="27">
        <f>I273+(OFFSET('data'!$C$20,0,D274)*G273-OFFSET('data'!$C$17,0,D274)*I273)*$C274/60</f>
        <v>87.6849422989897</v>
      </c>
      <c r="J274" s="28">
        <f>$A274/60</f>
        <v>22.3760144339082</v>
      </c>
      <c r="K274" s="24">
        <f>G274/'data'!$C$15*1000</f>
        <v>3.36832804653801</v>
      </c>
      <c r="L274" s="24">
        <f>L273+'data'!$G$21*(K273-L273)/60*C273</f>
        <v>3.18688399115941</v>
      </c>
      <c r="M274" s="25">
        <f>IF(L274&lt;='data'!$G$22,1.89,1.47)</f>
        <v>1.47</v>
      </c>
      <c r="N274" s="24">
        <f>$A274</f>
        <v>1342.560866034490</v>
      </c>
      <c r="O274" s="29">
        <f>'data'!$G$23-'data'!$G$23*(1-('data'!$G$22^M274)/('data'!$G$22^M274+L274^M274))</f>
        <v>44.2506887089069</v>
      </c>
      <c r="P274" s="29">
        <f>VLOOKUP(IF(N274-'data'!$G$24&lt;0,0,N274-'data'!$G$24),N3:O366,2)</f>
        <v>44.3441587828698</v>
      </c>
      <c r="Q274" s="25">
        <v>3.5</v>
      </c>
      <c r="R274" s="30">
        <v>3.50006857556955</v>
      </c>
      <c r="S274" s="25">
        <v>3.44352286072269</v>
      </c>
      <c r="T274" s="25">
        <v>3.41092641799044</v>
      </c>
      <c r="U274" s="24">
        <v>3.36832804653801</v>
      </c>
      <c r="V274" s="24">
        <v>3.49860576200807</v>
      </c>
      <c r="W274" s="24">
        <v>3.38548957027268</v>
      </c>
      <c r="X274" s="24">
        <v>3.30771410073608</v>
      </c>
      <c r="Y274" s="24">
        <v>3.18688399115941</v>
      </c>
      <c r="Z274" s="29">
        <v>41.0848310580088</v>
      </c>
      <c r="AA274" s="29">
        <v>42.223005422826</v>
      </c>
      <c r="AB274" s="29">
        <v>43.0348088265188</v>
      </c>
      <c r="AC274" s="29">
        <v>44.3441587828698</v>
      </c>
    </row>
    <row r="275" ht="20.05" customHeight="1">
      <c r="A275" s="22">
        <f>$A274+C274</f>
        <v>1347.560866034490</v>
      </c>
      <c r="B275" s="23"/>
      <c r="C275" s="24">
        <v>5</v>
      </c>
      <c r="D275" t="b" s="25">
        <v>1</v>
      </c>
      <c r="E275" s="26"/>
      <c r="F275" s="27">
        <v>558.838740696195</v>
      </c>
      <c r="G275" s="27">
        <f>E274+(F274/60+H275*'data'!$C$16+I275*OFFSET('data'!$C$17,0,D274)-G274*(OFFSET('data'!$C$18,0,D274)+'data'!$C$19+OFFSET('data'!$C$20,0,D274)))*C275/60+G274</f>
        <v>22.050820953986</v>
      </c>
      <c r="H275" s="27">
        <f>H274+('data'!$C$19*G274-'data'!$C$16*H274)*$C275/60</f>
        <v>75.0122823731575</v>
      </c>
      <c r="I275" s="27">
        <f>I274+(OFFSET('data'!$C$20,0,D275)*G274-OFFSET('data'!$C$17,0,D275)*I274)*$C275/60</f>
        <v>87.86973173719019</v>
      </c>
      <c r="J275" s="28">
        <f>$A275/60</f>
        <v>22.4593477672415</v>
      </c>
      <c r="K275" s="24">
        <f>G275/'data'!$C$15*1000</f>
        <v>3.36892814540747</v>
      </c>
      <c r="L275" s="24">
        <f>L274+'data'!$G$21*(K274-L274)/60*C274</f>
        <v>3.18901908204715</v>
      </c>
      <c r="M275" s="25">
        <f>IF(L275&lt;='data'!$G$22,1.89,1.47)</f>
        <v>1.47</v>
      </c>
      <c r="N275" s="24">
        <f>$A275</f>
        <v>1347.560866034490</v>
      </c>
      <c r="O275" s="29">
        <f>'data'!$G$23-'data'!$G$23*(1-('data'!$G$22^M275)/('data'!$G$22^M275+L275^M275))</f>
        <v>44.227852857858</v>
      </c>
      <c r="P275" s="29">
        <f>VLOOKUP(IF(N275-'data'!$G$24&lt;0,0,N275-'data'!$G$24),N3:O366,2)</f>
        <v>44.3204690446545</v>
      </c>
      <c r="Q275" s="25">
        <v>3.5</v>
      </c>
      <c r="R275" s="30">
        <v>3.50006823718337</v>
      </c>
      <c r="S275" s="25">
        <v>3.44374363122258</v>
      </c>
      <c r="T275" s="25">
        <v>3.41127303211626</v>
      </c>
      <c r="U275" s="24">
        <v>3.36892814540747</v>
      </c>
      <c r="V275" s="24">
        <v>3.49862297524715</v>
      </c>
      <c r="W275" s="24">
        <v>3.38617246037545</v>
      </c>
      <c r="X275" s="24">
        <v>3.30892862208048</v>
      </c>
      <c r="Y275" s="24">
        <v>3.18901908204715</v>
      </c>
      <c r="Z275" s="29">
        <v>41.0846569781178</v>
      </c>
      <c r="AA275" s="29">
        <v>42.2159413992899</v>
      </c>
      <c r="AB275" s="29">
        <v>43.0218818479807</v>
      </c>
      <c r="AC275" s="29">
        <v>44.3204690446545</v>
      </c>
    </row>
    <row r="276" ht="20.05" customHeight="1">
      <c r="A276" s="22">
        <f>$A275+C275</f>
        <v>1352.560866034490</v>
      </c>
      <c r="B276" s="23"/>
      <c r="C276" s="24">
        <v>5</v>
      </c>
      <c r="D276" t="b" s="25">
        <v>1</v>
      </c>
      <c r="E276" s="26"/>
      <c r="F276" s="27">
        <v>558.520333399938</v>
      </c>
      <c r="G276" s="27">
        <f>E275+(F275/60+H276*'data'!$C$16+I276*OFFSET('data'!$C$17,0,D275)-G275*(OFFSET('data'!$C$18,0,D275)+'data'!$C$19+OFFSET('data'!$C$20,0,D275)))*C276/60+G275</f>
        <v>22.0546973208312</v>
      </c>
      <c r="H276" s="27">
        <f>H275+('data'!$C$19*G275-'data'!$C$16*H275)*$C276/60</f>
        <v>75.10500771649021</v>
      </c>
      <c r="I276" s="27">
        <f>I275+(OFFSET('data'!$C$20,0,D276)*G275-OFFSET('data'!$C$17,0,D276)*I275)*$C276/60</f>
        <v>88.05448920204979</v>
      </c>
      <c r="J276" s="28">
        <f>$A276/60</f>
        <v>22.5426811005748</v>
      </c>
      <c r="K276" s="24">
        <f>G276/'data'!$C$15*1000</f>
        <v>3.36952037738804</v>
      </c>
      <c r="L276" s="24">
        <f>L275+'data'!$G$21*(K275-L275)/60*C275</f>
        <v>3.19113611035651</v>
      </c>
      <c r="M276" s="25">
        <f>IF(L276&lt;='data'!$G$22,1.89,1.47)</f>
        <v>1.47</v>
      </c>
      <c r="N276" s="24">
        <f>$A276</f>
        <v>1352.560866034490</v>
      </c>
      <c r="O276" s="29">
        <f>'data'!$G$23-'data'!$G$23*(1-('data'!$G$22^M276)/('data'!$G$22^M276+L276^M276))</f>
        <v>44.205226368964</v>
      </c>
      <c r="P276" s="29">
        <f>VLOOKUP(IF(N276-'data'!$G$24&lt;0,0,N276-'data'!$G$24),N3:O366,2)</f>
        <v>44.2969951739688</v>
      </c>
      <c r="Q276" s="25">
        <v>3.5</v>
      </c>
      <c r="R276" s="30">
        <v>3.50006790075866</v>
      </c>
      <c r="S276" s="25">
        <v>3.44396366460739</v>
      </c>
      <c r="T276" s="25">
        <v>3.41161834411358</v>
      </c>
      <c r="U276" s="24">
        <v>3.36952037738804</v>
      </c>
      <c r="V276" s="24">
        <v>3.49863998195252</v>
      </c>
      <c r="W276" s="24">
        <v>3.38684991261832</v>
      </c>
      <c r="X276" s="24">
        <v>3.31013293057558</v>
      </c>
      <c r="Y276" s="24">
        <v>3.19113611035651</v>
      </c>
      <c r="Z276" s="29">
        <v>41.0844849869702</v>
      </c>
      <c r="AA276" s="29">
        <v>42.2089357777498</v>
      </c>
      <c r="AB276" s="29">
        <v>43.0090697580575</v>
      </c>
      <c r="AC276" s="29">
        <v>44.2969951739688</v>
      </c>
    </row>
    <row r="277" ht="20.05" customHeight="1">
      <c r="A277" s="22">
        <f>$A276+C276</f>
        <v>1357.560866034490</v>
      </c>
      <c r="B277" s="23"/>
      <c r="C277" s="24">
        <v>5</v>
      </c>
      <c r="D277" t="b" s="25">
        <v>1</v>
      </c>
      <c r="E277" s="26"/>
      <c r="F277" s="27">
        <v>558.203493177788</v>
      </c>
      <c r="G277" s="27">
        <f>E276+(F276/60+H277*'data'!$C$16+I277*OFFSET('data'!$C$17,0,D276)-G276*(OFFSET('data'!$C$18,0,D276)+'data'!$C$19+OFFSET('data'!$C$20,0,D276)))*C277/60+G276</f>
        <v>22.0585246408394</v>
      </c>
      <c r="H277" s="27">
        <f>H276+('data'!$C$19*G276-'data'!$C$16*H276)*$C277/60</f>
        <v>75.1972825983927</v>
      </c>
      <c r="I277" s="27">
        <f>I276+(OFFSET('data'!$C$20,0,D277)*G276-OFFSET('data'!$C$17,0,D277)*I276)*$C277/60</f>
        <v>88.23921419568789</v>
      </c>
      <c r="J277" s="28">
        <f>$A277/60</f>
        <v>22.6260144339082</v>
      </c>
      <c r="K277" s="24">
        <f>G277/'data'!$C$15*1000</f>
        <v>3.37010511598457</v>
      </c>
      <c r="L277" s="24">
        <f>L276+'data'!$G$21*(K276-L276)/60*C276</f>
        <v>3.19323519606235</v>
      </c>
      <c r="M277" s="25">
        <f>IF(L277&lt;='data'!$G$22,1.89,1.47)</f>
        <v>1.47</v>
      </c>
      <c r="N277" s="24">
        <f>$A277</f>
        <v>1357.560866034490</v>
      </c>
      <c r="O277" s="29">
        <f>'data'!$G$23-'data'!$G$23*(1-('data'!$G$22^M277)/('data'!$G$22^M277+L277^M277))</f>
        <v>44.1828075378255</v>
      </c>
      <c r="P277" s="29">
        <f>VLOOKUP(IF(N277-'data'!$G$24&lt;0,0,N277-'data'!$G$24),N3:O366,2)</f>
        <v>44.2737355990084</v>
      </c>
      <c r="Q277" s="25">
        <v>3.5</v>
      </c>
      <c r="R277" s="30">
        <v>3.50006756628391</v>
      </c>
      <c r="S277" s="25">
        <v>3.44418296358399</v>
      </c>
      <c r="T277" s="25">
        <v>3.41196236730197</v>
      </c>
      <c r="U277" s="24">
        <v>3.37010511598457</v>
      </c>
      <c r="V277" s="24">
        <v>3.49865678457758</v>
      </c>
      <c r="W277" s="24">
        <v>3.38752198231596</v>
      </c>
      <c r="X277" s="24">
        <v>3.31132713107574</v>
      </c>
      <c r="Y277" s="24">
        <v>3.19323519606235</v>
      </c>
      <c r="Z277" s="29">
        <v>41.0843150597349</v>
      </c>
      <c r="AA277" s="29">
        <v>42.2019879385811</v>
      </c>
      <c r="AB277" s="29">
        <v>42.9963712945334</v>
      </c>
      <c r="AC277" s="29">
        <v>44.2737355990084</v>
      </c>
    </row>
    <row r="278" ht="20.05" customHeight="1">
      <c r="A278" s="22">
        <f>$A277+C277</f>
        <v>1362.560866034490</v>
      </c>
      <c r="B278" s="23"/>
      <c r="C278" s="24">
        <v>5</v>
      </c>
      <c r="D278" t="b" s="25">
        <v>1</v>
      </c>
      <c r="E278" s="26"/>
      <c r="F278" s="27">
        <v>557.888210948062</v>
      </c>
      <c r="G278" s="27">
        <f>E277+(F277/60+H278*'data'!$C$16+I278*OFFSET('data'!$C$17,0,D277)-G277*(OFFSET('data'!$C$18,0,D277)+'data'!$C$19+OFFSET('data'!$C$20,0,D277)))*C278/60+G277</f>
        <v>22.0623052161878</v>
      </c>
      <c r="H278" s="27">
        <f>H277+('data'!$C$19*G277-'data'!$C$16*H277)*$C278/60</f>
        <v>75.2891084769698</v>
      </c>
      <c r="I278" s="27">
        <f>I277+(OFFSET('data'!$C$20,0,D278)*G277-OFFSET('data'!$C$17,0,D278)*I277)*$C278/60</f>
        <v>88.4239062446359</v>
      </c>
      <c r="J278" s="28">
        <f>$A278/60</f>
        <v>22.7093477672415</v>
      </c>
      <c r="K278" s="24">
        <f>G278/'data'!$C$15*1000</f>
        <v>3.3706827129241</v>
      </c>
      <c r="L278" s="24">
        <f>L277+'data'!$G$21*(K277-L277)/60*C277</f>
        <v>3.19531646212286</v>
      </c>
      <c r="M278" s="25">
        <f>IF(L278&lt;='data'!$G$22,1.89,1.47)</f>
        <v>1.47</v>
      </c>
      <c r="N278" s="24">
        <f>$A278</f>
        <v>1362.560866034490</v>
      </c>
      <c r="O278" s="29">
        <f>'data'!$G$23-'data'!$G$23*(1-('data'!$G$22^M278)/('data'!$G$22^M278+L278^M278))</f>
        <v>44.1605946358898</v>
      </c>
      <c r="P278" s="29">
        <f>VLOOKUP(IF(N278-'data'!$G$24&lt;0,0,N278-'data'!$G$24),N3:O366,2)</f>
        <v>44.2506887089069</v>
      </c>
      <c r="Q278" s="25">
        <v>3.5</v>
      </c>
      <c r="R278" s="30">
        <v>3.50006723374768</v>
      </c>
      <c r="S278" s="25">
        <v>3.44440153083308</v>
      </c>
      <c r="T278" s="25">
        <v>3.41230511442223</v>
      </c>
      <c r="U278" s="24">
        <v>3.3706827129241</v>
      </c>
      <c r="V278" s="24">
        <v>3.49867338554673</v>
      </c>
      <c r="W278" s="24">
        <v>3.38818872416398</v>
      </c>
      <c r="X278" s="24">
        <v>3.31251132735819</v>
      </c>
      <c r="Y278" s="24">
        <v>3.19531646212286</v>
      </c>
      <c r="Z278" s="29">
        <v>41.0841471718744</v>
      </c>
      <c r="AA278" s="29">
        <v>42.1950972695194</v>
      </c>
      <c r="AB278" s="29">
        <v>42.9837852095977</v>
      </c>
      <c r="AC278" s="29">
        <v>44.2506887089069</v>
      </c>
    </row>
    <row r="279" ht="20.05" customHeight="1">
      <c r="A279" s="22">
        <f>$A278+C278</f>
        <v>1367.560866034490</v>
      </c>
      <c r="B279" s="23"/>
      <c r="C279" s="24">
        <v>5</v>
      </c>
      <c r="D279" t="b" s="25">
        <v>1</v>
      </c>
      <c r="E279" s="26"/>
      <c r="F279" s="27">
        <v>557.574477682221</v>
      </c>
      <c r="G279" s="27">
        <f>E278+(F278/60+H279*'data'!$C$16+I279*OFFSET('data'!$C$17,0,D278)-G278*(OFFSET('data'!$C$18,0,D278)+'data'!$C$19+OFFSET('data'!$C$20,0,D278)))*C279/60+G278</f>
        <v>22.0660412149293</v>
      </c>
      <c r="H279" s="27">
        <f>H278+('data'!$C$19*G278-'data'!$C$16*H278)*$C279/60</f>
        <v>75.3804868574085</v>
      </c>
      <c r="I279" s="27">
        <f>I278+(OFFSET('data'!$C$20,0,D279)*G278-OFFSET('data'!$C$17,0,D279)*I278)*$C279/60</f>
        <v>88.6085648984151</v>
      </c>
      <c r="J279" s="28">
        <f>$A279/60</f>
        <v>22.7926811005748</v>
      </c>
      <c r="K279" s="24">
        <f>G279/'data'!$C$15*1000</f>
        <v>3.3712534994421</v>
      </c>
      <c r="L279" s="24">
        <f>L278+'data'!$G$21*(K278-L278)/60*C278</f>
        <v>3.19738003418821</v>
      </c>
      <c r="M279" s="25">
        <f>IF(L279&lt;='data'!$G$22,1.89,1.47)</f>
        <v>1.47</v>
      </c>
      <c r="N279" s="24">
        <f>$A279</f>
        <v>1367.560866034490</v>
      </c>
      <c r="O279" s="29">
        <f>'data'!$G$23-'data'!$G$23*(1-('data'!$G$22^M279)/('data'!$G$22^M279+L279^M279))</f>
        <v>44.1385859135723</v>
      </c>
      <c r="P279" s="29">
        <f>VLOOKUP(IF(N279-'data'!$G$24&lt;0,0,N279-'data'!$G$24),N3:O366,2)</f>
        <v>44.227852857858</v>
      </c>
      <c r="Q279" s="25">
        <v>3.5</v>
      </c>
      <c r="R279" s="30">
        <v>3.50006690313862</v>
      </c>
      <c r="S279" s="25">
        <v>3.44461936901029</v>
      </c>
      <c r="T279" s="25">
        <v>3.41264659766998</v>
      </c>
      <c r="U279" s="24">
        <v>3.3712534994421</v>
      </c>
      <c r="V279" s="24">
        <v>3.49868978725571</v>
      </c>
      <c r="W279" s="24">
        <v>3.38885019224594</v>
      </c>
      <c r="X279" s="24">
        <v>3.31368562212893</v>
      </c>
      <c r="Y279" s="24">
        <v>3.19738003418821</v>
      </c>
      <c r="Z279" s="29">
        <v>41.0839812991425</v>
      </c>
      <c r="AA279" s="29">
        <v>42.1882631655695</v>
      </c>
      <c r="AB279" s="29">
        <v>42.9713102697345</v>
      </c>
      <c r="AC279" s="29">
        <v>44.227852857858</v>
      </c>
    </row>
    <row r="280" ht="20.05" customHeight="1">
      <c r="A280" s="22">
        <f>$A279+C279</f>
        <v>1372.560866034490</v>
      </c>
      <c r="B280" s="23"/>
      <c r="C280" s="24">
        <v>5</v>
      </c>
      <c r="D280" t="b" s="25">
        <v>1</v>
      </c>
      <c r="E280" s="26"/>
      <c r="F280" s="27">
        <v>557.262284404845</v>
      </c>
      <c r="G280" s="27">
        <f>E279+(F279/60+H280*'data'!$C$16+I280*OFFSET('data'!$C$17,0,D279)-G279*(OFFSET('data'!$C$18,0,D279)+'data'!$C$19+OFFSET('data'!$C$20,0,D279)))*C280/60+G279</f>
        <v>22.0697346789137</v>
      </c>
      <c r="H280" s="27">
        <f>H279+('data'!$C$19*G279-'data'!$C$16*H279)*$C280/60</f>
        <v>75.4714192884605</v>
      </c>
      <c r="I280" s="27">
        <f>I279+(OFFSET('data'!$C$20,0,D280)*G279-OFFSET('data'!$C$17,0,D280)*I279)*$C280/60</f>
        <v>88.79318972819949</v>
      </c>
      <c r="J280" s="28">
        <f>$A280/60</f>
        <v>22.8760144339082</v>
      </c>
      <c r="K280" s="24">
        <f>G280/'data'!$C$15*1000</f>
        <v>3.37181778749274</v>
      </c>
      <c r="L280" s="24">
        <f>L279+'data'!$G$21*(K279-L279)/60*C279</f>
        <v>3.19942604032773</v>
      </c>
      <c r="M280" s="25">
        <f>IF(L280&lt;='data'!$G$22,1.89,1.47)</f>
        <v>1.47</v>
      </c>
      <c r="N280" s="24">
        <f>$A280</f>
        <v>1372.560866034490</v>
      </c>
      <c r="O280" s="29">
        <f>'data'!$G$23-'data'!$G$23*(1-('data'!$G$22^M280)/('data'!$G$22^M280+L280^M280))</f>
        <v>44.1167796031652</v>
      </c>
      <c r="P280" s="29">
        <f>VLOOKUP(IF(N280-'data'!$G$24&lt;0,0,N280-'data'!$G$24),N3:O366,2)</f>
        <v>44.205226368964</v>
      </c>
      <c r="Q280" s="25">
        <v>3.5</v>
      </c>
      <c r="R280" s="30">
        <v>3.50006657444541</v>
      </c>
      <c r="S280" s="25">
        <v>3.44483648074722</v>
      </c>
      <c r="T280" s="25">
        <v>3.41298682872717</v>
      </c>
      <c r="U280" s="24">
        <v>3.37181778749274</v>
      </c>
      <c r="V280" s="24">
        <v>3.49870599207194</v>
      </c>
      <c r="W280" s="24">
        <v>3.38950644004021</v>
      </c>
      <c r="X280" s="24">
        <v>3.31485011702891</v>
      </c>
      <c r="Y280" s="24">
        <v>3.19942604032773</v>
      </c>
      <c r="Z280" s="29">
        <v>41.0838174175796</v>
      </c>
      <c r="AA280" s="29">
        <v>42.1814850289141</v>
      </c>
      <c r="AB280" s="29">
        <v>42.9589452556084</v>
      </c>
      <c r="AC280" s="29">
        <v>44.205226368964</v>
      </c>
    </row>
    <row r="281" ht="20.05" customHeight="1">
      <c r="A281" s="22">
        <f>$A280+C280</f>
        <v>1377.560866034490</v>
      </c>
      <c r="B281" s="23"/>
      <c r="C281" s="24">
        <v>5</v>
      </c>
      <c r="D281" t="b" s="25">
        <v>1</v>
      </c>
      <c r="E281" s="26"/>
      <c r="F281" s="27">
        <v>556.951622192950</v>
      </c>
      <c r="G281" s="27">
        <f>E280+(F280/60+H281*'data'!$C$16+I281*OFFSET('data'!$C$17,0,D280)-G280*(OFFSET('data'!$C$18,0,D280)+'data'!$C$19+OFFSET('data'!$C$20,0,D280)))*C281/60+G280</f>
        <v>22.0733875312419</v>
      </c>
      <c r="H281" s="27">
        <f>H280+('data'!$C$19*G280-'data'!$C$16*H280)*$C281/60</f>
        <v>75.5619073591363</v>
      </c>
      <c r="I281" s="27">
        <f>I280+(OFFSET('data'!$C$20,0,D281)*G280-OFFSET('data'!$C$17,0,D281)*I280)*$C281/60</f>
        <v>88.97778032555691</v>
      </c>
      <c r="J281" s="28">
        <f>$A281/60</f>
        <v>22.9593477672415</v>
      </c>
      <c r="K281" s="24">
        <f>G281/'data'!$C$15*1000</f>
        <v>3.37237587088769</v>
      </c>
      <c r="L281" s="24">
        <f>L280+'data'!$G$21*(K280-L280)/60*C280</f>
        <v>3.20145461077456</v>
      </c>
      <c r="M281" s="25">
        <f>IF(L281&lt;='data'!$G$22,1.89,1.47)</f>
        <v>1.47</v>
      </c>
      <c r="N281" s="24">
        <f>$A281</f>
        <v>1377.560866034490</v>
      </c>
      <c r="O281" s="29">
        <f>'data'!$G$23-'data'!$G$23*(1-('data'!$G$22^M281)/('data'!$G$22^M281+L281^M281))</f>
        <v>44.0951739215466</v>
      </c>
      <c r="P281" s="29">
        <f>VLOOKUP(IF(N281-'data'!$G$24&lt;0,0,N281-'data'!$G$24),N3:O366,2)</f>
        <v>44.1828075378255</v>
      </c>
      <c r="Q281" s="25">
        <v>3.5</v>
      </c>
      <c r="R281" s="30">
        <v>3.50006624765683</v>
      </c>
      <c r="S281" s="25">
        <v>3.44505286865245</v>
      </c>
      <c r="T281" s="25">
        <v>3.41332581879178</v>
      </c>
      <c r="U281" s="24">
        <v>3.37237587088769</v>
      </c>
      <c r="V281" s="24">
        <v>3.49872200233484</v>
      </c>
      <c r="W281" s="24">
        <v>3.39015752042686</v>
      </c>
      <c r="X281" s="24">
        <v>3.3160049126405</v>
      </c>
      <c r="Y281" s="24">
        <v>3.20145461077456</v>
      </c>
      <c r="Z281" s="29">
        <v>41.0836555035102</v>
      </c>
      <c r="AA281" s="29">
        <v>42.1747622688253</v>
      </c>
      <c r="AB281" s="29">
        <v>42.9466889619477</v>
      </c>
      <c r="AC281" s="29">
        <v>44.1828075378255</v>
      </c>
    </row>
    <row r="282" ht="20.05" customHeight="1">
      <c r="A282" s="22">
        <f>$A281+C281</f>
        <v>1382.560866034490</v>
      </c>
      <c r="B282" s="23"/>
      <c r="C282" s="24">
        <v>5</v>
      </c>
      <c r="D282" t="b" s="25">
        <v>1</v>
      </c>
      <c r="E282" s="26"/>
      <c r="F282" s="27">
        <v>556.642482176053</v>
      </c>
      <c r="G282" s="27">
        <f>E281+(F281/60+H282*'data'!$C$16+I282*OFFSET('data'!$C$17,0,D281)-G281*(OFFSET('data'!$C$18,0,D281)+'data'!$C$19+OFFSET('data'!$C$20,0,D281)))*C282/60+G281</f>
        <v>22.0770015832781</v>
      </c>
      <c r="H282" s="27">
        <f>H281+('data'!$C$19*G281-'data'!$C$16*H281)*$C282/60</f>
        <v>75.65195269559889</v>
      </c>
      <c r="I282" s="27">
        <f>I281+(OFFSET('data'!$C$20,0,D282)*G281-OFFSET('data'!$C$17,0,D282)*I281)*$C282/60</f>
        <v>89.1623363012647</v>
      </c>
      <c r="J282" s="28">
        <f>$A282/60</f>
        <v>23.0426811005748</v>
      </c>
      <c r="K282" s="24">
        <f>G282/'data'!$C$15*1000</f>
        <v>3.37292802636749</v>
      </c>
      <c r="L282" s="24">
        <f>L281+'data'!$G$21*(K281-L281)/60*C281</f>
        <v>3.20346587768671</v>
      </c>
      <c r="M282" s="25">
        <f>IF(L282&lt;='data'!$G$22,1.89,1.47)</f>
        <v>1.47</v>
      </c>
      <c r="N282" s="24">
        <f>$A282</f>
        <v>1382.560866034490</v>
      </c>
      <c r="O282" s="29">
        <f>'data'!$G$23-'data'!$G$23*(1-('data'!$G$22^M282)/('data'!$G$22^M282+L282^M282))</f>
        <v>44.0737670727027</v>
      </c>
      <c r="P282" s="29">
        <f>VLOOKUP(IF(N282-'data'!$G$24&lt;0,0,N282-'data'!$G$24),N3:O366,2)</f>
        <v>44.1605946358898</v>
      </c>
      <c r="Q282" s="25">
        <v>3.5</v>
      </c>
      <c r="R282" s="30">
        <v>3.50006592276171</v>
      </c>
      <c r="S282" s="25">
        <v>3.44526853531246</v>
      </c>
      <c r="T282" s="25">
        <v>3.41366357860576</v>
      </c>
      <c r="U282" s="24">
        <v>3.37292802636749</v>
      </c>
      <c r="V282" s="24">
        <v>3.49873782035617</v>
      </c>
      <c r="W282" s="24">
        <v>3.3908034856944</v>
      </c>
      <c r="X282" s="24">
        <v>3.31715010849427</v>
      </c>
      <c r="Y282" s="24">
        <v>3.20346587768671</v>
      </c>
      <c r="Z282" s="29">
        <v>41.0834955335393</v>
      </c>
      <c r="AA282" s="29">
        <v>42.1680943015757</v>
      </c>
      <c r="AB282" s="29">
        <v>42.9345401974246</v>
      </c>
      <c r="AC282" s="29">
        <v>44.1605946358898</v>
      </c>
    </row>
    <row r="283" ht="20.05" customHeight="1">
      <c r="A283" s="22">
        <f>$A282+C282</f>
        <v>1387.560866034490</v>
      </c>
      <c r="B283" s="23"/>
      <c r="C283" s="24">
        <v>5</v>
      </c>
      <c r="D283" t="b" s="25">
        <v>1</v>
      </c>
      <c r="E283" s="26"/>
      <c r="F283" s="27">
        <v>556.334855535632</v>
      </c>
      <c r="G283" s="27">
        <f>E282+(F282/60+H283*'data'!$C$16+I283*OFFSET('data'!$C$17,0,D282)-G282*(OFFSET('data'!$C$18,0,D282)+'data'!$C$19+OFFSET('data'!$C$20,0,D282)))*C283/60+G282</f>
        <v>22.0805785412487</v>
      </c>
      <c r="H283" s="27">
        <f>H282+('data'!$C$19*G282-'data'!$C$16*H282)*$C283/60</f>
        <v>75.7415569582454</v>
      </c>
      <c r="I283" s="27">
        <f>I282+(OFFSET('data'!$C$20,0,D283)*G282-OFFSET('data'!$C$17,0,D283)*I282)*$C283/60</f>
        <v>89.34685728419539</v>
      </c>
      <c r="J283" s="28">
        <f>$A283/60</f>
        <v>23.1260144339082</v>
      </c>
      <c r="K283" s="24">
        <f>G283/'data'!$C$15*1000</f>
        <v>3.37347451460968</v>
      </c>
      <c r="L283" s="24">
        <f>L282+'data'!$G$21*(K282-L282)/60*C282</f>
        <v>3.20545997492351</v>
      </c>
      <c r="M283" s="25">
        <f>IF(L283&lt;='data'!$G$22,1.89,1.47)</f>
        <v>1.47</v>
      </c>
      <c r="N283" s="24">
        <f>$A283</f>
        <v>1387.560866034490</v>
      </c>
      <c r="O283" s="29">
        <f>'data'!$G$23-'data'!$G$23*(1-('data'!$G$22^M283)/('data'!$G$22^M283+L283^M283))</f>
        <v>44.0525572500747</v>
      </c>
      <c r="P283" s="29">
        <f>VLOOKUP(IF(N283-'data'!$G$24&lt;0,0,N283-'data'!$G$24),N3:O366,2)</f>
        <v>44.1385859135723</v>
      </c>
      <c r="Q283" s="25">
        <v>3.5</v>
      </c>
      <c r="R283" s="30">
        <v>3.50006559974892</v>
      </c>
      <c r="S283" s="25">
        <v>3.44548348329247</v>
      </c>
      <c r="T283" s="25">
        <v>3.41400011848128</v>
      </c>
      <c r="U283" s="24">
        <v>3.37347451460968</v>
      </c>
      <c r="V283" s="24">
        <v>3.49875344842036</v>
      </c>
      <c r="W283" s="24">
        <v>3.39144438754647</v>
      </c>
      <c r="X283" s="24">
        <v>3.31828580307599</v>
      </c>
      <c r="Y283" s="24">
        <v>3.20545997492351</v>
      </c>
      <c r="Z283" s="29">
        <v>41.0833374845489</v>
      </c>
      <c r="AA283" s="29">
        <v>42.1614805503513</v>
      </c>
      <c r="AB283" s="29">
        <v>42.9224977845326</v>
      </c>
      <c r="AC283" s="29">
        <v>44.1385859135723</v>
      </c>
    </row>
    <row r="284" ht="20.05" customHeight="1">
      <c r="A284" s="22">
        <f>$A283+C283</f>
        <v>1392.560866034490</v>
      </c>
      <c r="B284" s="23"/>
      <c r="C284" s="24">
        <v>5</v>
      </c>
      <c r="D284" t="b" s="25">
        <v>1</v>
      </c>
      <c r="E284" s="26"/>
      <c r="F284" s="27">
        <v>556.0287335048261</v>
      </c>
      <c r="G284" s="27">
        <f>E283+(F283/60+H284*'data'!$C$16+I284*OFFSET('data'!$C$17,0,D283)-G283*(OFFSET('data'!$C$18,0,D283)+'data'!$C$19+OFFSET('data'!$C$20,0,D283)))*C284/60+G283</f>
        <v>22.0841200124504</v>
      </c>
      <c r="H284" s="27">
        <f>H283+('data'!$C$19*G283-'data'!$C$16*H283)*$C284/60</f>
        <v>75.8307218389654</v>
      </c>
      <c r="I284" s="27">
        <f>I283+(OFFSET('data'!$C$20,0,D284)*G283-OFFSET('data'!$C$17,0,D284)*I283)*$C284/60</f>
        <v>89.5313429202681</v>
      </c>
      <c r="J284" s="28">
        <f>$A284/60</f>
        <v>23.2093477672415</v>
      </c>
      <c r="K284" s="24">
        <f>G284/'data'!$C$15*1000</f>
        <v>3.37401558117734</v>
      </c>
      <c r="L284" s="24">
        <f>L283+'data'!$G$21*(K283-L283)/60*C283</f>
        <v>3.20743703783661</v>
      </c>
      <c r="M284" s="25">
        <f>IF(L284&lt;='data'!$G$22,1.89,1.47)</f>
        <v>1.47</v>
      </c>
      <c r="N284" s="24">
        <f>$A284</f>
        <v>1392.560866034490</v>
      </c>
      <c r="O284" s="29">
        <f>'data'!$G$23-'data'!$G$23*(1-('data'!$G$22^M284)/('data'!$G$22^M284+L284^M284))</f>
        <v>44.0315426387414</v>
      </c>
      <c r="P284" s="29">
        <f>VLOOKUP(IF(N284-'data'!$G$24&lt;0,0,N284-'data'!$G$24),N3:O366,2)</f>
        <v>44.1167796031652</v>
      </c>
      <c r="Q284" s="25">
        <v>3.5</v>
      </c>
      <c r="R284" s="30">
        <v>3.50006527860745</v>
      </c>
      <c r="S284" s="25">
        <v>3.44569771513734</v>
      </c>
      <c r="T284" s="25">
        <v>3.41433544832548</v>
      </c>
      <c r="U284" s="24">
        <v>3.37401558117734</v>
      </c>
      <c r="V284" s="24">
        <v>3.49876888878482</v>
      </c>
      <c r="W284" s="24">
        <v>3.39208027710851</v>
      </c>
      <c r="X284" s="24">
        <v>3.31941209383389</v>
      </c>
      <c r="Y284" s="24">
        <v>3.20743703783661</v>
      </c>
      <c r="Z284" s="29">
        <v>41.0831813336948</v>
      </c>
      <c r="AA284" s="29">
        <v>42.1549204451661</v>
      </c>
      <c r="AB284" s="29">
        <v>42.9105605594624</v>
      </c>
      <c r="AC284" s="29">
        <v>44.1167796031652</v>
      </c>
    </row>
    <row r="285" ht="20.05" customHeight="1">
      <c r="A285" s="22">
        <f>$A284+C284</f>
        <v>1397.560866034490</v>
      </c>
      <c r="B285" s="23"/>
      <c r="C285" s="24">
        <v>5</v>
      </c>
      <c r="D285" t="b" s="25">
        <v>1</v>
      </c>
      <c r="E285" s="26"/>
      <c r="F285" s="27">
        <v>555.724107368206</v>
      </c>
      <c r="G285" s="27">
        <f>E284+(F284/60+H285*'data'!$C$16+I285*OFFSET('data'!$C$17,0,D284)-G284*(OFFSET('data'!$C$18,0,D284)+'data'!$C$19+OFFSET('data'!$C$20,0,D284)))*C285/60+G284</f>
        <v>22.0876275110915</v>
      </c>
      <c r="H285" s="27">
        <f>H284+('data'!$C$19*G284-'data'!$C$16*H284)*$C285/60</f>
        <v>75.91944905856479</v>
      </c>
      <c r="I285" s="27">
        <f>I284+(OFFSET('data'!$C$20,0,D285)*G284-OFFSET('data'!$C$17,0,D285)*I284)*$C285/60</f>
        <v>89.7157928714619</v>
      </c>
      <c r="J285" s="28">
        <f>$A285/60</f>
        <v>23.2926811005748</v>
      </c>
      <c r="K285" s="24">
        <f>G285/'data'!$C$15*1000</f>
        <v>3.37455145741145</v>
      </c>
      <c r="L285" s="24">
        <f>L284+'data'!$G$21*(K284-L284)/60*C284</f>
        <v>3.20939720307453</v>
      </c>
      <c r="M285" s="25">
        <f>IF(L285&lt;='data'!$G$22,1.89,1.47)</f>
        <v>1.47</v>
      </c>
      <c r="N285" s="24">
        <f>$A285</f>
        <v>1397.560866034490</v>
      </c>
      <c r="O285" s="29">
        <f>'data'!$G$23-'data'!$G$23*(1-('data'!$G$22^M285)/('data'!$G$22^M285+L285^M285))</f>
        <v>44.0107214174476</v>
      </c>
      <c r="P285" s="29">
        <f>VLOOKUP(IF(N285-'data'!$G$24&lt;0,0,N285-'data'!$G$24),N3:O366,2)</f>
        <v>44.0951739215466</v>
      </c>
      <c r="Q285" s="25">
        <v>3.5</v>
      </c>
      <c r="R285" s="30">
        <v>3.50006495932633</v>
      </c>
      <c r="S285" s="25">
        <v>3.44591123337227</v>
      </c>
      <c r="T285" s="25">
        <v>3.41466957766377</v>
      </c>
      <c r="U285" s="24">
        <v>3.37455145741145</v>
      </c>
      <c r="V285" s="24">
        <v>3.49878414368028</v>
      </c>
      <c r="W285" s="24">
        <v>3.39271120493428</v>
      </c>
      <c r="X285" s="24">
        <v>3.32052907718606</v>
      </c>
      <c r="Y285" s="24">
        <v>3.20939720307453</v>
      </c>
      <c r="Z285" s="29">
        <v>41.0830270584033</v>
      </c>
      <c r="AA285" s="29">
        <v>42.1484134227756</v>
      </c>
      <c r="AB285" s="29">
        <v>42.8987273719758</v>
      </c>
      <c r="AC285" s="29">
        <v>44.0951739215466</v>
      </c>
    </row>
    <row r="286" ht="20.05" customHeight="1">
      <c r="A286" s="22">
        <f>$A285+C285</f>
        <v>1402.560866034490</v>
      </c>
      <c r="B286" s="23"/>
      <c r="C286" s="24">
        <v>5</v>
      </c>
      <c r="D286" t="b" s="25">
        <v>1</v>
      </c>
      <c r="E286" s="26"/>
      <c r="F286" s="27">
        <v>555.420968461463</v>
      </c>
      <c r="G286" s="27">
        <f>E285+(F285/60+H286*'data'!$C$16+I286*OFFSET('data'!$C$17,0,D285)-G285*(OFFSET('data'!$C$18,0,D285)+'data'!$C$19+OFFSET('data'!$C$20,0,D285)))*C286/60+G285</f>
        <v>22.0911024637884</v>
      </c>
      <c r="H286" s="27">
        <f>H285+('data'!$C$19*G285-'data'!$C$16*H285)*$C286/60</f>
        <v>76.0077403643467</v>
      </c>
      <c r="I286" s="27">
        <f>I285+(OFFSET('data'!$C$20,0,D286)*G285-OFFSET('data'!$C$17,0,D286)*I285)*$C286/60</f>
        <v>89.9002068148873</v>
      </c>
      <c r="J286" s="28">
        <f>$A286/60</f>
        <v>23.3760144339082</v>
      </c>
      <c r="K286" s="24">
        <f>G286/'data'!$C$15*1000</f>
        <v>3.37508236127072</v>
      </c>
      <c r="L286" s="24">
        <f>L285+'data'!$G$21*(K285-L285)/60*C285</f>
        <v>3.21134060840005</v>
      </c>
      <c r="M286" s="25">
        <f>IF(L286&lt;='data'!$G$22,1.89,1.47)</f>
        <v>1.47</v>
      </c>
      <c r="N286" s="24">
        <f>$A286</f>
        <v>1402.560866034490</v>
      </c>
      <c r="O286" s="29">
        <f>'data'!$G$23-'data'!$G$23*(1-('data'!$G$22^M286)/('data'!$G$22^M286+L286^M286))</f>
        <v>43.9900917604883</v>
      </c>
      <c r="P286" s="29">
        <f>VLOOKUP(IF(N286-'data'!$G$24&lt;0,0,N286-'data'!$G$24),N3:O366,2)</f>
        <v>44.0737670727027</v>
      </c>
      <c r="Q286" s="25">
        <v>3.5</v>
      </c>
      <c r="R286" s="30">
        <v>3.50006464189463</v>
      </c>
      <c r="S286" s="25">
        <v>3.44612404050355</v>
      </c>
      <c r="T286" s="25">
        <v>3.41500251566168</v>
      </c>
      <c r="U286" s="24">
        <v>3.37508236127072</v>
      </c>
      <c r="V286" s="24">
        <v>3.49879921531109</v>
      </c>
      <c r="W286" s="24">
        <v>3.3933372210124</v>
      </c>
      <c r="X286" s="24">
        <v>3.32163684852813</v>
      </c>
      <c r="Y286" s="24">
        <v>3.21134060840005</v>
      </c>
      <c r="Z286" s="29">
        <v>41.0828746363685</v>
      </c>
      <c r="AA286" s="29">
        <v>42.1419589265941</v>
      </c>
      <c r="AB286" s="29">
        <v>42.8869970852776</v>
      </c>
      <c r="AC286" s="29">
        <v>44.0737670727027</v>
      </c>
    </row>
    <row r="287" ht="20.05" customHeight="1">
      <c r="A287" s="22">
        <f>$A286+C286</f>
        <v>1407.560866034490</v>
      </c>
      <c r="B287" s="23"/>
      <c r="C287" s="24">
        <v>5</v>
      </c>
      <c r="D287" t="b" s="25">
        <v>1</v>
      </c>
      <c r="E287" s="26"/>
      <c r="F287" s="27">
        <v>555.119308171184</v>
      </c>
      <c r="G287" s="27">
        <f>E286+(F286/60+H287*'data'!$C$16+I287*OFFSET('data'!$C$17,0,D286)-G286*(OFFSET('data'!$C$18,0,D286)+'data'!$C$19+OFFSET('data'!$C$20,0,D286)))*C287/60+G286</f>
        <v>22.0945462147366</v>
      </c>
      <c r="H287" s="27">
        <f>H286+('data'!$C$19*G286-'data'!$C$16*H286)*$C287/60</f>
        <v>76.0955975278389</v>
      </c>
      <c r="I287" s="27">
        <f>I286+(OFFSET('data'!$C$20,0,D287)*G286-OFFSET('data'!$C$17,0,D287)*I286)*$C287/60</f>
        <v>90.0845844419126</v>
      </c>
      <c r="J287" s="28">
        <f>$A287/60</f>
        <v>23.4593477672415</v>
      </c>
      <c r="K287" s="24">
        <f>G287/'data'!$C$15*1000</f>
        <v>3.37560849812156</v>
      </c>
      <c r="L287" s="24">
        <f>L286+'data'!$G$21*(K286-L286)/60*C286</f>
        <v>3.21326739251964</v>
      </c>
      <c r="M287" s="25">
        <f>IF(L287&lt;='data'!$G$22,1.89,1.47)</f>
        <v>1.47</v>
      </c>
      <c r="N287" s="24">
        <f>$A287</f>
        <v>1407.560866034490</v>
      </c>
      <c r="O287" s="29">
        <f>'data'!$G$23-'data'!$G$23*(1-('data'!$G$22^M287)/('data'!$G$22^M287+L287^M287))</f>
        <v>43.9696518394579</v>
      </c>
      <c r="P287" s="29">
        <f>VLOOKUP(IF(N287-'data'!$G$24&lt;0,0,N287-'data'!$G$24),N3:O366,2)</f>
        <v>44.0525572500747</v>
      </c>
      <c r="Q287" s="25">
        <v>3.5</v>
      </c>
      <c r="R287" s="30">
        <v>3.50006432630151</v>
      </c>
      <c r="S287" s="25">
        <v>3.44633613901929</v>
      </c>
      <c r="T287" s="25">
        <v>3.4153342711455</v>
      </c>
      <c r="U287" s="24">
        <v>3.37560849812156</v>
      </c>
      <c r="V287" s="24">
        <v>3.49881410585552</v>
      </c>
      <c r="W287" s="24">
        <v>3.39395837477273</v>
      </c>
      <c r="X287" s="24">
        <v>3.32273550224103</v>
      </c>
      <c r="Y287" s="24">
        <v>3.21326739251964</v>
      </c>
      <c r="Z287" s="29">
        <v>41.0827240455482</v>
      </c>
      <c r="AA287" s="29">
        <v>42.1355564066113</v>
      </c>
      <c r="AB287" s="29">
        <v>42.8753685758866</v>
      </c>
      <c r="AC287" s="29">
        <v>44.0525572500747</v>
      </c>
    </row>
    <row r="288" ht="20.05" customHeight="1">
      <c r="A288" s="22">
        <f>$A287+C287</f>
        <v>1412.560866034490</v>
      </c>
      <c r="B288" s="23"/>
      <c r="C288" s="24">
        <v>5</v>
      </c>
      <c r="D288" t="b" s="25">
        <v>1</v>
      </c>
      <c r="E288" s="26"/>
      <c r="F288" s="27">
        <v>554.819117934329</v>
      </c>
      <c r="G288" s="27">
        <f>E287+(F287/60+H288*'data'!$C$16+I288*OFFSET('data'!$C$17,0,D287)-G287*(OFFSET('data'!$C$18,0,D287)+'data'!$C$19+OFFSET('data'!$C$20,0,D287)))*C288/60+G287</f>
        <v>22.0979600305766</v>
      </c>
      <c r="H288" s="27">
        <f>H287+('data'!$C$19*G287-'data'!$C$16*H287)*$C288/60</f>
        <v>76.1830223426597</v>
      </c>
      <c r="I288" s="27">
        <f>I287+(OFFSET('data'!$C$20,0,D288)*G287-OFFSET('data'!$C$17,0,D288)*I287)*$C288/60</f>
        <v>90.26892545734221</v>
      </c>
      <c r="J288" s="28">
        <f>$A288/60</f>
        <v>23.5426811005748</v>
      </c>
      <c r="K288" s="24">
        <f>G288/'data'!$C$15*1000</f>
        <v>3.37613006148152</v>
      </c>
      <c r="L288" s="24">
        <f>L287+'data'!$G$21*(K287-L287)/60*C287</f>
        <v>3.21517769492416</v>
      </c>
      <c r="M288" s="25">
        <f>IF(L288&lt;='data'!$G$22,1.89,1.47)</f>
        <v>1.47</v>
      </c>
      <c r="N288" s="24">
        <f>$A288</f>
        <v>1412.560866034490</v>
      </c>
      <c r="O288" s="29">
        <f>'data'!$G$23-'data'!$G$23*(1-('data'!$G$22^M288)/('data'!$G$22^M288+L288^M288))</f>
        <v>43.9493998248716</v>
      </c>
      <c r="P288" s="29">
        <f>VLOOKUP(IF(N288-'data'!$G$24&lt;0,0,N288-'data'!$G$24),N3:O366,2)</f>
        <v>44.0315426387414</v>
      </c>
      <c r="Q288" s="25">
        <v>3.5</v>
      </c>
      <c r="R288" s="30">
        <v>3.50006401253619</v>
      </c>
      <c r="S288" s="25">
        <v>3.44654753139007</v>
      </c>
      <c r="T288" s="25">
        <v>3.41566485262166</v>
      </c>
      <c r="U288" s="24">
        <v>3.37613006148152</v>
      </c>
      <c r="V288" s="24">
        <v>3.49882881746608</v>
      </c>
      <c r="W288" s="24">
        <v>3.39457471509278</v>
      </c>
      <c r="X288" s="24">
        <v>3.32382513169894</v>
      </c>
      <c r="Y288" s="24">
        <v>3.21517769492416</v>
      </c>
      <c r="Z288" s="29">
        <v>41.0825752641618</v>
      </c>
      <c r="AA288" s="29">
        <v>42.1292053193099</v>
      </c>
      <c r="AB288" s="29">
        <v>42.8638407335045</v>
      </c>
      <c r="AC288" s="29">
        <v>44.0315426387414</v>
      </c>
    </row>
    <row r="289" ht="20.05" customHeight="1">
      <c r="A289" s="22">
        <f>$A288+C288</f>
        <v>1417.560866034490</v>
      </c>
      <c r="B289" s="23"/>
      <c r="C289" s="24">
        <v>5</v>
      </c>
      <c r="D289" t="b" s="25">
        <v>1</v>
      </c>
      <c r="E289" s="26"/>
      <c r="F289" s="27">
        <v>554.520389238086</v>
      </c>
      <c r="G289" s="27">
        <f>E288+(F288/60+H289*'data'!$C$16+I289*OFFSET('data'!$C$17,0,D288)-G288*(OFFSET('data'!$C$18,0,D288)+'data'!$C$19+OFFSET('data'!$C$20,0,D288)))*C289/60+G288</f>
        <v>22.1013451049718</v>
      </c>
      <c r="H289" s="27">
        <f>H288+('data'!$C$19*G288-'data'!$C$16*H288)*$C289/60</f>
        <v>76.27001662251401</v>
      </c>
      <c r="I289" s="27">
        <f>I288+(OFFSET('data'!$C$20,0,D289)*G288-OFFSET('data'!$C$17,0,D289)*I288)*$C289/60</f>
        <v>90.45322957864261</v>
      </c>
      <c r="J289" s="28">
        <f>$A289/60</f>
        <v>23.6260144339082</v>
      </c>
      <c r="K289" s="24">
        <f>G289/'data'!$C$15*1000</f>
        <v>3.3766472337187</v>
      </c>
      <c r="L289" s="24">
        <f>L288+'data'!$G$21*(K288-L288)/60*C288</f>
        <v>3.21707165574023</v>
      </c>
      <c r="M289" s="25">
        <f>IF(L289&lt;='data'!$G$22,1.89,1.47)</f>
        <v>1.47</v>
      </c>
      <c r="N289" s="24">
        <f>$A289</f>
        <v>1417.560866034490</v>
      </c>
      <c r="O289" s="29">
        <f>'data'!$G$23-'data'!$G$23*(1-('data'!$G$22^M289)/('data'!$G$22^M289+L289^M289))</f>
        <v>43.9293338876696</v>
      </c>
      <c r="P289" s="29">
        <f>VLOOKUP(IF(N289-'data'!$G$24&lt;0,0,N289-'data'!$G$24),N3:O366,2)</f>
        <v>44.0107214174476</v>
      </c>
      <c r="Q289" s="25">
        <v>3.5</v>
      </c>
      <c r="R289" s="30">
        <v>3.50006370058796</v>
      </c>
      <c r="S289" s="25">
        <v>3.4467582200695</v>
      </c>
      <c r="T289" s="25">
        <v>3.41599426829498</v>
      </c>
      <c r="U289" s="24">
        <v>3.3766472337187</v>
      </c>
      <c r="V289" s="24">
        <v>3.49884335226984</v>
      </c>
      <c r="W289" s="24">
        <v>3.39518629030397</v>
      </c>
      <c r="X289" s="24">
        <v>3.32490582927741</v>
      </c>
      <c r="Y289" s="24">
        <v>3.21707165574023</v>
      </c>
      <c r="Z289" s="29">
        <v>41.0824282706862</v>
      </c>
      <c r="AA289" s="29">
        <v>42.1229051275854</v>
      </c>
      <c r="AB289" s="29">
        <v>42.8524124608854</v>
      </c>
      <c r="AC289" s="29">
        <v>44.0107214174476</v>
      </c>
    </row>
    <row r="290" ht="20.05" customHeight="1">
      <c r="A290" s="22">
        <f>$A289+C289</f>
        <v>1422.560866034490</v>
      </c>
      <c r="B290" s="23"/>
      <c r="C290" s="24">
        <v>5</v>
      </c>
      <c r="D290" t="b" s="25">
        <v>1</v>
      </c>
      <c r="E290" s="26"/>
      <c r="F290" s="27">
        <v>554.223113619646</v>
      </c>
      <c r="G290" s="27">
        <f>E289+(F289/60+H290*'data'!$C$16+I290*OFFSET('data'!$C$17,0,D289)-G289*(OFFSET('data'!$C$18,0,D289)+'data'!$C$19+OFFSET('data'!$C$20,0,D289)))*C290/60+G289</f>
        <v>22.1047025629158</v>
      </c>
      <c r="H290" s="27">
        <f>H289+('data'!$C$19*G289-'data'!$C$16*H289)*$C290/60</f>
        <v>76.3565821993116</v>
      </c>
      <c r="I290" s="27">
        <f>I289+(OFFSET('data'!$C$20,0,D290)*G289-OFFSET('data'!$C$17,0,D290)*I289)*$C290/60</f>
        <v>90.63749653521479</v>
      </c>
      <c r="J290" s="28">
        <f>$A290/60</f>
        <v>23.7093477672415</v>
      </c>
      <c r="K290" s="24">
        <f>G290/'data'!$C$15*1000</f>
        <v>3.3771601867098</v>
      </c>
      <c r="L290" s="24">
        <f>L289+'data'!$G$21*(K289-L289)/60*C289</f>
        <v>3.21894941559153</v>
      </c>
      <c r="M290" s="25">
        <f>IF(L290&lt;='data'!$G$22,1.89,1.47)</f>
        <v>1.47</v>
      </c>
      <c r="N290" s="24">
        <f>$A290</f>
        <v>1422.560866034490</v>
      </c>
      <c r="O290" s="29">
        <f>'data'!$G$23-'data'!$G$23*(1-('data'!$G$22^M290)/('data'!$G$22^M290+L290^M290))</f>
        <v>43.9094522006085</v>
      </c>
      <c r="P290" s="29">
        <f>VLOOKUP(IF(N290-'data'!$G$24&lt;0,0,N290-'data'!$G$24),N3:O366,2)</f>
        <v>43.9900917604883</v>
      </c>
      <c r="Q290" s="25">
        <v>3.5</v>
      </c>
      <c r="R290" s="30">
        <v>3.50006339044616</v>
      </c>
      <c r="S290" s="25">
        <v>3.44696820749481</v>
      </c>
      <c r="T290" s="25">
        <v>3.41632252608584</v>
      </c>
      <c r="U290" s="24">
        <v>3.3771601867098</v>
      </c>
      <c r="V290" s="24">
        <v>3.49885771236871</v>
      </c>
      <c r="W290" s="24">
        <v>3.39579314819786</v>
      </c>
      <c r="X290" s="24">
        <v>3.32597768636151</v>
      </c>
      <c r="Y290" s="24">
        <v>3.21894941559153</v>
      </c>
      <c r="Z290" s="29">
        <v>41.0822830438537</v>
      </c>
      <c r="AA290" s="29">
        <v>42.1166553006656</v>
      </c>
      <c r="AB290" s="29">
        <v>42.8410826737032</v>
      </c>
      <c r="AC290" s="29">
        <v>43.9900917604883</v>
      </c>
    </row>
    <row r="291" ht="20.05" customHeight="1">
      <c r="A291" s="22">
        <f>$A290+C290</f>
        <v>1427.560866034490</v>
      </c>
      <c r="B291" s="23"/>
      <c r="C291" s="24">
        <v>5</v>
      </c>
      <c r="D291" t="b" s="25">
        <v>1</v>
      </c>
      <c r="E291" s="26"/>
      <c r="F291" s="27">
        <v>553.9272826658261</v>
      </c>
      <c r="G291" s="27">
        <f>E290+(F290/60+H291*'data'!$C$16+I291*OFFSET('data'!$C$17,0,D290)-G290*(OFFSET('data'!$C$18,0,D290)+'data'!$C$19+OFFSET('data'!$C$20,0,D290)))*C291/60+G290</f>
        <v>22.1080334647855</v>
      </c>
      <c r="H291" s="27">
        <f>H290+('data'!$C$19*G290-'data'!$C$16*H290)*$C291/60</f>
        <v>76.44272092140091</v>
      </c>
      <c r="I291" s="27">
        <f>I290+(OFFSET('data'!$C$20,0,D291)*G290-OFFSET('data'!$C$17,0,D291)*I290)*$C291/60</f>
        <v>90.82172606770931</v>
      </c>
      <c r="J291" s="28">
        <f>$A291/60</f>
        <v>23.7926811005748</v>
      </c>
      <c r="K291" s="24">
        <f>G291/'data'!$C$15*1000</f>
        <v>3.37766908245938</v>
      </c>
      <c r="L291" s="24">
        <f>L290+'data'!$G$21*(K290-L290)/60*C290</f>
        <v>3.2208111154695</v>
      </c>
      <c r="M291" s="25">
        <f>IF(L291&lt;='data'!$G$22,1.89,1.47)</f>
        <v>1.47</v>
      </c>
      <c r="N291" s="24">
        <f>$A291</f>
        <v>1427.560866034490</v>
      </c>
      <c r="O291" s="29">
        <f>'data'!$G$23-'data'!$G$23*(1-('data'!$G$22^M291)/('data'!$G$22^M291+L291^M291))</f>
        <v>43.8897529395497</v>
      </c>
      <c r="P291" s="29">
        <f>VLOOKUP(IF(N291-'data'!$G$24&lt;0,0,N291-'data'!$G$24),N3:O366,2)</f>
        <v>43.9696518394579</v>
      </c>
      <c r="Q291" s="25">
        <v>3.5</v>
      </c>
      <c r="R291" s="30">
        <v>3.50006308210018</v>
      </c>
      <c r="S291" s="25">
        <v>3.44717749608746</v>
      </c>
      <c r="T291" s="25">
        <v>3.41664963364631</v>
      </c>
      <c r="U291" s="24">
        <v>3.37766908245938</v>
      </c>
      <c r="V291" s="24">
        <v>3.49887189983973</v>
      </c>
      <c r="W291" s="24">
        <v>3.39639533603232</v>
      </c>
      <c r="X291" s="24">
        <v>3.32704079335417</v>
      </c>
      <c r="Y291" s="24">
        <v>3.2208111154695</v>
      </c>
      <c r="Z291" s="29">
        <v>41.0821395626481</v>
      </c>
      <c r="AA291" s="29">
        <v>42.1104553140322</v>
      </c>
      <c r="AB291" s="29">
        <v>42.8298503004183</v>
      </c>
      <c r="AC291" s="29">
        <v>43.9696518394579</v>
      </c>
    </row>
    <row r="292" ht="20.05" customHeight="1">
      <c r="A292" s="22">
        <f>$A291+C291</f>
        <v>1432.560866034490</v>
      </c>
      <c r="B292" s="23"/>
      <c r="C292" s="24">
        <v>5</v>
      </c>
      <c r="D292" t="b" s="25">
        <v>1</v>
      </c>
      <c r="E292" s="26"/>
      <c r="F292" s="27">
        <v>553.632888012637</v>
      </c>
      <c r="G292" s="27">
        <f>E291+(F291/60+H292*'data'!$C$16+I292*OFFSET('data'!$C$17,0,D291)-G291*(OFFSET('data'!$C$18,0,D291)+'data'!$C$19+OFFSET('data'!$C$20,0,D291)))*C292/60+G291</f>
        <v>22.1113388101546</v>
      </c>
      <c r="H292" s="27">
        <f>H291+('data'!$C$19*G291-'data'!$C$16*H291)*$C292/60</f>
        <v>76.5284346519108</v>
      </c>
      <c r="I292" s="27">
        <f>I291+(OFFSET('data'!$C$20,0,D292)*G291-OFFSET('data'!$C$17,0,D292)*I291)*$C292/60</f>
        <v>91.0059179273818</v>
      </c>
      <c r="J292" s="28">
        <f>$A292/60</f>
        <v>23.8760144339082</v>
      </c>
      <c r="K292" s="24">
        <f>G292/'data'!$C$15*1000</f>
        <v>3.3781740736825</v>
      </c>
      <c r="L292" s="24">
        <f>L291+'data'!$G$21*(K291-L291)/60*C291</f>
        <v>3.22265689661284</v>
      </c>
      <c r="M292" s="25">
        <f>IF(L292&lt;='data'!$G$22,1.89,1.47)</f>
        <v>1.47</v>
      </c>
      <c r="N292" s="24">
        <f>$A292</f>
        <v>1432.560866034490</v>
      </c>
      <c r="O292" s="29">
        <f>'data'!$G$23-'data'!$G$23*(1-('data'!$G$22^M292)/('data'!$G$22^M292+L292^M292))</f>
        <v>43.8702342846496</v>
      </c>
      <c r="P292" s="29">
        <f>VLOOKUP(IF(N292-'data'!$G$24&lt;0,0,N292-'data'!$G$24),N3:O366,2)</f>
        <v>43.9493998248716</v>
      </c>
      <c r="Q292" s="25">
        <v>3.5</v>
      </c>
      <c r="R292" s="30">
        <v>3.50006277553952</v>
      </c>
      <c r="S292" s="25">
        <v>3.44738608825362</v>
      </c>
      <c r="T292" s="25">
        <v>3.41697559837541</v>
      </c>
      <c r="U292" s="24">
        <v>3.3781740736825</v>
      </c>
      <c r="V292" s="24">
        <v>3.49888591673538</v>
      </c>
      <c r="W292" s="24">
        <v>3.39699290053763</v>
      </c>
      <c r="X292" s="24">
        <v>3.32809523968458</v>
      </c>
      <c r="Y292" s="24">
        <v>3.22265689661284</v>
      </c>
      <c r="Z292" s="29">
        <v>41.0819978063027</v>
      </c>
      <c r="AA292" s="29">
        <v>42.1043046493424</v>
      </c>
      <c r="AB292" s="29">
        <v>42.8187142821453</v>
      </c>
      <c r="AC292" s="29">
        <v>43.9493998248716</v>
      </c>
    </row>
    <row r="293" ht="20.05" customHeight="1">
      <c r="A293" s="22">
        <f>$A292+C292</f>
        <v>1437.560866034490</v>
      </c>
      <c r="B293" s="23"/>
      <c r="C293" s="24">
        <v>5</v>
      </c>
      <c r="D293" t="b" s="25">
        <v>1</v>
      </c>
      <c r="E293" s="26"/>
      <c r="F293" s="27">
        <v>553.339921345221</v>
      </c>
      <c r="G293" s="27">
        <f>E292+(F292/60+H293*'data'!$C$16+I293*OFFSET('data'!$C$17,0,D292)-G292*(OFFSET('data'!$C$18,0,D292)+'data'!$C$19+OFFSET('data'!$C$20,0,D292)))*C293/60+G292</f>
        <v>22.1146195413811</v>
      </c>
      <c r="H293" s="27">
        <f>H292+('data'!$C$19*G292-'data'!$C$16*H292)*$C293/60</f>
        <v>76.6137252671942</v>
      </c>
      <c r="I293" s="27">
        <f>I292+(OFFSET('data'!$C$20,0,D293)*G292-OFFSET('data'!$C$17,0,D293)*I292)*$C293/60</f>
        <v>91.1900718754864</v>
      </c>
      <c r="J293" s="28">
        <f>$A293/60</f>
        <v>23.9593477672415</v>
      </c>
      <c r="K293" s="24">
        <f>G293/'data'!$C$15*1000</f>
        <v>3.37867530435276</v>
      </c>
      <c r="L293" s="24">
        <f>L292+'data'!$G$21*(K292-L292)/60*C292</f>
        <v>3.2244869003953</v>
      </c>
      <c r="M293" s="25">
        <f>IF(L293&lt;='data'!$G$22,1.89,1.47)</f>
        <v>1.47</v>
      </c>
      <c r="N293" s="24">
        <f>$A293</f>
        <v>1437.560866034490</v>
      </c>
      <c r="O293" s="29">
        <f>'data'!$G$23-'data'!$G$23*(1-('data'!$G$22^M293)/('data'!$G$22^M293+L293^M293))</f>
        <v>43.850894421459</v>
      </c>
      <c r="P293" s="29">
        <f>VLOOKUP(IF(N293-'data'!$G$24&lt;0,0,N293-'data'!$G$24),N3:O366,2)</f>
        <v>43.9293338876696</v>
      </c>
      <c r="Q293" s="25">
        <v>3.5</v>
      </c>
      <c r="R293" s="30">
        <v>3.5000624707537</v>
      </c>
      <c r="S293" s="25">
        <v>3.44759398638461</v>
      </c>
      <c r="T293" s="25">
        <v>3.41730042743338</v>
      </c>
      <c r="U293" s="24">
        <v>3.37867530435276</v>
      </c>
      <c r="V293" s="24">
        <v>3.49889976508386</v>
      </c>
      <c r="W293" s="24">
        <v>3.39758588792249</v>
      </c>
      <c r="X293" s="24">
        <v>3.32914111381666</v>
      </c>
      <c r="Y293" s="24">
        <v>3.2244869003953</v>
      </c>
      <c r="Z293" s="29">
        <v>41.0818577542964</v>
      </c>
      <c r="AA293" s="29">
        <v>42.0982027943524</v>
      </c>
      <c r="AB293" s="29">
        <v>42.8076735725184</v>
      </c>
      <c r="AC293" s="29">
        <v>43.9293338876696</v>
      </c>
    </row>
    <row r="294" ht="20.05" customHeight="1">
      <c r="A294" s="22">
        <f>$A293+C293</f>
        <v>1442.560866034490</v>
      </c>
      <c r="B294" s="23"/>
      <c r="C294" s="24">
        <v>5</v>
      </c>
      <c r="D294" t="b" s="25">
        <v>1</v>
      </c>
      <c r="E294" s="26"/>
      <c r="F294" s="27">
        <v>553.048374397617</v>
      </c>
      <c r="G294" s="27">
        <f>E293+(F293/60+H294*'data'!$C$16+I294*OFFSET('data'!$C$17,0,D293)-G293*(OFFSET('data'!$C$18,0,D293)+'data'!$C$19+OFFSET('data'!$C$20,0,D293)))*C294/60+G293</f>
        <v>22.1178765469833</v>
      </c>
      <c r="H294" s="27">
        <f>H293+('data'!$C$19*G293-'data'!$C$16*H293)*$C294/60</f>
        <v>76.698594655368</v>
      </c>
      <c r="I294" s="27">
        <f>I293+(OFFSET('data'!$C$20,0,D294)*G293-OFFSET('data'!$C$17,0,D294)*I293)*$C294/60</f>
        <v>91.3741876827051</v>
      </c>
      <c r="J294" s="28">
        <f>$A294/60</f>
        <v>24.0426811005748</v>
      </c>
      <c r="K294" s="24">
        <f>G294/'data'!$C$15*1000</f>
        <v>3.37917291021813</v>
      </c>
      <c r="L294" s="24">
        <f>L293+'data'!$G$21*(K293-L293)/60*C293</f>
        <v>3.22630126822123</v>
      </c>
      <c r="M294" s="25">
        <f>IF(L294&lt;='data'!$G$22,1.89,1.47)</f>
        <v>1.47</v>
      </c>
      <c r="N294" s="24">
        <f>$A294</f>
        <v>1442.560866034490</v>
      </c>
      <c r="O294" s="29">
        <f>'data'!$G$23-'data'!$G$23*(1-('data'!$G$22^M294)/('data'!$G$22^M294+L294^M294))</f>
        <v>43.8317315419356</v>
      </c>
      <c r="P294" s="29">
        <f>VLOOKUP(IF(N294-'data'!$G$24&lt;0,0,N294-'data'!$G$24),N3:O366,2)</f>
        <v>43.9094522006085</v>
      </c>
      <c r="Q294" s="25">
        <v>3.5</v>
      </c>
      <c r="R294" s="30">
        <v>3.50006216773229</v>
      </c>
      <c r="S294" s="25">
        <v>3.44780119285739</v>
      </c>
      <c r="T294" s="25">
        <v>3.41762412775512</v>
      </c>
      <c r="U294" s="24">
        <v>3.37917291021813</v>
      </c>
      <c r="V294" s="24">
        <v>3.49891344688939</v>
      </c>
      <c r="W294" s="24">
        <v>3.39817434387999</v>
      </c>
      <c r="X294" s="24">
        <v>3.33017850325761</v>
      </c>
      <c r="Y294" s="24">
        <v>3.22630126822123</v>
      </c>
      <c r="Z294" s="29">
        <v>41.0817193863511</v>
      </c>
      <c r="AA294" s="29">
        <v>42.092149242841</v>
      </c>
      <c r="AB294" s="29">
        <v>42.7967271375583</v>
      </c>
      <c r="AC294" s="29">
        <v>43.9094522006085</v>
      </c>
    </row>
    <row r="295" ht="20.05" customHeight="1">
      <c r="A295" s="22">
        <f>$A294+C294</f>
        <v>1447.560866034490</v>
      </c>
      <c r="B295" s="23"/>
      <c r="C295" s="24">
        <v>5</v>
      </c>
      <c r="D295" t="b" s="25">
        <v>1</v>
      </c>
      <c r="E295" s="26"/>
      <c r="F295" s="27">
        <v>552.758238952111</v>
      </c>
      <c r="G295" s="27">
        <f>E294+(F294/60+H295*'data'!$C$16+I295*OFFSET('data'!$C$17,0,D294)-G294*(OFFSET('data'!$C$18,0,D294)+'data'!$C$19+OFFSET('data'!$C$20,0,D294)))*C295/60+G294</f>
        <v>22.1211106648166</v>
      </c>
      <c r="H295" s="27">
        <f>H294+('data'!$C$19*G294-'data'!$C$16*H294)*$C295/60</f>
        <v>76.7830447149426</v>
      </c>
      <c r="I295" s="27">
        <f>I294+(OFFSET('data'!$C$20,0,D295)*G294-OFFSET('data'!$C$17,0,D295)*I294)*$C295/60</f>
        <v>91.5582651286108</v>
      </c>
      <c r="J295" s="28">
        <f>$A295/60</f>
        <v>24.1260144339082</v>
      </c>
      <c r="K295" s="24">
        <f>G295/'data'!$C$15*1000</f>
        <v>3.37966701928631</v>
      </c>
      <c r="L295" s="24">
        <f>L294+'data'!$G$21*(K294-L294)/60*C294</f>
        <v>3.2281001414284</v>
      </c>
      <c r="M295" s="25">
        <f>IF(L295&lt;='data'!$G$22,1.89,1.47)</f>
        <v>1.47</v>
      </c>
      <c r="N295" s="24">
        <f>$A295</f>
        <v>1447.560866034490</v>
      </c>
      <c r="O295" s="29">
        <f>'data'!$G$23-'data'!$G$23*(1-('data'!$G$22^M295)/('data'!$G$22^M295+L295^M295))</f>
        <v>43.8127438453788</v>
      </c>
      <c r="P295" s="29">
        <f>VLOOKUP(IF(N295-'data'!$G$24&lt;0,0,N295-'data'!$G$24),N3:O366,2)</f>
        <v>43.8897529395497</v>
      </c>
      <c r="Q295" s="25">
        <v>3.5</v>
      </c>
      <c r="R295" s="30">
        <v>3.50006186646497</v>
      </c>
      <c r="S295" s="25">
        <v>3.44800771003508</v>
      </c>
      <c r="T295" s="25">
        <v>3.41794670606294</v>
      </c>
      <c r="U295" s="24">
        <v>3.37966701928631</v>
      </c>
      <c r="V295" s="24">
        <v>3.49892696413248</v>
      </c>
      <c r="W295" s="24">
        <v>3.39875831359351</v>
      </c>
      <c r="X295" s="24">
        <v>3.33120749456652</v>
      </c>
      <c r="Y295" s="24">
        <v>3.2281001414284</v>
      </c>
      <c r="Z295" s="29">
        <v>41.0815826824293</v>
      </c>
      <c r="AA295" s="29">
        <v>42.0861434945351</v>
      </c>
      <c r="AB295" s="29">
        <v>42.7858739555379</v>
      </c>
      <c r="AC295" s="29">
        <v>43.8897529395497</v>
      </c>
    </row>
    <row r="296" ht="20.05" customHeight="1">
      <c r="A296" s="22">
        <f>$A295+C295</f>
        <v>1452.560866034490</v>
      </c>
      <c r="B296" s="23"/>
      <c r="C296" s="24">
        <v>5</v>
      </c>
      <c r="D296" t="b" s="25">
        <v>1</v>
      </c>
      <c r="E296" s="26"/>
      <c r="F296" s="27">
        <v>552.469506839259</v>
      </c>
      <c r="G296" s="27">
        <f>E295+(F295/60+H296*'data'!$C$16+I296*OFFSET('data'!$C$17,0,D295)-G295*(OFFSET('data'!$C$18,0,D295)+'data'!$C$19+OFFSET('data'!$C$20,0,D295)))*C296/60+G295</f>
        <v>22.1243226850616</v>
      </c>
      <c r="H296" s="27">
        <f>H295+('data'!$C$19*G295-'data'!$C$16*H295)*$C296/60</f>
        <v>76.8670773535365</v>
      </c>
      <c r="I296" s="27">
        <f>I295+(OFFSET('data'!$C$20,0,D296)*G295-OFFSET('data'!$C$17,0,D296)*I295)*$C296/60</f>
        <v>91.7423040011619</v>
      </c>
      <c r="J296" s="28">
        <f>$A296/60</f>
        <v>24.2093477672415</v>
      </c>
      <c r="K296" s="24">
        <f>G296/'data'!$C$15*1000</f>
        <v>3.38015775228122</v>
      </c>
      <c r="L296" s="24">
        <f>L295+'data'!$G$21*(K295-L295)/60*C295</f>
        <v>3.22988366119774</v>
      </c>
      <c r="M296" s="25">
        <f>IF(L296&lt;='data'!$G$22,1.89,1.47)</f>
        <v>1.47</v>
      </c>
      <c r="N296" s="24">
        <f>$A296</f>
        <v>1452.560866034490</v>
      </c>
      <c r="O296" s="29">
        <f>'data'!$G$23-'data'!$G$23*(1-('data'!$G$22^M296)/('data'!$G$22^M296+L296^M296))</f>
        <v>43.7939295392872</v>
      </c>
      <c r="P296" s="29">
        <f>VLOOKUP(IF(N296-'data'!$G$24&lt;0,0,N296-'data'!$G$24),N3:O366,2)</f>
        <v>43.8702342846496</v>
      </c>
      <c r="Q296" s="25">
        <v>3.5</v>
      </c>
      <c r="R296" s="30">
        <v>3.50006156694145</v>
      </c>
      <c r="S296" s="25">
        <v>3.44821354026722</v>
      </c>
      <c r="T296" s="25">
        <v>3.41826816887842</v>
      </c>
      <c r="U296" s="24">
        <v>3.38015775228122</v>
      </c>
      <c r="V296" s="24">
        <v>3.49894031877021</v>
      </c>
      <c r="W296" s="24">
        <v>3.39933784174256</v>
      </c>
      <c r="X296" s="24">
        <v>3.33222817336302</v>
      </c>
      <c r="Y296" s="24">
        <v>3.22988366119774</v>
      </c>
      <c r="Z296" s="29">
        <v>41.0814476227305</v>
      </c>
      <c r="AA296" s="29">
        <v>42.0801850550352</v>
      </c>
      <c r="AB296" s="29">
        <v>42.7751130168489</v>
      </c>
      <c r="AC296" s="29">
        <v>43.8702342846496</v>
      </c>
    </row>
    <row r="297" ht="20.05" customHeight="1">
      <c r="A297" s="22">
        <f>$A296+C296</f>
        <v>1457.560866034490</v>
      </c>
      <c r="B297" s="23"/>
      <c r="C297" s="24">
        <v>5</v>
      </c>
      <c r="D297" t="b" s="25">
        <v>1</v>
      </c>
      <c r="E297" s="26"/>
      <c r="F297" s="27">
        <v>552.182169937584</v>
      </c>
      <c r="G297" s="27">
        <f>E296+(F296/60+H297*'data'!$C$16+I297*OFFSET('data'!$C$17,0,D296)-G296*(OFFSET('data'!$C$18,0,D296)+'data'!$C$19+OFFSET('data'!$C$20,0,D296)))*C297/60+G296</f>
        <v>22.1275133530361</v>
      </c>
      <c r="H297" s="27">
        <f>H296+('data'!$C$19*G296-'data'!$C$16*H296)*$C297/60</f>
        <v>76.9506944866708</v>
      </c>
      <c r="I297" s="27">
        <f>I296+(OFFSET('data'!$C$20,0,D297)*G296-OFFSET('data'!$C$17,0,D297)*I296)*$C297/60</f>
        <v>91.9263040962268</v>
      </c>
      <c r="J297" s="28">
        <f>$A297/60</f>
        <v>24.2926811005748</v>
      </c>
      <c r="K297" s="24">
        <f>G297/'data'!$C$15*1000</f>
        <v>3.38064522307264</v>
      </c>
      <c r="L297" s="24">
        <f>L296+'data'!$G$21*(K296-L296)/60*C296</f>
        <v>3.23165196846946</v>
      </c>
      <c r="M297" s="25">
        <f>IF(L297&lt;='data'!$G$22,1.89,1.47)</f>
        <v>1.47</v>
      </c>
      <c r="N297" s="24">
        <f>$A297</f>
        <v>1457.560866034490</v>
      </c>
      <c r="O297" s="29">
        <f>'data'!$G$23-'data'!$G$23*(1-('data'!$G$22^M297)/('data'!$G$22^M297+L297^M297))</f>
        <v>43.775286840147</v>
      </c>
      <c r="P297" s="29">
        <f>VLOOKUP(IF(N297-'data'!$G$24&lt;0,0,N297-'data'!$G$24),N3:O366,2)</f>
        <v>43.850894421459</v>
      </c>
      <c r="Q297" s="25">
        <v>3.5</v>
      </c>
      <c r="R297" s="30">
        <v>3.5000612691515</v>
      </c>
      <c r="S297" s="25">
        <v>3.44841868589024</v>
      </c>
      <c r="T297" s="25">
        <v>3.41858852253362</v>
      </c>
      <c r="U297" s="24">
        <v>3.38064522307264</v>
      </c>
      <c r="V297" s="24">
        <v>3.49895351273652</v>
      </c>
      <c r="W297" s="24">
        <v>3.39991297250854</v>
      </c>
      <c r="X297" s="24">
        <v>3.33324062433598</v>
      </c>
      <c r="Y297" s="24">
        <v>3.23165196846946</v>
      </c>
      <c r="Z297" s="29">
        <v>41.0813141876893</v>
      </c>
      <c r="AA297" s="29">
        <v>42.0742734357425</v>
      </c>
      <c r="AB297" s="29">
        <v>42.7644433238678</v>
      </c>
      <c r="AC297" s="29">
        <v>43.850894421459</v>
      </c>
    </row>
    <row r="298" ht="20.05" customHeight="1">
      <c r="A298" s="22">
        <f>$A297+C297</f>
        <v>1462.560866034490</v>
      </c>
      <c r="B298" s="23"/>
      <c r="C298" s="24">
        <v>5</v>
      </c>
      <c r="D298" t="b" s="25">
        <v>1</v>
      </c>
      <c r="E298" s="26"/>
      <c r="F298" s="27">
        <v>551.896220173150</v>
      </c>
      <c r="G298" s="27">
        <f>E297+(F297/60+H298*'data'!$C$16+I298*OFFSET('data'!$C$17,0,D297)-G297*(OFFSET('data'!$C$18,0,D297)+'data'!$C$19+OFFSET('data'!$C$20,0,D297)))*C298/60+G297</f>
        <v>22.1306833718413</v>
      </c>
      <c r="H298" s="27">
        <f>H297+('data'!$C$19*G297-'data'!$C$16*H297)*$C298/60</f>
        <v>77.03389803663831</v>
      </c>
      <c r="I298" s="27">
        <f>I297+(OFFSET('data'!$C$20,0,D298)*G297-OFFSET('data'!$C$17,0,D298)*I297)*$C298/60</f>
        <v>92.1102652171362</v>
      </c>
      <c r="J298" s="28">
        <f>$A298/60</f>
        <v>24.3760144339082</v>
      </c>
      <c r="K298" s="24">
        <f>G298/'data'!$C$15*1000</f>
        <v>3.38112953908049</v>
      </c>
      <c r="L298" s="24">
        <f>L297+'data'!$G$21*(K297-L297)/60*C297</f>
        <v>3.23340520386521</v>
      </c>
      <c r="M298" s="25">
        <f>IF(L298&lt;='data'!$G$22,1.89,1.47)</f>
        <v>1.47</v>
      </c>
      <c r="N298" s="24">
        <f>$A298</f>
        <v>1462.560866034490</v>
      </c>
      <c r="O298" s="29">
        <f>'data'!$G$23-'data'!$G$23*(1-('data'!$G$22^M298)/('data'!$G$22^M298+L298^M298))</f>
        <v>43.7568139741556</v>
      </c>
      <c r="P298" s="29">
        <f>VLOOKUP(IF(N298-'data'!$G$24&lt;0,0,N298-'data'!$G$24),N3:O366,2)</f>
        <v>43.8317315419356</v>
      </c>
      <c r="Q298" s="25">
        <v>3.5</v>
      </c>
      <c r="R298" s="30">
        <v>3.50006097308495</v>
      </c>
      <c r="S298" s="25">
        <v>3.44862314922783</v>
      </c>
      <c r="T298" s="25">
        <v>3.41890777318169</v>
      </c>
      <c r="U298" s="24">
        <v>3.38112953908049</v>
      </c>
      <c r="V298" s="24">
        <v>3.49896654794245</v>
      </c>
      <c r="W298" s="24">
        <v>3.40048374958045</v>
      </c>
      <c r="X298" s="24">
        <v>3.33424493125223</v>
      </c>
      <c r="Y298" s="24">
        <v>3.23340520386521</v>
      </c>
      <c r="Z298" s="29">
        <v>41.0811823579714</v>
      </c>
      <c r="AA298" s="29">
        <v>42.0684081537868</v>
      </c>
      <c r="AB298" s="29">
        <v>42.7538638908231</v>
      </c>
      <c r="AC298" s="29">
        <v>43.8317315419356</v>
      </c>
    </row>
    <row r="299" ht="20.05" customHeight="1">
      <c r="A299" s="22">
        <f>$A298+C298</f>
        <v>1467.560866034490</v>
      </c>
      <c r="B299" s="23"/>
      <c r="C299" s="24">
        <v>5</v>
      </c>
      <c r="D299" t="b" s="25">
        <v>1</v>
      </c>
      <c r="E299" s="26"/>
      <c r="F299" s="27">
        <v>551.6116495194379</v>
      </c>
      <c r="G299" s="27">
        <f>E298+(F298/60+H299*'data'!$C$16+I299*OFFSET('data'!$C$17,0,D298)-G298*(OFFSET('data'!$C$18,0,D298)+'data'!$C$19+OFFSET('data'!$C$20,0,D298)))*C299/60+G298</f>
        <v>22.1338334048509</v>
      </c>
      <c r="H299" s="27">
        <f>H298+('data'!$C$19*G298-'data'!$C$16*H298)*$C299/60</f>
        <v>77.1166899314439</v>
      </c>
      <c r="I299" s="27">
        <f>I298+(OFFSET('data'!$C$20,0,D299)*G298-OFFSET('data'!$C$17,0,D299)*I298)*$C299/60</f>
        <v>92.29418717426231</v>
      </c>
      <c r="J299" s="28">
        <f>$A299/60</f>
        <v>24.4593477672415</v>
      </c>
      <c r="K299" s="24">
        <f>G299/'data'!$C$15*1000</f>
        <v>3.38161080165512</v>
      </c>
      <c r="L299" s="24">
        <f>L298+'data'!$G$21*(K298-L298)/60*C298</f>
        <v>3.23514350761596</v>
      </c>
      <c r="M299" s="25">
        <f>IF(L299&lt;='data'!$G$22,1.89,1.47)</f>
        <v>1.47</v>
      </c>
      <c r="N299" s="24">
        <f>$A299</f>
        <v>1467.560866034490</v>
      </c>
      <c r="O299" s="29">
        <f>'data'!$G$23-'data'!$G$23*(1-('data'!$G$22^M299)/('data'!$G$22^M299+L299^M299))</f>
        <v>43.7385091778825</v>
      </c>
      <c r="P299" s="29">
        <f>VLOOKUP(IF(N299-'data'!$G$24&lt;0,0,N299-'data'!$G$24),N3:O366,2)</f>
        <v>43.8127438453788</v>
      </c>
      <c r="Q299" s="25">
        <v>3.5</v>
      </c>
      <c r="R299" s="30">
        <v>3.5000606787317</v>
      </c>
      <c r="S299" s="25">
        <v>3.44882693259127</v>
      </c>
      <c r="T299" s="25">
        <v>3.41922592680679</v>
      </c>
      <c r="U299" s="24">
        <v>3.38161080165512</v>
      </c>
      <c r="V299" s="24">
        <v>3.49897942627646</v>
      </c>
      <c r="W299" s="24">
        <v>3.40105021616054</v>
      </c>
      <c r="X299" s="24">
        <v>3.3352411769653</v>
      </c>
      <c r="Y299" s="24">
        <v>3.23514350761596</v>
      </c>
      <c r="Z299" s="29">
        <v>41.081052114472</v>
      </c>
      <c r="AA299" s="29">
        <v>42.0625887319552</v>
      </c>
      <c r="AB299" s="29">
        <v>42.7433737436618</v>
      </c>
      <c r="AC299" s="29">
        <v>43.8127438453788</v>
      </c>
    </row>
    <row r="300" ht="20.05" customHeight="1">
      <c r="A300" s="22">
        <f>$A299+C299</f>
        <v>1472.560866034490</v>
      </c>
      <c r="B300" s="23"/>
      <c r="C300" s="24">
        <v>5</v>
      </c>
      <c r="D300" t="b" s="25">
        <v>1</v>
      </c>
      <c r="E300" s="26"/>
      <c r="F300" s="27">
        <v>551.328449996832</v>
      </c>
      <c r="G300" s="27">
        <f>E299+(F299/60+H300*'data'!$C$16+I300*OFFSET('data'!$C$17,0,D299)-G299*(OFFSET('data'!$C$18,0,D299)+'data'!$C$19+OFFSET('data'!$C$20,0,D299)))*C300/60+G299</f>
        <v>22.1369640780533</v>
      </c>
      <c r="H300" s="27">
        <f>H299+('data'!$C$19*G299-'data'!$C$16*H299)*$C300/60</f>
        <v>77.19907210381039</v>
      </c>
      <c r="I300" s="27">
        <f>I299+(OFFSET('data'!$C$20,0,D300)*G299-OFFSET('data'!$C$17,0,D300)*I299)*$C300/60</f>
        <v>92.47806978462221</v>
      </c>
      <c r="J300" s="28">
        <f>$A300/60</f>
        <v>24.5426811005748</v>
      </c>
      <c r="K300" s="24">
        <f>G300/'data'!$C$15*1000</f>
        <v>3.38208910643514</v>
      </c>
      <c r="L300" s="24">
        <f>L299+'data'!$G$21*(K299-L299)/60*C299</f>
        <v>3.23686701949516</v>
      </c>
      <c r="M300" s="25">
        <f>IF(L300&lt;='data'!$G$22,1.89,1.47)</f>
        <v>1.47</v>
      </c>
      <c r="N300" s="24">
        <f>$A300</f>
        <v>1472.560866034490</v>
      </c>
      <c r="O300" s="29">
        <f>'data'!$G$23-'data'!$G$23*(1-('data'!$G$22^M300)/('data'!$G$22^M300+L300^M300))</f>
        <v>43.7203706988736</v>
      </c>
      <c r="P300" s="29">
        <f>VLOOKUP(IF(N300-'data'!$G$24&lt;0,0,N300-'data'!$G$24),N3:O366,2)</f>
        <v>43.7939295392872</v>
      </c>
      <c r="Q300" s="25">
        <v>3.5</v>
      </c>
      <c r="R300" s="30">
        <v>3.50006038608171</v>
      </c>
      <c r="S300" s="25">
        <v>3.44903003827974</v>
      </c>
      <c r="T300" s="25">
        <v>3.41954298923342</v>
      </c>
      <c r="U300" s="24">
        <v>3.38208910643514</v>
      </c>
      <c r="V300" s="24">
        <v>3.49899214960465</v>
      </c>
      <c r="W300" s="24">
        <v>3.40161241496989</v>
      </c>
      <c r="X300" s="24">
        <v>3.33622944342419</v>
      </c>
      <c r="Y300" s="24">
        <v>3.23686701949516</v>
      </c>
      <c r="Z300" s="29">
        <v>41.0809234383124</v>
      </c>
      <c r="AA300" s="29">
        <v>42.0568146986215</v>
      </c>
      <c r="AB300" s="29">
        <v>42.7329719199174</v>
      </c>
      <c r="AC300" s="29">
        <v>43.7939295392872</v>
      </c>
    </row>
    <row r="301" ht="20.05" customHeight="1">
      <c r="A301" s="22">
        <f>$A300+C300</f>
        <v>1477.560866034490</v>
      </c>
      <c r="B301" s="23"/>
      <c r="C301" s="24">
        <v>5</v>
      </c>
      <c r="D301" t="b" s="25">
        <v>1</v>
      </c>
      <c r="E301" s="26"/>
      <c r="F301" s="27">
        <v>551.046613672798</v>
      </c>
      <c r="G301" s="27">
        <f>E300+(F300/60+H301*'data'!$C$16+I301*OFFSET('data'!$C$17,0,D300)-G300*(OFFSET('data'!$C$18,0,D300)+'data'!$C$19+OFFSET('data'!$C$20,0,D300)))*C301/60+G300</f>
        <v>22.1400759822557</v>
      </c>
      <c r="H301" s="27">
        <f>H300+('data'!$C$19*G300-'data'!$C$16*H300)*$C301/60</f>
        <v>77.2810464902478</v>
      </c>
      <c r="I301" s="27">
        <f>I300+(OFFSET('data'!$C$20,0,D301)*G300-OFFSET('data'!$C$17,0,D301)*I300)*$C301/60</f>
        <v>92.66191287150509</v>
      </c>
      <c r="J301" s="28">
        <f>$A301/60</f>
        <v>24.6260144339082</v>
      </c>
      <c r="K301" s="24">
        <f>G301/'data'!$C$15*1000</f>
        <v>3.38256454368418</v>
      </c>
      <c r="L301" s="24">
        <f>L300+'data'!$G$21*(K300-L300)/60*C300</f>
        <v>3.23857587875691</v>
      </c>
      <c r="M301" s="25">
        <f>IF(L301&lt;='data'!$G$22,1.89,1.47)</f>
        <v>1.47</v>
      </c>
      <c r="N301" s="24">
        <f>$A301</f>
        <v>1477.560866034490</v>
      </c>
      <c r="O301" s="29">
        <f>'data'!$G$23-'data'!$G$23*(1-('data'!$G$22^M301)/('data'!$G$22^M301+L301^M301))</f>
        <v>43.7023967962016</v>
      </c>
      <c r="P301" s="29">
        <f>VLOOKUP(IF(N301-'data'!$G$24&lt;0,0,N301-'data'!$G$24),N3:O366,2)</f>
        <v>43.775286840147</v>
      </c>
      <c r="Q301" s="25">
        <v>3.5</v>
      </c>
      <c r="R301" s="30">
        <v>3.50006009512497</v>
      </c>
      <c r="S301" s="25">
        <v>3.44923246858063</v>
      </c>
      <c r="T301" s="25">
        <v>3.41985896613524</v>
      </c>
      <c r="U301" s="24">
        <v>3.38256454368418</v>
      </c>
      <c r="V301" s="24">
        <v>3.49900471977105</v>
      </c>
      <c r="W301" s="24">
        <v>3.40217038825392</v>
      </c>
      <c r="X301" s="24">
        <v>3.33720981168212</v>
      </c>
      <c r="Y301" s="24">
        <v>3.23857587875691</v>
      </c>
      <c r="Z301" s="29">
        <v>41.0807963108378</v>
      </c>
      <c r="AA301" s="29">
        <v>42.0510855876771</v>
      </c>
      <c r="AB301" s="29">
        <v>42.7226574685774</v>
      </c>
      <c r="AC301" s="29">
        <v>43.775286840147</v>
      </c>
    </row>
    <row r="302" ht="20.05" customHeight="1">
      <c r="A302" s="22">
        <f>$A301+C301</f>
        <v>1482.560866034490</v>
      </c>
      <c r="B302" s="23"/>
      <c r="C302" s="24">
        <v>5</v>
      </c>
      <c r="D302" t="b" s="25">
        <v>1</v>
      </c>
      <c r="E302" s="26"/>
      <c r="F302" s="27">
        <v>550.766132660996</v>
      </c>
      <c r="G302" s="27">
        <f>E301+(F301/60+H302*'data'!$C$16+I302*OFFSET('data'!$C$17,0,D301)-G301*(OFFSET('data'!$C$18,0,D301)+'data'!$C$19+OFFSET('data'!$C$20,0,D301)))*C302/60+G301</f>
        <v>22.1431696751577</v>
      </c>
      <c r="H302" s="27">
        <f>H301+('data'!$C$19*G301-'data'!$C$16*H301)*$C302/60</f>
        <v>77.36261503018051</v>
      </c>
      <c r="I302" s="27">
        <f>I301+(OFFSET('data'!$C$20,0,D302)*G301-OFFSET('data'!$C$17,0,D302)*I301)*$C302/60</f>
        <v>92.84571626412141</v>
      </c>
      <c r="J302" s="28">
        <f>$A302/60</f>
        <v>24.7093477672415</v>
      </c>
      <c r="K302" s="24">
        <f>G302/'data'!$C$15*1000</f>
        <v>3.38303719860766</v>
      </c>
      <c r="L302" s="24">
        <f>L301+'data'!$G$21*(K301-L301)/60*C301</f>
        <v>3.24027022407885</v>
      </c>
      <c r="M302" s="25">
        <f>IF(L302&lt;='data'!$G$22,1.89,1.47)</f>
        <v>1.47</v>
      </c>
      <c r="N302" s="24">
        <f>$A302</f>
        <v>1482.560866034490</v>
      </c>
      <c r="O302" s="29">
        <f>'data'!$G$23-'data'!$G$23*(1-('data'!$G$22^M302)/('data'!$G$22^M302+L302^M302))</f>
        <v>43.6845857409664</v>
      </c>
      <c r="P302" s="29">
        <f>VLOOKUP(IF(N302-'data'!$G$24&lt;0,0,N302-'data'!$G$24),N3:O366,2)</f>
        <v>43.7568139741556</v>
      </c>
      <c r="Q302" s="25">
        <v>3.5</v>
      </c>
      <c r="R302" s="30">
        <v>3.50005980585158</v>
      </c>
      <c r="S302" s="25">
        <v>3.44943422576988</v>
      </c>
      <c r="T302" s="25">
        <v>3.42017386304337</v>
      </c>
      <c r="U302" s="24">
        <v>3.38303719860766</v>
      </c>
      <c r="V302" s="24">
        <v>3.49901713859787</v>
      </c>
      <c r="W302" s="24">
        <v>3.40272417778786</v>
      </c>
      <c r="X302" s="24">
        <v>3.33818236190529</v>
      </c>
      <c r="Y302" s="24">
        <v>3.24027022407885</v>
      </c>
      <c r="Z302" s="29">
        <v>41.0806707136143</v>
      </c>
      <c r="AA302" s="29">
        <v>42.0454009384623</v>
      </c>
      <c r="AB302" s="29">
        <v>42.7124294499526</v>
      </c>
      <c r="AC302" s="29">
        <v>43.7568139741556</v>
      </c>
    </row>
    <row r="303" ht="20.05" customHeight="1">
      <c r="A303" s="22">
        <f>$A302+C302</f>
        <v>1487.560866034490</v>
      </c>
      <c r="B303" s="23"/>
      <c r="C303" s="24">
        <v>5</v>
      </c>
      <c r="D303" t="b" s="25">
        <v>1</v>
      </c>
      <c r="E303" s="26"/>
      <c r="F303" s="27">
        <v>550.486999121550</v>
      </c>
      <c r="G303" s="27">
        <f>E302+(F302/60+H303*'data'!$C$16+I303*OFFSET('data'!$C$17,0,D302)-G302*(OFFSET('data'!$C$18,0,D302)+'data'!$C$19+OFFSET('data'!$C$20,0,D302)))*C303/60+G302</f>
        <v>22.146245683302</v>
      </c>
      <c r="H303" s="27">
        <f>H302+('data'!$C$19*G302-'data'!$C$16*H302)*$C303/60</f>
        <v>77.44377966513019</v>
      </c>
      <c r="I303" s="27">
        <f>I302+(OFFSET('data'!$C$20,0,D303)*G302-OFFSET('data'!$C$17,0,D303)*I302)*$C303/60</f>
        <v>93.0294797972724</v>
      </c>
      <c r="J303" s="28">
        <f>$A303/60</f>
        <v>24.7926811005748</v>
      </c>
      <c r="K303" s="24">
        <f>G303/'data'!$C$15*1000</f>
        <v>3.38350715165088</v>
      </c>
      <c r="L303" s="24">
        <f>L302+'data'!$G$21*(K302-L302)/60*C302</f>
        <v>3.24195019350938</v>
      </c>
      <c r="M303" s="25">
        <f>IF(L303&lt;='data'!$G$22,1.89,1.47)</f>
        <v>1.47</v>
      </c>
      <c r="N303" s="24">
        <f>$A303</f>
        <v>1487.560866034490</v>
      </c>
      <c r="O303" s="29">
        <f>'data'!$G$23-'data'!$G$23*(1-('data'!$G$22^M303)/('data'!$G$22^M303+L303^M303))</f>
        <v>43.666935816749</v>
      </c>
      <c r="P303" s="29">
        <f>VLOOKUP(IF(N303-'data'!$G$24&lt;0,0,N303-'data'!$G$24),N3:O366,2)</f>
        <v>43.7385091778825</v>
      </c>
      <c r="Q303" s="25">
        <v>3.5</v>
      </c>
      <c r="R303" s="30">
        <v>3.50005951825166</v>
      </c>
      <c r="S303" s="25">
        <v>3.44963531211216</v>
      </c>
      <c r="T303" s="25">
        <v>3.42048768535414</v>
      </c>
      <c r="U303" s="24">
        <v>3.38350715165088</v>
      </c>
      <c r="V303" s="24">
        <v>3.49902940788577</v>
      </c>
      <c r="W303" s="24">
        <v>3.40327382488213</v>
      </c>
      <c r="X303" s="24">
        <v>3.33914717338168</v>
      </c>
      <c r="Y303" s="24">
        <v>3.24195019350938</v>
      </c>
      <c r="Z303" s="29">
        <v>41.0805466284262</v>
      </c>
      <c r="AA303" s="29">
        <v>42.0397602956985</v>
      </c>
      <c r="AB303" s="29">
        <v>42.7022869355458</v>
      </c>
      <c r="AC303" s="29">
        <v>43.7385091778825</v>
      </c>
    </row>
    <row r="304" ht="20.05" customHeight="1">
      <c r="A304" s="22">
        <f>$A303+C303</f>
        <v>1492.560866034490</v>
      </c>
      <c r="B304" s="23"/>
      <c r="C304" s="24">
        <v>5</v>
      </c>
      <c r="D304" t="b" s="25">
        <v>1</v>
      </c>
      <c r="E304" s="26"/>
      <c r="F304" s="27">
        <v>550.209205260384</v>
      </c>
      <c r="G304" s="27">
        <f>E303+(F303/60+H304*'data'!$C$16+I304*OFFSET('data'!$C$17,0,D303)-G303*(OFFSET('data'!$C$18,0,D303)+'data'!$C$19+OFFSET('data'!$C$20,0,D303)))*C304/60+G303</f>
        <v>22.1493045039106</v>
      </c>
      <c r="H304" s="27">
        <f>H303+('data'!$C$19*G303-'data'!$C$16*H303)*$C304/60</f>
        <v>77.52454233795051</v>
      </c>
      <c r="I304" s="27">
        <f>I303+(OFFSET('data'!$C$20,0,D304)*G303-OFFSET('data'!$C$17,0,D304)*I303)*$C304/60</f>
        <v>93.21320331103929</v>
      </c>
      <c r="J304" s="28">
        <f>$A304/60</f>
        <v>24.8760144339082</v>
      </c>
      <c r="K304" s="24">
        <f>G304/'data'!$C$15*1000</f>
        <v>3.3839744787795</v>
      </c>
      <c r="L304" s="24">
        <f>L303+'data'!$G$21*(K303-L303)/60*C303</f>
        <v>3.24361592441907</v>
      </c>
      <c r="M304" s="25">
        <f>IF(L304&lt;='data'!$G$22,1.89,1.47)</f>
        <v>1.47</v>
      </c>
      <c r="N304" s="24">
        <f>$A304</f>
        <v>1492.560866034490</v>
      </c>
      <c r="O304" s="29">
        <f>'data'!$G$23-'data'!$G$23*(1-('data'!$G$22^M304)/('data'!$G$22^M304+L304^M304))</f>
        <v>43.649445320021</v>
      </c>
      <c r="P304" s="29">
        <f>VLOOKUP(IF(N304-'data'!$G$24&lt;0,0,N304-'data'!$G$24),N3:O366,2)</f>
        <v>43.7203706988736</v>
      </c>
      <c r="Q304" s="25">
        <v>3.5</v>
      </c>
      <c r="R304" s="30">
        <v>3.5000592323154</v>
      </c>
      <c r="S304" s="25">
        <v>3.44983572986125</v>
      </c>
      <c r="T304" s="25">
        <v>3.42080043833648</v>
      </c>
      <c r="U304" s="24">
        <v>3.3839744787795</v>
      </c>
      <c r="V304" s="24">
        <v>3.49904152941409</v>
      </c>
      <c r="W304" s="24">
        <v>3.40381937038771</v>
      </c>
      <c r="X304" s="24">
        <v>3.34010432452975</v>
      </c>
      <c r="Y304" s="24">
        <v>3.24361592441907</v>
      </c>
      <c r="Z304" s="29">
        <v>41.0804240372739</v>
      </c>
      <c r="AA304" s="29">
        <v>42.0341632094216</v>
      </c>
      <c r="AB304" s="29">
        <v>42.692229007922</v>
      </c>
      <c r="AC304" s="29">
        <v>43.7203706988736</v>
      </c>
    </row>
    <row r="305" ht="20.05" customHeight="1">
      <c r="A305" s="22">
        <f>$A304+C304</f>
        <v>1497.560866034490</v>
      </c>
      <c r="B305" s="23"/>
      <c r="C305" s="24">
        <v>5</v>
      </c>
      <c r="D305" t="b" s="25">
        <v>1</v>
      </c>
      <c r="E305" s="26"/>
      <c r="F305" s="27">
        <v>549.932743329402</v>
      </c>
      <c r="G305" s="27">
        <f>E304+(F304/60+H305*'data'!$C$16+I305*OFFSET('data'!$C$17,0,D304)-G304*(OFFSET('data'!$C$18,0,D304)+'data'!$C$19+OFFSET('data'!$C$20,0,D304)))*C305/60+G304</f>
        <v>22.1523466066117</v>
      </c>
      <c r="H305" s="27">
        <f>H304+('data'!$C$19*G304-'data'!$C$16*H304)*$C305/60</f>
        <v>77.60490499211051</v>
      </c>
      <c r="I305" s="27">
        <f>I304+(OFFSET('data'!$C$20,0,D305)*G304-OFFSET('data'!$C$17,0,D305)*I304)*$C305/60</f>
        <v>93.3968866504909</v>
      </c>
      <c r="J305" s="28">
        <f>$A305/60</f>
        <v>24.9593477672415</v>
      </c>
      <c r="K305" s="24">
        <f>G305/'data'!$C$15*1000</f>
        <v>3.38443925174339</v>
      </c>
      <c r="L305" s="24">
        <f>L304+'data'!$G$21*(K304-L304)/60*C304</f>
        <v>3.24526755345594</v>
      </c>
      <c r="M305" s="25">
        <f>IF(L305&lt;='data'!$G$22,1.89,1.47)</f>
        <v>1.47</v>
      </c>
      <c r="N305" s="24">
        <f>$A305</f>
        <v>1497.560866034490</v>
      </c>
      <c r="O305" s="29">
        <f>'data'!$G$23-'data'!$G$23*(1-('data'!$G$22^M305)/('data'!$G$22^M305+L305^M305))</f>
        <v>43.6321125605136</v>
      </c>
      <c r="P305" s="29">
        <f>VLOOKUP(IF(N305-'data'!$G$24&lt;0,0,N305-'data'!$G$24),N3:O366,2)</f>
        <v>43.7023967962016</v>
      </c>
      <c r="Q305" s="25">
        <v>3.5</v>
      </c>
      <c r="R305" s="30">
        <v>3.50005894803301</v>
      </c>
      <c r="S305" s="25">
        <v>3.45003548126015</v>
      </c>
      <c r="T305" s="25">
        <v>3.42111212713878</v>
      </c>
      <c r="U305" s="24">
        <v>3.38443925174339</v>
      </c>
      <c r="V305" s="24">
        <v>3.49905350494113</v>
      </c>
      <c r="W305" s="24">
        <v>3.40436085470139</v>
      </c>
      <c r="X305" s="24">
        <v>3.34105389290721</v>
      </c>
      <c r="Y305" s="24">
        <v>3.24526755345594</v>
      </c>
      <c r="Z305" s="29">
        <v>41.0803029223709</v>
      </c>
      <c r="AA305" s="29">
        <v>42.0286092349158</v>
      </c>
      <c r="AB305" s="29">
        <v>42.6822547605797</v>
      </c>
      <c r="AC305" s="29">
        <v>43.7023967962016</v>
      </c>
    </row>
    <row r="306" ht="20.05" customHeight="1">
      <c r="A306" s="22">
        <f>$A305+C305</f>
        <v>1502.560866034490</v>
      </c>
      <c r="B306" s="23"/>
      <c r="C306" s="24">
        <v>5</v>
      </c>
      <c r="D306" t="b" s="25">
        <v>1</v>
      </c>
      <c r="E306" s="26"/>
      <c r="F306" s="27">
        <v>549.657605625544</v>
      </c>
      <c r="G306" s="27">
        <f>E305+(F305/60+H306*'data'!$C$16+I306*OFFSET('data'!$C$17,0,D305)-G305*(OFFSET('data'!$C$18,0,D305)+'data'!$C$19+OFFSET('data'!$C$20,0,D305)))*C306/60+G305</f>
        <v>22.1553724350652</v>
      </c>
      <c r="H306" s="27">
        <f>H305+('data'!$C$19*G305-'data'!$C$16*H305)*$C306/60</f>
        <v>77.68486957102439</v>
      </c>
      <c r="I306" s="27">
        <f>I305+(OFFSET('data'!$C$20,0,D306)*G305-OFFSET('data'!$C$17,0,D306)*I305)*$C306/60</f>
        <v>93.58052966540821</v>
      </c>
      <c r="J306" s="28">
        <f>$A306/60</f>
        <v>25.0426811005748</v>
      </c>
      <c r="K306" s="24">
        <f>G306/'data'!$C$15*1000</f>
        <v>3.38490153832498</v>
      </c>
      <c r="L306" s="24">
        <f>L305+'data'!$G$21*(K305-L305)/60*C305</f>
        <v>3.24690521650434</v>
      </c>
      <c r="M306" s="25">
        <f>IF(L306&lt;='data'!$G$22,1.89,1.47)</f>
        <v>1.47</v>
      </c>
      <c r="N306" s="24">
        <f>$A306</f>
        <v>1502.560866034490</v>
      </c>
      <c r="O306" s="29">
        <f>'data'!$G$23-'data'!$G$23*(1-('data'!$G$22^M306)/('data'!$G$22^M306+L306^M306))</f>
        <v>43.6149358615486</v>
      </c>
      <c r="P306" s="29">
        <f>VLOOKUP(IF(N306-'data'!$G$24&lt;0,0,N306-'data'!$G$24),N3:O366,2)</f>
        <v>43.6845857409664</v>
      </c>
      <c r="Q306" s="25">
        <v>3.5</v>
      </c>
      <c r="R306" s="30">
        <v>3.50005866539485</v>
      </c>
      <c r="S306" s="25">
        <v>3.45023456854145</v>
      </c>
      <c r="T306" s="25">
        <v>3.42142275679542</v>
      </c>
      <c r="U306" s="24">
        <v>3.38490153832498</v>
      </c>
      <c r="V306" s="24">
        <v>3.49906533620438</v>
      </c>
      <c r="W306" s="24">
        <v>3.404898317771</v>
      </c>
      <c r="X306" s="24">
        <v>3.34199595521969</v>
      </c>
      <c r="Y306" s="24">
        <v>3.24690521650434</v>
      </c>
      <c r="Z306" s="29">
        <v>41.0801832661414</v>
      </c>
      <c r="AA306" s="29">
        <v>42.0230979326488</v>
      </c>
      <c r="AB306" s="29">
        <v>42.672363297822</v>
      </c>
      <c r="AC306" s="29">
        <v>43.6845857409664</v>
      </c>
    </row>
    <row r="307" ht="20.05" customHeight="1">
      <c r="A307" s="22">
        <f>$A306+C306</f>
        <v>1507.560866034490</v>
      </c>
      <c r="B307" s="23"/>
      <c r="C307" s="24">
        <v>5</v>
      </c>
      <c r="D307" t="b" s="25">
        <v>1</v>
      </c>
      <c r="E307" s="26"/>
      <c r="F307" s="27">
        <v>549.383784491282</v>
      </c>
      <c r="G307" s="27">
        <f>E306+(F306/60+H307*'data'!$C$16+I307*OFFSET('data'!$C$17,0,D306)-G306*(OFFSET('data'!$C$18,0,D306)+'data'!$C$19+OFFSET('data'!$C$20,0,D306)))*C307/60+G306</f>
        <v>22.1583824084914</v>
      </c>
      <c r="H307" s="27">
        <f>H306+('data'!$C$19*G306-'data'!$C$16*H306)*$C307/60</f>
        <v>77.7644380174239</v>
      </c>
      <c r="I307" s="27">
        <f>I306+(OFFSET('data'!$C$20,0,D307)*G306-OFFSET('data'!$C$17,0,D307)*I306)*$C307/60</f>
        <v>93.7641322100252</v>
      </c>
      <c r="J307" s="28">
        <f>$A307/60</f>
        <v>25.1260144339082</v>
      </c>
      <c r="K307" s="24">
        <f>G307/'data'!$C$15*1000</f>
        <v>3.38536140257283</v>
      </c>
      <c r="L307" s="24">
        <f>L306+'data'!$G$21*(K306-L306)/60*C306</f>
        <v>3.24852904864723</v>
      </c>
      <c r="M307" s="25">
        <f>IF(L307&lt;='data'!$G$22,1.89,1.47)</f>
        <v>1.47</v>
      </c>
      <c r="N307" s="24">
        <f>$A307</f>
        <v>1507.560866034490</v>
      </c>
      <c r="O307" s="29">
        <f>'data'!$G$23-'data'!$G$23*(1-('data'!$G$22^M307)/('data'!$G$22^M307+L307^M307))</f>
        <v>43.5979135603336</v>
      </c>
      <c r="P307" s="29">
        <f>VLOOKUP(IF(N307-'data'!$G$24&lt;0,0,N307-'data'!$G$24),N3:O366,2)</f>
        <v>43.666935816749</v>
      </c>
      <c r="Q307" s="25">
        <v>3.5</v>
      </c>
      <c r="R307" s="30">
        <v>3.50005838439123</v>
      </c>
      <c r="S307" s="25">
        <v>3.45043299392746</v>
      </c>
      <c r="T307" s="25">
        <v>3.42173233223287</v>
      </c>
      <c r="U307" s="24">
        <v>3.38536140257283</v>
      </c>
      <c r="V307" s="24">
        <v>3.49907702492077</v>
      </c>
      <c r="W307" s="24">
        <v>3.40543179910056</v>
      </c>
      <c r="X307" s="24">
        <v>3.34293058732948</v>
      </c>
      <c r="Y307" s="24">
        <v>3.24852904864723</v>
      </c>
      <c r="Z307" s="29">
        <v>41.080065051218</v>
      </c>
      <c r="AA307" s="29">
        <v>42.0176288682072</v>
      </c>
      <c r="AB307" s="29">
        <v>42.6625537346292</v>
      </c>
      <c r="AC307" s="29">
        <v>43.666935816749</v>
      </c>
    </row>
    <row r="308" ht="20.05" customHeight="1">
      <c r="A308" s="22">
        <f>$A307+C307</f>
        <v>1512.560866034490</v>
      </c>
      <c r="B308" s="23"/>
      <c r="C308" s="24">
        <v>5</v>
      </c>
      <c r="D308" t="b" s="25">
        <v>1</v>
      </c>
      <c r="E308" s="26"/>
      <c r="F308" s="27">
        <v>549.111272313730</v>
      </c>
      <c r="G308" s="27">
        <f>E307+(F307/60+H308*'data'!$C$16+I308*OFFSET('data'!$C$17,0,D307)-G307*(OFFSET('data'!$C$18,0,D307)+'data'!$C$19+OFFSET('data'!$C$20,0,D307)))*C308/60+G307</f>
        <v>22.1613769231102</v>
      </c>
      <c r="H308" s="27">
        <f>H307+('data'!$C$19*G307-'data'!$C$16*H307)*$C308/60</f>
        <v>77.84361227277201</v>
      </c>
      <c r="I308" s="27">
        <f>I307+(OFFSET('data'!$C$20,0,D308)*G307-OFFSET('data'!$C$17,0,D308)*I307)*$C308/60</f>
        <v>93.94769414278539</v>
      </c>
      <c r="J308" s="28">
        <f>$A308/60</f>
        <v>25.2093477672415</v>
      </c>
      <c r="K308" s="24">
        <f>G308/'data'!$C$15*1000</f>
        <v>3.38581890502148</v>
      </c>
      <c r="L308" s="24">
        <f>L307+'data'!$G$21*(K307-L307)/60*C307</f>
        <v>3.25013918413172</v>
      </c>
      <c r="M308" s="25">
        <f>IF(L308&lt;='data'!$G$22,1.89,1.47)</f>
        <v>1.47</v>
      </c>
      <c r="N308" s="24">
        <f>$A308</f>
        <v>1512.560866034490</v>
      </c>
      <c r="O308" s="29">
        <f>'data'!$G$23-'data'!$G$23*(1-('data'!$G$22^M308)/('data'!$G$22^M308+L308^M308))</f>
        <v>43.5810440082241</v>
      </c>
      <c r="P308" s="29">
        <f>VLOOKUP(IF(N308-'data'!$G$24&lt;0,0,N308-'data'!$G$24),N3:O366,2)</f>
        <v>43.649445320021</v>
      </c>
      <c r="Q308" s="25">
        <v>3.5</v>
      </c>
      <c r="R308" s="30">
        <v>3.50005810501261</v>
      </c>
      <c r="S308" s="25">
        <v>3.45063075963042</v>
      </c>
      <c r="T308" s="25">
        <v>3.42204085827546</v>
      </c>
      <c r="U308" s="24">
        <v>3.38581890502148</v>
      </c>
      <c r="V308" s="24">
        <v>3.49908857278691</v>
      </c>
      <c r="W308" s="24">
        <v>3.40596133775539</v>
      </c>
      <c r="X308" s="24">
        <v>3.34385786426413</v>
      </c>
      <c r="Y308" s="24">
        <v>3.25013918413172</v>
      </c>
      <c r="Z308" s="29">
        <v>41.079948260439</v>
      </c>
      <c r="AA308" s="29">
        <v>42.0122016122333</v>
      </c>
      <c r="AB308" s="29">
        <v>42.6528251965329</v>
      </c>
      <c r="AC308" s="29">
        <v>43.649445320021</v>
      </c>
    </row>
    <row r="309" ht="20.05" customHeight="1">
      <c r="A309" s="22">
        <f>$A308+C308</f>
        <v>1517.560866034490</v>
      </c>
      <c r="B309" s="23"/>
      <c r="C309" s="24">
        <v>5</v>
      </c>
      <c r="D309" t="b" s="25">
        <v>1</v>
      </c>
      <c r="E309" s="26"/>
      <c r="F309" s="27">
        <v>548.840061524844</v>
      </c>
      <c r="G309" s="27">
        <f>E308+(F308/60+H309*'data'!$C$16+I309*OFFSET('data'!$C$17,0,D308)-G308*(OFFSET('data'!$C$18,0,D308)+'data'!$C$19+OFFSET('data'!$C$20,0,D308)))*C309/60+G308</f>
        <v>22.1643563534946</v>
      </c>
      <c r="H309" s="27">
        <f>H308+('data'!$C$19*G308-'data'!$C$16*H308)*$C309/60</f>
        <v>77.9223942767143</v>
      </c>
      <c r="I309" s="27">
        <f>I308+(OFFSET('data'!$C$20,0,D309)*G308-OFFSET('data'!$C$17,0,D309)*I308)*$C309/60</f>
        <v>94.131215326112</v>
      </c>
      <c r="J309" s="28">
        <f>$A309/60</f>
        <v>25.2926811005748</v>
      </c>
      <c r="K309" s="24">
        <f>G309/'data'!$C$15*1000</f>
        <v>3.38627410289825</v>
      </c>
      <c r="L309" s="24">
        <f>L308+'data'!$G$21*(K308-L308)/60*C308</f>
        <v>3.25173575633751</v>
      </c>
      <c r="M309" s="25">
        <f>IF(L309&lt;='data'!$G$22,1.89,1.47)</f>
        <v>1.47</v>
      </c>
      <c r="N309" s="24">
        <f>$A309</f>
        <v>1517.560866034490</v>
      </c>
      <c r="O309" s="29">
        <f>'data'!$G$23-'data'!$G$23*(1-('data'!$G$22^M309)/('data'!$G$22^M309+L309^M309))</f>
        <v>43.5643255709543</v>
      </c>
      <c r="P309" s="29">
        <f>VLOOKUP(IF(N309-'data'!$G$24&lt;0,0,N309-'data'!$G$24),N3:O366,2)</f>
        <v>43.6321125605136</v>
      </c>
      <c r="Q309" s="25">
        <v>3.5</v>
      </c>
      <c r="R309" s="30">
        <v>3.50005782724941</v>
      </c>
      <c r="S309" s="25">
        <v>3.45082786785276</v>
      </c>
      <c r="T309" s="25">
        <v>3.4223483396508</v>
      </c>
      <c r="U309" s="24">
        <v>3.38627410289825</v>
      </c>
      <c r="V309" s="24">
        <v>3.49909998147934</v>
      </c>
      <c r="W309" s="24">
        <v>3.40648697236715</v>
      </c>
      <c r="X309" s="24">
        <v>3.3447778602251</v>
      </c>
      <c r="Y309" s="24">
        <v>3.25173575633751</v>
      </c>
      <c r="Z309" s="29">
        <v>41.079832876846</v>
      </c>
      <c r="AA309" s="29">
        <v>42.0068157403622</v>
      </c>
      <c r="AB309" s="29">
        <v>42.6431768194896</v>
      </c>
      <c r="AC309" s="29">
        <v>43.6321125605136</v>
      </c>
    </row>
    <row r="310" ht="20.05" customHeight="1">
      <c r="A310" s="22">
        <f>$A309+C309</f>
        <v>1522.560866034490</v>
      </c>
      <c r="B310" s="23"/>
      <c r="C310" s="24">
        <v>5</v>
      </c>
      <c r="D310" t="b" s="25">
        <v>1</v>
      </c>
      <c r="E310" s="26"/>
      <c r="F310" s="27">
        <v>548.570144600778</v>
      </c>
      <c r="G310" s="27">
        <f>E309+(F309/60+H310*'data'!$C$16+I310*OFFSET('data'!$C$17,0,D309)-G309*(OFFSET('data'!$C$18,0,D309)+'data'!$C$19+OFFSET('data'!$C$20,0,D309)))*C310/60+G309</f>
        <v>22.1673210538446</v>
      </c>
      <c r="H310" s="27">
        <f>H309+('data'!$C$19*G309-'data'!$C$16*H309)*$C310/60</f>
        <v>78.0007859665664</v>
      </c>
      <c r="I310" s="27">
        <f>I309+(OFFSET('data'!$C$20,0,D310)*G309-OFFSET('data'!$C$17,0,D310)*I309)*$C310/60</f>
        <v>94.31469562619201</v>
      </c>
      <c r="J310" s="28">
        <f>$A310/60</f>
        <v>25.3760144339082</v>
      </c>
      <c r="K310" s="24">
        <f>G310/'data'!$C$15*1000</f>
        <v>3.38672705031788</v>
      </c>
      <c r="L310" s="24">
        <f>L309+'data'!$G$21*(K309-L309)/60*C309</f>
        <v>3.2533188977482</v>
      </c>
      <c r="M310" s="25">
        <f>IF(L310&lt;='data'!$G$22,1.89,1.47)</f>
        <v>1.47</v>
      </c>
      <c r="N310" s="24">
        <f>$A310</f>
        <v>1522.560866034490</v>
      </c>
      <c r="O310" s="29">
        <f>'data'!$G$23-'data'!$G$23*(1-('data'!$G$22^M310)/('data'!$G$22^M310+L310^M310))</f>
        <v>43.547756628840</v>
      </c>
      <c r="P310" s="29">
        <f>VLOOKUP(IF(N310-'data'!$G$24&lt;0,0,N310-'data'!$G$24),N3:O366,2)</f>
        <v>43.6149358615486</v>
      </c>
      <c r="Q310" s="25">
        <v>3.5</v>
      </c>
      <c r="R310" s="30">
        <v>3.5000575510922</v>
      </c>
      <c r="S310" s="25">
        <v>3.45102432078723</v>
      </c>
      <c r="T310" s="25">
        <v>3.42265478099487</v>
      </c>
      <c r="U310" s="24">
        <v>3.38672705031788</v>
      </c>
      <c r="V310" s="24">
        <v>3.49911125265475</v>
      </c>
      <c r="W310" s="24">
        <v>3.40700874113884</v>
      </c>
      <c r="X310" s="24">
        <v>3.34569064859634</v>
      </c>
      <c r="Y310" s="24">
        <v>3.2533188977482</v>
      </c>
      <c r="Z310" s="29">
        <v>41.0797188836814</v>
      </c>
      <c r="AA310" s="29">
        <v>42.0014708331602</v>
      </c>
      <c r="AB310" s="29">
        <v>42.6336077497569</v>
      </c>
      <c r="AC310" s="29">
        <v>43.6149358615486</v>
      </c>
    </row>
    <row r="311" ht="20.05" customHeight="1">
      <c r="A311" s="22">
        <f>$A310+C310</f>
        <v>1527.560866034490</v>
      </c>
      <c r="B311" s="23"/>
      <c r="C311" s="24">
        <v>5</v>
      </c>
      <c r="D311" t="b" s="25">
        <v>1</v>
      </c>
      <c r="E311" s="26"/>
      <c r="F311" s="27">
        <v>548.301514061853</v>
      </c>
      <c r="G311" s="27">
        <f>E310+(F310/60+H311*'data'!$C$16+I311*OFFSET('data'!$C$17,0,D310)-G310*(OFFSET('data'!$C$18,0,D310)+'data'!$C$19+OFFSET('data'!$C$20,0,D310)))*C311/60+G310</f>
        <v>22.1702713591853</v>
      </c>
      <c r="H311" s="27">
        <f>H310+('data'!$C$19*G310-'data'!$C$16*H310)*$C311/60</f>
        <v>78.07878927683549</v>
      </c>
      <c r="I311" s="27">
        <f>I310+(OFFSET('data'!$C$20,0,D311)*G310-OFFSET('data'!$C$17,0,D311)*I310)*$C311/60</f>
        <v>94.498134912773</v>
      </c>
      <c r="J311" s="28">
        <f>$A311/60</f>
        <v>25.4593477672415</v>
      </c>
      <c r="K311" s="24">
        <f>G311/'data'!$C$15*1000</f>
        <v>3.38717779846556</v>
      </c>
      <c r="L311" s="24">
        <f>L310+'data'!$G$21*(K310-L310)/60*C310</f>
        <v>3.25488873992521</v>
      </c>
      <c r="M311" s="25">
        <f>IF(L311&lt;='data'!$G$22,1.89,1.47)</f>
        <v>1.47</v>
      </c>
      <c r="N311" s="24">
        <f>$A311</f>
        <v>1527.560866034490</v>
      </c>
      <c r="O311" s="29">
        <f>'data'!$G$23-'data'!$G$23*(1-('data'!$G$22^M311)/('data'!$G$22^M311+L311^M311))</f>
        <v>43.5313355769532</v>
      </c>
      <c r="P311" s="29">
        <f>VLOOKUP(IF(N311-'data'!$G$24&lt;0,0,N311-'data'!$G$24),N3:O366,2)</f>
        <v>43.5979135603336</v>
      </c>
      <c r="Q311" s="25">
        <v>3.5</v>
      </c>
      <c r="R311" s="30">
        <v>3.50005727653155</v>
      </c>
      <c r="S311" s="25">
        <v>3.4512201206171</v>
      </c>
      <c r="T311" s="25">
        <v>3.42296018685681</v>
      </c>
      <c r="U311" s="24">
        <v>3.38717779846556</v>
      </c>
      <c r="V311" s="24">
        <v>3.49912238795024</v>
      </c>
      <c r="W311" s="24">
        <v>3.40752668184971</v>
      </c>
      <c r="X311" s="24">
        <v>3.34659630195282</v>
      </c>
      <c r="Y311" s="24">
        <v>3.25488873992521</v>
      </c>
      <c r="Z311" s="29">
        <v>41.0796062643865</v>
      </c>
      <c r="AA311" s="29">
        <v>41.9961664760635</v>
      </c>
      <c r="AB311" s="29">
        <v>42.6241171437692</v>
      </c>
      <c r="AC311" s="29">
        <v>43.5979135603336</v>
      </c>
    </row>
    <row r="312" ht="20.05" customHeight="1">
      <c r="A312" s="22">
        <f>$A311+C311</f>
        <v>1532.560866034490</v>
      </c>
      <c r="B312" s="23"/>
      <c r="C312" s="24">
        <v>5</v>
      </c>
      <c r="D312" t="b" s="25">
        <v>1</v>
      </c>
      <c r="E312" s="26"/>
      <c r="F312" s="27">
        <v>548.034162472292</v>
      </c>
      <c r="G312" s="27">
        <f>E311+(F311/60+H312*'data'!$C$16+I312*OFFSET('data'!$C$17,0,D311)-G311*(OFFSET('data'!$C$18,0,D311)+'data'!$C$19+OFFSET('data'!$C$20,0,D311)))*C312/60+G311</f>
        <v>22.173207586495</v>
      </c>
      <c r="H312" s="27">
        <f>H311+('data'!$C$19*G311-'data'!$C$16*H311)*$C312/60</f>
        <v>78.15640613877331</v>
      </c>
      <c r="I312" s="27">
        <f>I311+(OFFSET('data'!$C$20,0,D312)*G311-OFFSET('data'!$C$17,0,D312)*I311)*$C312/60</f>
        <v>94.6815330589716</v>
      </c>
      <c r="J312" s="28">
        <f>$A312/60</f>
        <v>25.5426811005748</v>
      </c>
      <c r="K312" s="24">
        <f>G312/'data'!$C$15*1000</f>
        <v>3.38762639576928</v>
      </c>
      <c r="L312" s="24">
        <f>L311+'data'!$G$21*(K311-L311)/60*C311</f>
        <v>3.25644541348416</v>
      </c>
      <c r="M312" s="25">
        <f>IF(L312&lt;='data'!$G$22,1.89,1.47)</f>
        <v>1.47</v>
      </c>
      <c r="N312" s="24">
        <f>$A312</f>
        <v>1532.560866034490</v>
      </c>
      <c r="O312" s="29">
        <f>'data'!$G$23-'data'!$G$23*(1-('data'!$G$22^M312)/('data'!$G$22^M312+L312^M312))</f>
        <v>43.5150608252729</v>
      </c>
      <c r="P312" s="29">
        <f>VLOOKUP(IF(N312-'data'!$G$24&lt;0,0,N312-'data'!$G$24),N3:O366,2)</f>
        <v>43.5810440082241</v>
      </c>
      <c r="Q312" s="25">
        <v>3.5</v>
      </c>
      <c r="R312" s="30">
        <v>3.50005700355811</v>
      </c>
      <c r="S312" s="25">
        <v>3.45141526951631</v>
      </c>
      <c r="T312" s="25">
        <v>3.42326456170348</v>
      </c>
      <c r="U312" s="24">
        <v>3.38762639576928</v>
      </c>
      <c r="V312" s="24">
        <v>3.49913338898352</v>
      </c>
      <c r="W312" s="24">
        <v>3.40804083186014</v>
      </c>
      <c r="X312" s="24">
        <v>3.34749489206904</v>
      </c>
      <c r="Y312" s="24">
        <v>3.25644541348416</v>
      </c>
      <c r="Z312" s="29">
        <v>41.0794950025985</v>
      </c>
      <c r="AA312" s="29">
        <v>41.9909022593186</v>
      </c>
      <c r="AB312" s="29">
        <v>42.6147041680163</v>
      </c>
      <c r="AC312" s="29">
        <v>43.5810440082241</v>
      </c>
    </row>
    <row r="313" ht="20.05" customHeight="1">
      <c r="A313" s="22">
        <f>$A312+C312</f>
        <v>1537.560866034490</v>
      </c>
      <c r="B313" s="23"/>
      <c r="C313" s="24">
        <v>5</v>
      </c>
      <c r="D313" t="b" s="25">
        <v>1</v>
      </c>
      <c r="E313" s="26"/>
      <c r="F313" s="27">
        <v>547.768082439953</v>
      </c>
      <c r="G313" s="27">
        <f>E312+(F312/60+H313*'data'!$C$16+I313*OFFSET('data'!$C$17,0,D312)-G312*(OFFSET('data'!$C$18,0,D312)+'data'!$C$19+OFFSET('data'!$C$20,0,D312)))*C313/60+G312</f>
        <v>22.1761300357658</v>
      </c>
      <c r="H313" s="27">
        <f>H312+('data'!$C$19*G312-'data'!$C$16*H312)*$C313/60</f>
        <v>78.2336384799588</v>
      </c>
      <c r="I313" s="27">
        <f>I312+(OFFSET('data'!$C$20,0,D313)*G312-OFFSET('data'!$C$17,0,D313)*I312)*$C313/60</f>
        <v>94.86488994109369</v>
      </c>
      <c r="J313" s="28">
        <f>$A313/60</f>
        <v>25.6260144339082</v>
      </c>
      <c r="K313" s="24">
        <f>G313/'data'!$C$15*1000</f>
        <v>3.38807288806191</v>
      </c>
      <c r="L313" s="24">
        <f>L312+'data'!$G$21*(K312-L312)/60*C312</f>
        <v>3.25798904807355</v>
      </c>
      <c r="M313" s="25">
        <f>IF(L313&lt;='data'!$G$22,1.89,1.47)</f>
        <v>1.47</v>
      </c>
      <c r="N313" s="24">
        <f>$A313</f>
        <v>1537.560866034490</v>
      </c>
      <c r="O313" s="29">
        <f>'data'!$G$23-'data'!$G$23*(1-('data'!$G$22^M313)/('data'!$G$22^M313+L313^M313))</f>
        <v>43.4989307988117</v>
      </c>
      <c r="P313" s="29">
        <f>VLOOKUP(IF(N313-'data'!$G$24&lt;0,0,N313-'data'!$G$24),N3:O366,2)</f>
        <v>43.5643255709543</v>
      </c>
      <c r="Q313" s="25">
        <v>3.5</v>
      </c>
      <c r="R313" s="30">
        <v>3.50005673216255</v>
      </c>
      <c r="S313" s="25">
        <v>3.45160976964964</v>
      </c>
      <c r="T313" s="25">
        <v>3.42356790992366</v>
      </c>
      <c r="U313" s="24">
        <v>3.38807288806191</v>
      </c>
      <c r="V313" s="24">
        <v>3.49914425735316</v>
      </c>
      <c r="W313" s="24">
        <v>3.40855122811648</v>
      </c>
      <c r="X313" s="24">
        <v>3.34838648992749</v>
      </c>
      <c r="Y313" s="24">
        <v>3.25798904807355</v>
      </c>
      <c r="Z313" s="29">
        <v>41.0793850821487</v>
      </c>
      <c r="AA313" s="29">
        <v>41.9856777779218</v>
      </c>
      <c r="AB313" s="29">
        <v>42.6053679989208</v>
      </c>
      <c r="AC313" s="29">
        <v>43.5643255709543</v>
      </c>
    </row>
    <row r="314" ht="20.05" customHeight="1">
      <c r="A314" s="22">
        <f>$A313+C313</f>
        <v>1542.560866034490</v>
      </c>
      <c r="B314" s="23"/>
      <c r="C314" s="24">
        <v>5</v>
      </c>
      <c r="D314" t="b" s="25">
        <v>1</v>
      </c>
      <c r="E314" s="26"/>
      <c r="F314" s="27">
        <v>547.503266615934</v>
      </c>
      <c r="G314" s="27">
        <f>E313+(F313/60+H314*'data'!$C$16+I314*OFFSET('data'!$C$17,0,D313)-G313*(OFFSET('data'!$C$18,0,D313)+'data'!$C$19+OFFSET('data'!$C$20,0,D313)))*C314/60+G313</f>
        <v>22.1790389910023</v>
      </c>
      <c r="H314" s="27">
        <f>H313+('data'!$C$19*G313-'data'!$C$16*H313)*$C314/60</f>
        <v>78.3104882239097</v>
      </c>
      <c r="I314" s="27">
        <f>I313+(OFFSET('data'!$C$20,0,D314)*G313-OFFSET('data'!$C$17,0,D314)*I313)*$C314/60</f>
        <v>95.04820543846471</v>
      </c>
      <c r="J314" s="28">
        <f>$A314/60</f>
        <v>25.7093477672415</v>
      </c>
      <c r="K314" s="24">
        <f>G314/'data'!$C$15*1000</f>
        <v>3.38851731873369</v>
      </c>
      <c r="L314" s="24">
        <f>L313+'data'!$G$21*(K313-L313)/60*C313</f>
        <v>3.2595197723556</v>
      </c>
      <c r="M314" s="25">
        <f>IF(L314&lt;='data'!$G$22,1.89,1.47)</f>
        <v>1.47</v>
      </c>
      <c r="N314" s="24">
        <f>$A314</f>
        <v>1542.560866034490</v>
      </c>
      <c r="O314" s="29">
        <f>'data'!$G$23-'data'!$G$23*(1-('data'!$G$22^M314)/('data'!$G$22^M314+L314^M314))</f>
        <v>43.4829439377215</v>
      </c>
      <c r="P314" s="29">
        <f>VLOOKUP(IF(N314-'data'!$G$24&lt;0,0,N314-'data'!$G$24),N3:O366,2)</f>
        <v>43.547756628840</v>
      </c>
      <c r="Q314" s="25">
        <v>3.5</v>
      </c>
      <c r="R314" s="30">
        <v>3.50005646233563</v>
      </c>
      <c r="S314" s="25">
        <v>3.45180362317288</v>
      </c>
      <c r="T314" s="25">
        <v>3.42387023583213</v>
      </c>
      <c r="U314" s="24">
        <v>3.38851731873369</v>
      </c>
      <c r="V314" s="24">
        <v>3.4991549946388</v>
      </c>
      <c r="W314" s="24">
        <v>3.40905790715578</v>
      </c>
      <c r="X314" s="24">
        <v>3.34927116572702</v>
      </c>
      <c r="Y314" s="24">
        <v>3.2595197723556</v>
      </c>
      <c r="Z314" s="29">
        <v>41.0792764870599</v>
      </c>
      <c r="AA314" s="29">
        <v>41.9804926315613</v>
      </c>
      <c r="AB314" s="29">
        <v>42.5961078227189</v>
      </c>
      <c r="AC314" s="29">
        <v>43.547756628840</v>
      </c>
    </row>
    <row r="315" ht="20.05" customHeight="1">
      <c r="A315" s="22">
        <f>$A314+C314</f>
        <v>1547.560866034490</v>
      </c>
      <c r="B315" s="23"/>
      <c r="C315" s="24">
        <v>5</v>
      </c>
      <c r="D315" t="b" s="25">
        <v>1</v>
      </c>
      <c r="E315" s="26"/>
      <c r="F315" s="27">
        <v>547.239707694463</v>
      </c>
      <c r="G315" s="27">
        <f>E314+(F314/60+H315*'data'!$C$16+I315*OFFSET('data'!$C$17,0,D314)-G314*(OFFSET('data'!$C$18,0,D314)+'data'!$C$19+OFFSET('data'!$C$20,0,D314)))*C315/60+G314</f>
        <v>22.1819347211607</v>
      </c>
      <c r="H315" s="27">
        <f>H314+('data'!$C$19*G314-'data'!$C$16*H314)*$C315/60</f>
        <v>78.3869572897195</v>
      </c>
      <c r="I315" s="27">
        <f>I314+(OFFSET('data'!$C$20,0,D315)*G314-OFFSET('data'!$C$17,0,D315)*I314)*$C315/60</f>
        <v>95.231479433270</v>
      </c>
      <c r="J315" s="28">
        <f>$A315/60</f>
        <v>25.7926811005748</v>
      </c>
      <c r="K315" s="24">
        <f>G315/'data'!$C$15*1000</f>
        <v>3.38895972887581</v>
      </c>
      <c r="L315" s="24">
        <f>L314+'data'!$G$21*(K314-L314)/60*C314</f>
        <v>3.26103771398911</v>
      </c>
      <c r="M315" s="25">
        <f>IF(L315&lt;='data'!$G$22,1.89,1.47)</f>
        <v>1.47</v>
      </c>
      <c r="N315" s="24">
        <f>$A315</f>
        <v>1547.560866034490</v>
      </c>
      <c r="O315" s="29">
        <f>'data'!$G$23-'data'!$G$23*(1-('data'!$G$22^M315)/('data'!$G$22^M315+L315^M315))</f>
        <v>43.4670986973784</v>
      </c>
      <c r="P315" s="29">
        <f>VLOOKUP(IF(N315-'data'!$G$24&lt;0,0,N315-'data'!$G$24),N3:O366,2)</f>
        <v>43.5313355769532</v>
      </c>
      <c r="Q315" s="25">
        <v>3.5</v>
      </c>
      <c r="R315" s="30">
        <v>3.50005619406815</v>
      </c>
      <c r="S315" s="25">
        <v>3.45199683223296</v>
      </c>
      <c r="T315" s="25">
        <v>3.42417154367335</v>
      </c>
      <c r="U315" s="24">
        <v>3.38895972887581</v>
      </c>
      <c r="V315" s="24">
        <v>3.4991656024014</v>
      </c>
      <c r="W315" s="24">
        <v>3.40956090511054</v>
      </c>
      <c r="X315" s="24">
        <v>3.35014898889121</v>
      </c>
      <c r="Y315" s="24">
        <v>3.26103771398911</v>
      </c>
      <c r="Z315" s="29">
        <v>41.079169201544</v>
      </c>
      <c r="AA315" s="29">
        <v>41.9753464245589</v>
      </c>
      <c r="AB315" s="29">
        <v>42.5869228353405</v>
      </c>
      <c r="AC315" s="29">
        <v>43.5313355769532</v>
      </c>
    </row>
    <row r="316" ht="20.05" customHeight="1">
      <c r="A316" s="22">
        <f>$A315+C315</f>
        <v>1552.560866034490</v>
      </c>
      <c r="B316" s="23"/>
      <c r="C316" s="24">
        <v>5</v>
      </c>
      <c r="D316" t="b" s="25">
        <v>1</v>
      </c>
      <c r="E316" s="26"/>
      <c r="F316" s="27">
        <v>546.977398412572</v>
      </c>
      <c r="G316" s="27">
        <f>E315+(F315/60+H316*'data'!$C$16+I316*OFFSET('data'!$C$17,0,D315)-G315*(OFFSET('data'!$C$18,0,D315)+'data'!$C$19+OFFSET('data'!$C$20,0,D315)))*C316/60+G315</f>
        <v>22.1848174810326</v>
      </c>
      <c r="H316" s="27">
        <f>H315+('data'!$C$19*G315-'data'!$C$16*H315)*$C316/60</f>
        <v>78.4630475917199</v>
      </c>
      <c r="I316" s="27">
        <f>I315+(OFFSET('data'!$C$20,0,D316)*G315-OFFSET('data'!$C$17,0,D316)*I315)*$C316/60</f>
        <v>95.4147118104049</v>
      </c>
      <c r="J316" s="28">
        <f>$A316/60</f>
        <v>25.8760144339082</v>
      </c>
      <c r="K316" s="24">
        <f>G316/'data'!$C$15*1000</f>
        <v>3.38940015741537</v>
      </c>
      <c r="L316" s="24">
        <f>L315+'data'!$G$21*(K315-L315)/60*C315</f>
        <v>3.26254299961424</v>
      </c>
      <c r="M316" s="25">
        <f>IF(L316&lt;='data'!$G$22,1.89,1.47)</f>
        <v>1.47</v>
      </c>
      <c r="N316" s="24">
        <f>$A316</f>
        <v>1552.560866034490</v>
      </c>
      <c r="O316" s="29">
        <f>'data'!$G$23-'data'!$G$23*(1-('data'!$G$22^M316)/('data'!$G$22^M316+L316^M316))</f>
        <v>43.4513935484488</v>
      </c>
      <c r="P316" s="29">
        <f>VLOOKUP(IF(N316-'data'!$G$24&lt;0,0,N316-'data'!$G$24),N3:O366,2)</f>
        <v>43.5150608252729</v>
      </c>
      <c r="Q316" s="25">
        <v>3.5</v>
      </c>
      <c r="R316" s="30">
        <v>3.50005592735098</v>
      </c>
      <c r="S316" s="25">
        <v>3.45218939896809</v>
      </c>
      <c r="T316" s="25">
        <v>3.4244718376251</v>
      </c>
      <c r="U316" s="24">
        <v>3.38940015741537</v>
      </c>
      <c r="V316" s="24">
        <v>3.49917608218344</v>
      </c>
      <c r="W316" s="24">
        <v>3.41006025771332</v>
      </c>
      <c r="X316" s="24">
        <v>3.35102002807666</v>
      </c>
      <c r="Y316" s="24">
        <v>3.26254299961424</v>
      </c>
      <c r="Z316" s="29">
        <v>41.0790632100005</v>
      </c>
      <c r="AA316" s="29">
        <v>41.9702387658131</v>
      </c>
      <c r="AB316" s="29">
        <v>42.5778122422917</v>
      </c>
      <c r="AC316" s="29">
        <v>43.5150608252729</v>
      </c>
    </row>
    <row r="317" ht="20.05" customHeight="1">
      <c r="A317" s="22">
        <f>$A316+C316</f>
        <v>1557.560866034490</v>
      </c>
      <c r="B317" s="23"/>
      <c r="C317" s="24">
        <v>5</v>
      </c>
      <c r="D317" t="b" s="25">
        <v>1</v>
      </c>
      <c r="E317" s="26"/>
      <c r="F317" s="27">
        <v>546.7163315499849</v>
      </c>
      <c r="G317" s="27">
        <f>E316+(F316/60+H317*'data'!$C$16+I317*OFFSET('data'!$C$17,0,D316)-G316*(OFFSET('data'!$C$18,0,D316)+'data'!$C$19+OFFSET('data'!$C$20,0,D316)))*C317/60+G316</f>
        <v>22.1876875120766</v>
      </c>
      <c r="H317" s="27">
        <f>H316+('data'!$C$19*G316-'data'!$C$16*H316)*$C317/60</f>
        <v>78.5387610391664</v>
      </c>
      <c r="I317" s="27">
        <f>I316+(OFFSET('data'!$C$20,0,D317)*G316-OFFSET('data'!$C$17,0,D317)*I316)*$C317/60</f>
        <v>95.59790245733321</v>
      </c>
      <c r="J317" s="28">
        <f>$A317/60</f>
        <v>25.9593477672415</v>
      </c>
      <c r="K317" s="24">
        <f>G317/'data'!$C$15*1000</f>
        <v>3.38983864124246</v>
      </c>
      <c r="L317" s="24">
        <f>L316+'data'!$G$21*(K316-L316)/60*C316</f>
        <v>3.26403575483899</v>
      </c>
      <c r="M317" s="25">
        <f>IF(L317&lt;='data'!$G$22,1.89,1.47)</f>
        <v>1.47</v>
      </c>
      <c r="N317" s="24">
        <f>$A317</f>
        <v>1557.560866034490</v>
      </c>
      <c r="O317" s="29">
        <f>'data'!$G$23-'data'!$G$23*(1-('data'!$G$22^M317)/('data'!$G$22^M317+L317^M317))</f>
        <v>43.4358269769391</v>
      </c>
      <c r="P317" s="29">
        <f>VLOOKUP(IF(N317-'data'!$G$24&lt;0,0,N317-'data'!$G$24),N3:O366,2)</f>
        <v>43.4989307988117</v>
      </c>
      <c r="Q317" s="25">
        <v>3.5</v>
      </c>
      <c r="R317" s="30">
        <v>3.50005566217501</v>
      </c>
      <c r="S317" s="25">
        <v>3.45238132550785</v>
      </c>
      <c r="T317" s="25">
        <v>3.42477112180173</v>
      </c>
      <c r="U317" s="24">
        <v>3.38983864124246</v>
      </c>
      <c r="V317" s="24">
        <v>3.49918643550913</v>
      </c>
      <c r="W317" s="24">
        <v>3.41055600030138</v>
      </c>
      <c r="X317" s="24">
        <v>3.35188435118125</v>
      </c>
      <c r="Y317" s="24">
        <v>3.26403575483899</v>
      </c>
      <c r="Z317" s="29">
        <v>41.0789584970133</v>
      </c>
      <c r="AA317" s="29">
        <v>41.965169268742</v>
      </c>
      <c r="AB317" s="29">
        <v>42.5687752585373</v>
      </c>
      <c r="AC317" s="29">
        <v>43.4989307988117</v>
      </c>
    </row>
    <row r="318" ht="20.05" customHeight="1">
      <c r="A318" s="22">
        <f>$A317+C317</f>
        <v>1562.560866034490</v>
      </c>
      <c r="B318" s="23"/>
      <c r="C318" s="24">
        <v>5</v>
      </c>
      <c r="D318" t="b" s="25">
        <v>1</v>
      </c>
      <c r="E318" s="26"/>
      <c r="F318" s="27">
        <v>546.456499928645</v>
      </c>
      <c r="G318" s="27">
        <f>E317+(F317/60+H318*'data'!$C$16+I318*OFFSET('data'!$C$17,0,D317)-G317*(OFFSET('data'!$C$18,0,D317)+'data'!$C$19+OFFSET('data'!$C$20,0,D317)))*C318/60+G317</f>
        <v>22.1905450432009</v>
      </c>
      <c r="H318" s="27">
        <f>H317+('data'!$C$19*G317-'data'!$C$16*H317)*$C318/60</f>
        <v>78.6140995359461</v>
      </c>
      <c r="I318" s="27">
        <f>I317+(OFFSET('data'!$C$20,0,D318)*G317-OFFSET('data'!$C$17,0,D318)*I317)*$C318/60</f>
        <v>95.781051263954</v>
      </c>
      <c r="J318" s="28">
        <f>$A318/60</f>
        <v>26.0426811005748</v>
      </c>
      <c r="K318" s="24">
        <f>G318/'data'!$C$15*1000</f>
        <v>3.39027521532971</v>
      </c>
      <c r="L318" s="24">
        <f>L317+'data'!$G$21*(K317-L317)/60*C317</f>
        <v>3.26551610422741</v>
      </c>
      <c r="M318" s="25">
        <f>IF(L318&lt;='data'!$G$22,1.89,1.47)</f>
        <v>1.47</v>
      </c>
      <c r="N318" s="24">
        <f>$A318</f>
        <v>1562.560866034490</v>
      </c>
      <c r="O318" s="29">
        <f>'data'!$G$23-'data'!$G$23*(1-('data'!$G$22^M318)/('data'!$G$22^M318+L318^M318))</f>
        <v>43.4203974842275</v>
      </c>
      <c r="P318" s="29">
        <f>VLOOKUP(IF(N318-'data'!$G$24&lt;0,0,N318-'data'!$G$24),N3:O366,2)</f>
        <v>43.4829439377215</v>
      </c>
      <c r="Q318" s="25">
        <v>3.5</v>
      </c>
      <c r="R318" s="30">
        <v>3.50005539853121</v>
      </c>
      <c r="S318" s="25">
        <v>3.45257261397338</v>
      </c>
      <c r="T318" s="25">
        <v>3.42506940025738</v>
      </c>
      <c r="U318" s="24">
        <v>3.39027521532971</v>
      </c>
      <c r="V318" s="24">
        <v>3.49919666388465</v>
      </c>
      <c r="W318" s="24">
        <v>3.41104816782122</v>
      </c>
      <c r="X318" s="24">
        <v>3.3527420253523</v>
      </c>
      <c r="Y318" s="24">
        <v>3.26551610422741</v>
      </c>
      <c r="Z318" s="29">
        <v>41.0788550473492</v>
      </c>
      <c r="AA318" s="29">
        <v>41.9601375512282</v>
      </c>
      <c r="AB318" s="29">
        <v>42.5598111083859</v>
      </c>
      <c r="AC318" s="29">
        <v>43.4829439377215</v>
      </c>
    </row>
    <row r="319" ht="20.05" customHeight="1">
      <c r="A319" s="22">
        <f>$A318+C318</f>
        <v>1567.560866034490</v>
      </c>
      <c r="B319" s="23"/>
      <c r="C319" s="24">
        <v>5</v>
      </c>
      <c r="D319" t="b" s="25">
        <v>1</v>
      </c>
      <c r="E319" s="26"/>
      <c r="F319" s="27">
        <v>546.197896412551</v>
      </c>
      <c r="G319" s="27">
        <f>E318+(F318/60+H319*'data'!$C$16+I319*OFFSET('data'!$C$17,0,D318)-G318*(OFFSET('data'!$C$18,0,D318)+'data'!$C$19+OFFSET('data'!$C$20,0,D318)))*C319/60+G318</f>
        <v>22.1933902914993</v>
      </c>
      <c r="H319" s="27">
        <f>H318+('data'!$C$19*G318-'data'!$C$16*H318)*$C319/60</f>
        <v>78.6890649803054</v>
      </c>
      <c r="I319" s="27">
        <f>I318+(OFFSET('data'!$C$20,0,D319)*G318-OFFSET('data'!$C$17,0,D319)*I318)*$C319/60</f>
        <v>95.9641581224765</v>
      </c>
      <c r="J319" s="28">
        <f>$A319/60</f>
        <v>26.1260144339082</v>
      </c>
      <c r="K319" s="24">
        <f>G319/'data'!$C$15*1000</f>
        <v>3.39070991284474</v>
      </c>
      <c r="L319" s="24">
        <f>L318+'data'!$G$21*(K318-L318)/60*C318</f>
        <v>3.2669841712893</v>
      </c>
      <c r="M319" s="25">
        <f>IF(L319&lt;='data'!$G$22,1.89,1.47)</f>
        <v>1.47</v>
      </c>
      <c r="N319" s="24">
        <f>$A319</f>
        <v>1567.560866034490</v>
      </c>
      <c r="O319" s="29">
        <f>'data'!$G$23-'data'!$G$23*(1-('data'!$G$22^M319)/('data'!$G$22^M319+L319^M319))</f>
        <v>43.4051035870828</v>
      </c>
      <c r="P319" s="29">
        <f>VLOOKUP(IF(N319-'data'!$G$24&lt;0,0,N319-'data'!$G$24),N3:O366,2)</f>
        <v>43.4670986973784</v>
      </c>
      <c r="Q319" s="25">
        <v>3.5</v>
      </c>
      <c r="R319" s="30">
        <v>3.50005513641062</v>
      </c>
      <c r="S319" s="25">
        <v>3.45276326647745</v>
      </c>
      <c r="T319" s="25">
        <v>3.42536667698895</v>
      </c>
      <c r="U319" s="24">
        <v>3.39070991284474</v>
      </c>
      <c r="V319" s="24">
        <v>3.49920676879834</v>
      </c>
      <c r="W319" s="24">
        <v>3.41153679483307</v>
      </c>
      <c r="X319" s="24">
        <v>3.35359311699469</v>
      </c>
      <c r="Y319" s="24">
        <v>3.2669841712893</v>
      </c>
      <c r="Z319" s="29">
        <v>41.0787528459555</v>
      </c>
      <c r="AA319" s="29">
        <v>41.9551432355634</v>
      </c>
      <c r="AB319" s="29">
        <v>42.5509190253748</v>
      </c>
      <c r="AC319" s="29">
        <v>43.4670986973784</v>
      </c>
    </row>
    <row r="320" ht="20.05" customHeight="1">
      <c r="A320" s="22">
        <f>$A319+C319</f>
        <v>1572.560866034490</v>
      </c>
      <c r="B320" s="23"/>
      <c r="C320" s="24">
        <v>5</v>
      </c>
      <c r="D320" t="b" s="25">
        <v>1</v>
      </c>
      <c r="E320" s="26"/>
      <c r="F320" s="27">
        <v>545.9405139077149</v>
      </c>
      <c r="G320" s="27">
        <f>E319+(F319/60+H320*'data'!$C$16+I320*OFFSET('data'!$C$17,0,D319)-G319*(OFFSET('data'!$C$18,0,D319)+'data'!$C$19+OFFSET('data'!$C$20,0,D319)))*C320/60+G319</f>
        <v>22.196223462944</v>
      </c>
      <c r="H320" s="27">
        <f>H319+('data'!$C$19*G319-'data'!$C$16*H319)*$C320/60</f>
        <v>78.76365926459791</v>
      </c>
      <c r="I320" s="27">
        <f>I319+(OFFSET('data'!$C$20,0,D320)*G319-OFFSET('data'!$C$17,0,D320)*I319)*$C320/60</f>
        <v>96.1472229273022</v>
      </c>
      <c r="J320" s="28">
        <f>$A320/60</f>
        <v>26.2093477672415</v>
      </c>
      <c r="K320" s="24">
        <f>G320/'data'!$C$15*1000</f>
        <v>3.39114276525603</v>
      </c>
      <c r="L320" s="24">
        <f>L319+'data'!$G$21*(K319-L319)/60*C319</f>
        <v>3.26844007847139</v>
      </c>
      <c r="M320" s="25">
        <f>IF(L320&lt;='data'!$G$22,1.89,1.47)</f>
        <v>1.47</v>
      </c>
      <c r="N320" s="24">
        <f>$A320</f>
        <v>1572.560866034490</v>
      </c>
      <c r="O320" s="29">
        <f>'data'!$G$23-'data'!$G$23*(1-('data'!$G$22^M320)/('data'!$G$22^M320+L320^M320))</f>
        <v>43.3899438176673</v>
      </c>
      <c r="P320" s="29">
        <f>VLOOKUP(IF(N320-'data'!$G$24&lt;0,0,N320-'data'!$G$24),N3:O366,2)</f>
        <v>43.4513935484488</v>
      </c>
      <c r="Q320" s="25">
        <v>3.5</v>
      </c>
      <c r="R320" s="30">
        <v>3.50005487580427</v>
      </c>
      <c r="S320" s="25">
        <v>3.45295328512459</v>
      </c>
      <c r="T320" s="25">
        <v>3.42566295593876</v>
      </c>
      <c r="U320" s="24">
        <v>3.39114276525603</v>
      </c>
      <c r="V320" s="24">
        <v>3.49921675172093</v>
      </c>
      <c r="W320" s="24">
        <v>3.41202191551535</v>
      </c>
      <c r="X320" s="24">
        <v>3.35443769177894</v>
      </c>
      <c r="Y320" s="24">
        <v>3.26844007847139</v>
      </c>
      <c r="Z320" s="29">
        <v>41.0786518779578</v>
      </c>
      <c r="AA320" s="29">
        <v>41.9501859483944</v>
      </c>
      <c r="AB320" s="29">
        <v>42.542098252157</v>
      </c>
      <c r="AC320" s="29">
        <v>43.4513935484488</v>
      </c>
    </row>
    <row r="321" ht="20.05" customHeight="1">
      <c r="A321" s="22">
        <f>$A320+C320</f>
        <v>1577.560866034490</v>
      </c>
      <c r="B321" s="23"/>
      <c r="C321" s="24">
        <v>5</v>
      </c>
      <c r="D321" t="b" s="25">
        <v>1</v>
      </c>
      <c r="E321" s="26"/>
      <c r="F321" s="27">
        <v>545.684345361551</v>
      </c>
      <c r="G321" s="27">
        <f>E320+(F320/60+H321*'data'!$C$16+I321*OFFSET('data'!$C$17,0,D320)-G320*(OFFSET('data'!$C$18,0,D320)+'data'!$C$19+OFFSET('data'!$C$20,0,D320)))*C321/60+G320</f>
        <v>22.1990447530376</v>
      </c>
      <c r="H321" s="27">
        <f>H320+('data'!$C$19*G320-'data'!$C$16*H320)*$C321/60</f>
        <v>78.8378842750502</v>
      </c>
      <c r="I321" s="27">
        <f>I320+(OFFSET('data'!$C$20,0,D321)*G320-OFFSET('data'!$C$17,0,D321)*I320)*$C321/60</f>
        <v>96.3302455749136</v>
      </c>
      <c r="J321" s="28">
        <f>$A321/60</f>
        <v>26.2926811005748</v>
      </c>
      <c r="K321" s="24">
        <f>G321/'data'!$C$15*1000</f>
        <v>3.39157380243249</v>
      </c>
      <c r="L321" s="24">
        <f>L320+'data'!$G$21*(K320-L320)/60*C320</f>
        <v>3.26988394714986</v>
      </c>
      <c r="M321" s="25">
        <f>IF(L321&lt;='data'!$G$22,1.89,1.47)</f>
        <v>1.47</v>
      </c>
      <c r="N321" s="24">
        <f>$A321</f>
        <v>1577.560866034490</v>
      </c>
      <c r="O321" s="29">
        <f>'data'!$G$23-'data'!$G$23*(1-('data'!$G$22^M321)/('data'!$G$22^M321+L321^M321))</f>
        <v>43.3749167235287</v>
      </c>
      <c r="P321" s="29">
        <f>VLOOKUP(IF(N321-'data'!$G$24&lt;0,0,N321-'data'!$G$24),N3:O366,2)</f>
        <v>43.4358269769391</v>
      </c>
      <c r="Q321" s="25">
        <v>3.5</v>
      </c>
      <c r="R321" s="30">
        <v>3.50005461670331</v>
      </c>
      <c r="S321" s="25">
        <v>3.45314267201119</v>
      </c>
      <c r="T321" s="25">
        <v>3.42595824099735</v>
      </c>
      <c r="U321" s="24">
        <v>3.39157380243249</v>
      </c>
      <c r="V321" s="24">
        <v>3.49922661410573</v>
      </c>
      <c r="W321" s="24">
        <v>3.41250356366906</v>
      </c>
      <c r="X321" s="24">
        <v>3.35527581464919</v>
      </c>
      <c r="Y321" s="24">
        <v>3.26988394714986</v>
      </c>
      <c r="Z321" s="29">
        <v>41.0785521286582</v>
      </c>
      <c r="AA321" s="29">
        <v>41.9452653206691</v>
      </c>
      <c r="AB321" s="29">
        <v>42.5333480403887</v>
      </c>
      <c r="AC321" s="29">
        <v>43.4358269769391</v>
      </c>
    </row>
    <row r="322" ht="20.05" customHeight="1">
      <c r="A322" s="22">
        <f>$A321+C321</f>
        <v>1582.560866034490</v>
      </c>
      <c r="B322" s="23"/>
      <c r="C322" s="24">
        <v>5</v>
      </c>
      <c r="D322" t="b" s="25">
        <v>1</v>
      </c>
      <c r="E322" s="26"/>
      <c r="F322" s="27">
        <v>545.429383762930</v>
      </c>
      <c r="G322" s="27">
        <f>E321+(F321/60+H322*'data'!$C$16+I322*OFFSET('data'!$C$17,0,D321)-G321*(OFFSET('data'!$C$18,0,D321)+'data'!$C$19+OFFSET('data'!$C$20,0,D321)))*C322/60+G321</f>
        <v>22.201854347426</v>
      </c>
      <c r="H322" s="27">
        <f>H321+('data'!$C$19*G321-'data'!$C$16*H321)*$C322/60</f>
        <v>78.91174189154469</v>
      </c>
      <c r="I322" s="27">
        <f>I321+(OFFSET('data'!$C$20,0,D322)*G321-OFFSET('data'!$C$17,0,D322)*I321)*$C322/60</f>
        <v>96.513225963770</v>
      </c>
      <c r="J322" s="28">
        <f>$A322/60</f>
        <v>26.3760144339082</v>
      </c>
      <c r="K322" s="24">
        <f>G322/'data'!$C$15*1000</f>
        <v>3.39200305273714</v>
      </c>
      <c r="L322" s="24">
        <f>L321+'data'!$G$21*(K321-L321)/60*C321</f>
        <v>3.27131589762408</v>
      </c>
      <c r="M322" s="25">
        <f>IF(L322&lt;='data'!$G$22,1.89,1.47)</f>
        <v>1.47</v>
      </c>
      <c r="N322" s="24">
        <f>$A322</f>
        <v>1582.560866034490</v>
      </c>
      <c r="O322" s="29">
        <f>'data'!$G$23-'data'!$G$23*(1-('data'!$G$22^M322)/('data'!$G$22^M322+L322^M322))</f>
        <v>43.3600208675789</v>
      </c>
      <c r="P322" s="29">
        <f>VLOOKUP(IF(N322-'data'!$G$24&lt;0,0,N322-'data'!$G$24),N3:O366,2)</f>
        <v>43.4203974842275</v>
      </c>
      <c r="Q322" s="25">
        <v>3.5</v>
      </c>
      <c r="R322" s="30">
        <v>3.50005435909891</v>
      </c>
      <c r="S322" s="25">
        <v>3.45333142922559</v>
      </c>
      <c r="T322" s="25">
        <v>3.42625253600586</v>
      </c>
      <c r="U322" s="24">
        <v>3.39200305273714</v>
      </c>
      <c r="V322" s="24">
        <v>3.49923635738885</v>
      </c>
      <c r="W322" s="24">
        <v>3.41298177272213</v>
      </c>
      <c r="X322" s="24">
        <v>3.35610754983117</v>
      </c>
      <c r="Y322" s="24">
        <v>3.27131589762408</v>
      </c>
      <c r="Z322" s="29">
        <v>41.0784535835326</v>
      </c>
      <c r="AA322" s="29">
        <v>41.9403809875836</v>
      </c>
      <c r="AB322" s="29">
        <v>42.5246676506187</v>
      </c>
      <c r="AC322" s="29">
        <v>43.4203974842275</v>
      </c>
    </row>
    <row r="323" ht="20.05" customHeight="1">
      <c r="A323" s="22">
        <f>$A322+C322</f>
        <v>1587.560866034490</v>
      </c>
      <c r="B323" s="23"/>
      <c r="C323" s="24">
        <v>5</v>
      </c>
      <c r="D323" t="b" s="25">
        <v>1</v>
      </c>
      <c r="E323" s="26"/>
      <c r="F323" s="27">
        <v>545.175622141855</v>
      </c>
      <c r="G323" s="27">
        <f>E322+(F322/60+H323*'data'!$C$16+I323*OFFSET('data'!$C$17,0,D322)-G322*(OFFSET('data'!$C$18,0,D322)+'data'!$C$19+OFFSET('data'!$C$20,0,D322)))*C323/60+G322</f>
        <v>22.2046524224758</v>
      </c>
      <c r="H323" s="27">
        <f>H322+('data'!$C$19*G322-'data'!$C$16*H322)*$C323/60</f>
        <v>78.9852339874187</v>
      </c>
      <c r="I323" s="27">
        <f>I322+(OFFSET('data'!$C$20,0,D323)*G322-OFFSET('data'!$C$17,0,D323)*I322)*$C323/60</f>
        <v>96.6961639942088</v>
      </c>
      <c r="J323" s="28">
        <f>$A323/60</f>
        <v>26.4593477672415</v>
      </c>
      <c r="K323" s="24">
        <f>G323/'data'!$C$15*1000</f>
        <v>3.39243054311529</v>
      </c>
      <c r="L323" s="24">
        <f>L322+'data'!$G$21*(K322-L322)/60*C322</f>
        <v>3.27273604911161</v>
      </c>
      <c r="M323" s="25">
        <f>IF(L323&lt;='data'!$G$22,1.89,1.47)</f>
        <v>1.47</v>
      </c>
      <c r="N323" s="24">
        <f>$A323</f>
        <v>1587.560866034490</v>
      </c>
      <c r="O323" s="29">
        <f>'data'!$G$23-'data'!$G$23*(1-('data'!$G$22^M323)/('data'!$G$22^M323+L323^M323))</f>
        <v>43.345254828062</v>
      </c>
      <c r="P323" s="29">
        <f>VLOOKUP(IF(N323-'data'!$G$24&lt;0,0,N323-'data'!$G$24),N3:O366,2)</f>
        <v>43.4051035870828</v>
      </c>
      <c r="Q323" s="25">
        <v>3.5</v>
      </c>
      <c r="R323" s="30">
        <v>3.50005410298229</v>
      </c>
      <c r="S323" s="25">
        <v>3.45351955884822</v>
      </c>
      <c r="T323" s="25">
        <v>3.42654584475834</v>
      </c>
      <c r="U323" s="24">
        <v>3.39243054311529</v>
      </c>
      <c r="V323" s="24">
        <v>3.49924598298939</v>
      </c>
      <c r="W323" s="24">
        <v>3.41345657573369</v>
      </c>
      <c r="X323" s="24">
        <v>3.35693296084003</v>
      </c>
      <c r="Y323" s="24">
        <v>3.27273604911161</v>
      </c>
      <c r="Z323" s="29">
        <v>41.0783562282295</v>
      </c>
      <c r="AA323" s="29">
        <v>41.9355325885305</v>
      </c>
      <c r="AB323" s="29">
        <v>42.5160563521785</v>
      </c>
      <c r="AC323" s="29">
        <v>43.4051035870828</v>
      </c>
    </row>
    <row r="324" ht="20.05" customHeight="1">
      <c r="A324" s="22">
        <f>$A323+C323</f>
        <v>1592.560866034490</v>
      </c>
      <c r="B324" s="23"/>
      <c r="C324" s="24">
        <v>5</v>
      </c>
      <c r="D324" t="b" s="25">
        <v>1</v>
      </c>
      <c r="E324" s="26"/>
      <c r="F324" s="27">
        <v>544.923053569074</v>
      </c>
      <c r="G324" s="27">
        <f>E323+(F323/60+H324*'data'!$C$16+I324*OFFSET('data'!$C$17,0,D323)-G323*(OFFSET('data'!$C$18,0,D323)+'data'!$C$19+OFFSET('data'!$C$20,0,D323)))*C324/60+G323</f>
        <v>22.2074391458171</v>
      </c>
      <c r="H324" s="27">
        <f>H323+('data'!$C$19*G323-'data'!$C$16*H323)*$C324/60</f>
        <v>79.0583624292785</v>
      </c>
      <c r="I324" s="27">
        <f>I323+(OFFSET('data'!$C$20,0,D324)*G323-OFFSET('data'!$C$17,0,D324)*I323)*$C324/60</f>
        <v>96.8790595683529</v>
      </c>
      <c r="J324" s="28">
        <f>$A324/60</f>
        <v>26.5426811005748</v>
      </c>
      <c r="K324" s="24">
        <f>G324/'data'!$C$15*1000</f>
        <v>3.39285629917751</v>
      </c>
      <c r="L324" s="24">
        <f>L323+'data'!$G$21*(K323-L323)/60*C323</f>
        <v>3.27414451974421</v>
      </c>
      <c r="M324" s="25">
        <f>IF(L324&lt;='data'!$G$22,1.89,1.47)</f>
        <v>1.47</v>
      </c>
      <c r="N324" s="24">
        <f>$A324</f>
        <v>1592.560866034490</v>
      </c>
      <c r="O324" s="29">
        <f>'data'!$G$23-'data'!$G$23*(1-('data'!$G$22^M324)/('data'!$G$22^M324+L324^M324))</f>
        <v>43.3306171985125</v>
      </c>
      <c r="P324" s="29">
        <f>VLOOKUP(IF(N324-'data'!$G$24&lt;0,0,N324-'data'!$G$24),N3:O366,2)</f>
        <v>43.3899438176673</v>
      </c>
      <c r="Q324" s="25">
        <v>3.5</v>
      </c>
      <c r="R324" s="30">
        <v>3.50005384834473</v>
      </c>
      <c r="S324" s="25">
        <v>3.45370706295164</v>
      </c>
      <c r="T324" s="25">
        <v>3.426838171004</v>
      </c>
      <c r="U324" s="24">
        <v>3.39285629917751</v>
      </c>
      <c r="V324" s="24">
        <v>3.49925549230966</v>
      </c>
      <c r="W324" s="24">
        <v>3.41392800539836</v>
      </c>
      <c r="X324" s="24">
        <v>3.35775211048819</v>
      </c>
      <c r="Y324" s="24">
        <v>3.27414451974421</v>
      </c>
      <c r="Z324" s="29">
        <v>41.0782600485671</v>
      </c>
      <c r="AA324" s="29">
        <v>41.9307197670464</v>
      </c>
      <c r="AB324" s="29">
        <v>42.5075134230739</v>
      </c>
      <c r="AC324" s="29">
        <v>43.3899438176673</v>
      </c>
    </row>
    <row r="325" ht="20.05" customHeight="1">
      <c r="A325" s="22">
        <f>$A324+C324</f>
        <v>1597.560866034490</v>
      </c>
      <c r="B325" s="23"/>
      <c r="C325" s="24">
        <v>5</v>
      </c>
      <c r="D325" t="b" s="25">
        <v>1</v>
      </c>
      <c r="E325" s="26"/>
      <c r="F325" s="27">
        <v>544.671671156063</v>
      </c>
      <c r="G325" s="27">
        <f>E324+(F324/60+H325*'data'!$C$16+I325*OFFSET('data'!$C$17,0,D324)-G324*(OFFSET('data'!$C$18,0,D324)+'data'!$C$19+OFFSET('data'!$C$20,0,D324)))*C325/60+G324</f>
        <v>22.2102146768544</v>
      </c>
      <c r="H325" s="27">
        <f>H324+('data'!$C$19*G324-'data'!$C$16*H324)*$C325/60</f>
        <v>79.1311290768278</v>
      </c>
      <c r="I325" s="27">
        <f>I324+(OFFSET('data'!$C$20,0,D325)*G324-OFFSET('data'!$C$17,0,D325)*I324)*$C325/60</f>
        <v>97.0619125900237</v>
      </c>
      <c r="J325" s="28">
        <f>$A325/60</f>
        <v>26.6260144339082</v>
      </c>
      <c r="K325" s="24">
        <f>G325/'data'!$C$15*1000</f>
        <v>3.39328034527763</v>
      </c>
      <c r="L325" s="24">
        <f>L324+'data'!$G$21*(K324-L324)/60*C324</f>
        <v>3.27554142656492</v>
      </c>
      <c r="M325" s="25">
        <f>IF(L325&lt;='data'!$G$22,1.89,1.47)</f>
        <v>1.47</v>
      </c>
      <c r="N325" s="24">
        <f>$A325</f>
        <v>1597.560866034490</v>
      </c>
      <c r="O325" s="29">
        <f>'data'!$G$23-'data'!$G$23*(1-('data'!$G$22^M325)/('data'!$G$22^M325+L325^M325))</f>
        <v>43.316106587704</v>
      </c>
      <c r="P325" s="29">
        <f>VLOOKUP(IF(N325-'data'!$G$24&lt;0,0,N325-'data'!$G$24),N3:O366,2)</f>
        <v>43.3749167235287</v>
      </c>
      <c r="Q325" s="25">
        <v>3.5</v>
      </c>
      <c r="R325" s="30">
        <v>3.50005359517755</v>
      </c>
      <c r="S325" s="25">
        <v>3.45389394360065</v>
      </c>
      <c r="T325" s="25">
        <v>3.42712951844922</v>
      </c>
      <c r="U325" s="24">
        <v>3.39328034527763</v>
      </c>
      <c r="V325" s="24">
        <v>3.49926488673535</v>
      </c>
      <c r="W325" s="24">
        <v>3.41439609405041</v>
      </c>
      <c r="X325" s="24">
        <v>3.35856506089304</v>
      </c>
      <c r="Y325" s="24">
        <v>3.27554142656492</v>
      </c>
      <c r="Z325" s="29">
        <v>41.078165030532</v>
      </c>
      <c r="AA325" s="29">
        <v>41.9259421707619</v>
      </c>
      <c r="AB325" s="29">
        <v>42.4990381498773</v>
      </c>
      <c r="AC325" s="29">
        <v>43.3749167235287</v>
      </c>
    </row>
    <row r="326" ht="20.05" customHeight="1">
      <c r="A326" s="22">
        <f>$A325+C325</f>
        <v>1602.560866034490</v>
      </c>
      <c r="B326" s="23"/>
      <c r="C326" s="24">
        <v>5</v>
      </c>
      <c r="D326" t="b" s="25">
        <v>1</v>
      </c>
      <c r="E326" s="26"/>
      <c r="F326" s="27">
        <v>544.421468054704</v>
      </c>
      <c r="G326" s="27">
        <f>E325+(F325/60+H326*'data'!$C$16+I326*OFFSET('data'!$C$17,0,D325)-G325*(OFFSET('data'!$C$18,0,D325)+'data'!$C$19+OFFSET('data'!$C$20,0,D325)))*C326/60+G325</f>
        <v>22.2129791672472</v>
      </c>
      <c r="H326" s="27">
        <f>H325+('data'!$C$19*G325-'data'!$C$16*H325)*$C326/60</f>
        <v>79.2035357827093</v>
      </c>
      <c r="I326" s="27">
        <f>I325+(OFFSET('data'!$C$20,0,D326)*G325-OFFSET('data'!$C$17,0,D326)*I325)*$C326/60</f>
        <v>97.24472296465871</v>
      </c>
      <c r="J326" s="28">
        <f>$A326/60</f>
        <v>26.7093477672415</v>
      </c>
      <c r="K326" s="24">
        <f>G326/'data'!$C$15*1000</f>
        <v>3.39370270458622</v>
      </c>
      <c r="L326" s="24">
        <f>L325+'data'!$G$21*(K325-L325)/60*C325</f>
        <v>3.27692688552609</v>
      </c>
      <c r="M326" s="25">
        <f>IF(L326&lt;='data'!$G$22,1.89,1.47)</f>
        <v>1.47</v>
      </c>
      <c r="N326" s="24">
        <f>$A326</f>
        <v>1602.560866034490</v>
      </c>
      <c r="O326" s="29">
        <f>'data'!$G$23-'data'!$G$23*(1-('data'!$G$22^M326)/('data'!$G$22^M326+L326^M326))</f>
        <v>43.3017216195892</v>
      </c>
      <c r="P326" s="29">
        <f>VLOOKUP(IF(N326-'data'!$G$24&lt;0,0,N326-'data'!$G$24),N3:O366,2)</f>
        <v>43.3600208675789</v>
      </c>
      <c r="Q326" s="25">
        <v>3.5</v>
      </c>
      <c r="R326" s="30">
        <v>3.50005334347213</v>
      </c>
      <c r="S326" s="25">
        <v>3.45408020285236</v>
      </c>
      <c r="T326" s="25">
        <v>3.42741989075957</v>
      </c>
      <c r="U326" s="24">
        <v>3.39370270458622</v>
      </c>
      <c r="V326" s="24">
        <v>3.49927416763576</v>
      </c>
      <c r="W326" s="24">
        <v>3.41486087366793</v>
      </c>
      <c r="X326" s="24">
        <v>3.35937187348464</v>
      </c>
      <c r="Y326" s="24">
        <v>3.27692688552609</v>
      </c>
      <c r="Z326" s="29">
        <v>41.0780711602766</v>
      </c>
      <c r="AA326" s="29">
        <v>41.9211994513506</v>
      </c>
      <c r="AB326" s="29">
        <v>42.4906298276219</v>
      </c>
      <c r="AC326" s="29">
        <v>43.3600208675789</v>
      </c>
    </row>
    <row r="327" ht="20.05" customHeight="1">
      <c r="A327" s="22">
        <f>$A326+C326</f>
        <v>1607.560866034490</v>
      </c>
      <c r="B327" s="23"/>
      <c r="C327" s="24">
        <v>5</v>
      </c>
      <c r="D327" t="b" s="25">
        <v>1</v>
      </c>
      <c r="E327" s="26"/>
      <c r="F327" s="27">
        <v>544.172437456833</v>
      </c>
      <c r="G327" s="27">
        <f>E326+(F326/60+H327*'data'!$C$16+I327*OFFSET('data'!$C$17,0,D326)-G326*(OFFSET('data'!$C$18,0,D326)+'data'!$C$19+OFFSET('data'!$C$20,0,D326)))*C327/60+G326</f>
        <v>22.2157327613626</v>
      </c>
      <c r="H327" s="27">
        <f>H326+('data'!$C$19*G326-'data'!$C$16*H326)*$C327/60</f>
        <v>79.27558439235909</v>
      </c>
      <c r="I327" s="27">
        <f>I326+(OFFSET('data'!$C$20,0,D327)*G326-OFFSET('data'!$C$17,0,D327)*I326)*$C327/60</f>
        <v>97.4274905992342</v>
      </c>
      <c r="J327" s="28">
        <f>$A327/60</f>
        <v>26.7926811005748</v>
      </c>
      <c r="K327" s="24">
        <f>G327/'data'!$C$15*1000</f>
        <v>3.39412339915972</v>
      </c>
      <c r="L327" s="24">
        <f>L326+'data'!$G$21*(K326-L326)/60*C326</f>
        <v>3.2783010114883</v>
      </c>
      <c r="M327" s="25">
        <f>IF(L327&lt;='data'!$G$22,1.89,1.47)</f>
        <v>1.47</v>
      </c>
      <c r="N327" s="24">
        <f>$A327</f>
        <v>1607.560866034490</v>
      </c>
      <c r="O327" s="29">
        <f>'data'!$G$23-'data'!$G$23*(1-('data'!$G$22^M327)/('data'!$G$22^M327+L327^M327))</f>
        <v>43.2874609332315</v>
      </c>
      <c r="P327" s="29">
        <f>VLOOKUP(IF(N327-'data'!$G$24&lt;0,0,N327-'data'!$G$24),N3:O366,2)</f>
        <v>43.345254828062</v>
      </c>
      <c r="Q327" s="25">
        <v>3.5</v>
      </c>
      <c r="R327" s="30">
        <v>3.50005309321993</v>
      </c>
      <c r="S327" s="25">
        <v>3.45426584275634</v>
      </c>
      <c r="T327" s="25">
        <v>3.42770929156157</v>
      </c>
      <c r="U327" s="24">
        <v>3.39412339915972</v>
      </c>
      <c r="V327" s="24">
        <v>3.49928333636397</v>
      </c>
      <c r="W327" s="24">
        <v>3.41532237587692</v>
      </c>
      <c r="X327" s="24">
        <v>3.36017260901334</v>
      </c>
      <c r="Y327" s="24">
        <v>3.2783010114883</v>
      </c>
      <c r="Z327" s="29">
        <v>41.0779784241177</v>
      </c>
      <c r="AA327" s="29">
        <v>41.9164912644801</v>
      </c>
      <c r="AB327" s="29">
        <v>42.4822877596968</v>
      </c>
      <c r="AC327" s="29">
        <v>43.345254828062</v>
      </c>
    </row>
    <row r="328" ht="20.05" customHeight="1">
      <c r="A328" s="22">
        <f>$A327+C327</f>
        <v>1612.560866034490</v>
      </c>
      <c r="B328" s="23"/>
      <c r="C328" s="24">
        <v>5</v>
      </c>
      <c r="D328" t="b" s="25">
        <v>1</v>
      </c>
      <c r="E328" s="26"/>
      <c r="F328" s="27">
        <v>543.924572594520</v>
      </c>
      <c r="G328" s="27">
        <f>E327+(F327/60+H328*'data'!$C$16+I328*OFFSET('data'!$C$17,0,D327)-G327*(OFFSET('data'!$C$18,0,D327)+'data'!$C$19+OFFSET('data'!$C$20,0,D327)))*C328/60+G327</f>
        <v>22.2184755967006</v>
      </c>
      <c r="H328" s="27">
        <f>H327+('data'!$C$19*G327-'data'!$C$16*H327)*$C328/60</f>
        <v>79.3472767438727</v>
      </c>
      <c r="I328" s="27">
        <f>I327+(OFFSET('data'!$C$20,0,D328)*G327-OFFSET('data'!$C$17,0,D328)*I327)*$C328/60</f>
        <v>97.61021540219249</v>
      </c>
      <c r="J328" s="28">
        <f>$A328/60</f>
        <v>26.8760144339082</v>
      </c>
      <c r="K328" s="24">
        <f>G328/'data'!$C$15*1000</f>
        <v>3.39454245000538</v>
      </c>
      <c r="L328" s="24">
        <f>L327+'data'!$G$21*(K327-L327)/60*C327</f>
        <v>3.27966391822006</v>
      </c>
      <c r="M328" s="25">
        <f>IF(L328&lt;='data'!$G$22,1.89,1.47)</f>
        <v>1.47</v>
      </c>
      <c r="N328" s="24">
        <f>$A328</f>
        <v>1612.560866034490</v>
      </c>
      <c r="O328" s="29">
        <f>'data'!$G$23-'data'!$G$23*(1-('data'!$G$22^M328)/('data'!$G$22^M328+L328^M328))</f>
        <v>43.2733231827308</v>
      </c>
      <c r="P328" s="29">
        <f>VLOOKUP(IF(N328-'data'!$G$24&lt;0,0,N328-'data'!$G$24),N3:O366,2)</f>
        <v>43.3306171985125</v>
      </c>
      <c r="Q328" s="25">
        <v>3.5</v>
      </c>
      <c r="R328" s="30">
        <v>3.50005284441238</v>
      </c>
      <c r="S328" s="25">
        <v>3.45445086535456</v>
      </c>
      <c r="T328" s="25">
        <v>3.42799772444443</v>
      </c>
      <c r="U328" s="24">
        <v>3.39454245000538</v>
      </c>
      <c r="V328" s="24">
        <v>3.49929239425702</v>
      </c>
      <c r="W328" s="24">
        <v>3.41578063195534</v>
      </c>
      <c r="X328" s="24">
        <v>3.36096732755728</v>
      </c>
      <c r="Y328" s="24">
        <v>3.27966391822006</v>
      </c>
      <c r="Z328" s="29">
        <v>41.0778868085341</v>
      </c>
      <c r="AA328" s="29">
        <v>41.9118172697624</v>
      </c>
      <c r="AB328" s="29">
        <v>42.4740112577428</v>
      </c>
      <c r="AC328" s="29">
        <v>43.3306171985125</v>
      </c>
    </row>
    <row r="329" ht="20.05" customHeight="1">
      <c r="A329" s="22">
        <f>$A328+C328</f>
        <v>1617.560866034490</v>
      </c>
      <c r="B329" s="23"/>
      <c r="C329" s="24">
        <v>5</v>
      </c>
      <c r="D329" t="b" s="25">
        <v>1</v>
      </c>
      <c r="E329" s="26"/>
      <c r="F329" s="27">
        <v>543.677866739230</v>
      </c>
      <c r="G329" s="27">
        <f>E328+(F328/60+H329*'data'!$C$16+I329*OFFSET('data'!$C$17,0,D328)-G328*(OFFSET('data'!$C$18,0,D328)+'data'!$C$19+OFFSET('data'!$C$20,0,D328)))*C329/60+G328</f>
        <v>22.2212078042947</v>
      </c>
      <c r="H329" s="27">
        <f>H328+('data'!$C$19*G328-'data'!$C$16*H328)*$C329/60</f>
        <v>79.418614667882</v>
      </c>
      <c r="I329" s="27">
        <f>I328+(OFFSET('data'!$C$20,0,D329)*G328-OFFSET('data'!$C$17,0,D329)*I328)*$C329/60</f>
        <v>97.79289728337319</v>
      </c>
      <c r="J329" s="28">
        <f>$A329/60</f>
        <v>26.9593477672415</v>
      </c>
      <c r="K329" s="24">
        <f>G329/'data'!$C$15*1000</f>
        <v>3.39495987714254</v>
      </c>
      <c r="L329" s="24">
        <f>L328+'data'!$G$21*(K328-L328)/60*C328</f>
        <v>3.28101571839836</v>
      </c>
      <c r="M329" s="25">
        <f>IF(L329&lt;='data'!$G$22,1.89,1.47)</f>
        <v>1.47</v>
      </c>
      <c r="N329" s="24">
        <f>$A329</f>
        <v>1617.560866034490</v>
      </c>
      <c r="O329" s="29">
        <f>'data'!$G$23-'data'!$G$23*(1-('data'!$G$22^M329)/('data'!$G$22^M329+L329^M329))</f>
        <v>43.2593070371405</v>
      </c>
      <c r="P329" s="29">
        <f>VLOOKUP(IF(N329-'data'!$G$24&lt;0,0,N329-'data'!$G$24),N3:O366,2)</f>
        <v>43.316106587704</v>
      </c>
      <c r="Q329" s="25">
        <v>3.5</v>
      </c>
      <c r="R329" s="30">
        <v>3.50005259704104</v>
      </c>
      <c r="S329" s="25">
        <v>3.45463527268159</v>
      </c>
      <c r="T329" s="25">
        <v>3.42828519296171</v>
      </c>
      <c r="U329" s="24">
        <v>3.39495987714254</v>
      </c>
      <c r="V329" s="24">
        <v>3.49930134263614</v>
      </c>
      <c r="W329" s="24">
        <v>3.41623567283714</v>
      </c>
      <c r="X329" s="24">
        <v>3.36175608852989</v>
      </c>
      <c r="Y329" s="24">
        <v>3.28101571839836</v>
      </c>
      <c r="Z329" s="29">
        <v>41.077796300165</v>
      </c>
      <c r="AA329" s="29">
        <v>41.9071771307063</v>
      </c>
      <c r="AB329" s="29">
        <v>42.4657996415507</v>
      </c>
      <c r="AC329" s="29">
        <v>43.316106587704</v>
      </c>
    </row>
    <row r="330" ht="20.05" customHeight="1">
      <c r="A330" s="22">
        <f>$A329+C329</f>
        <v>1622.560866034490</v>
      </c>
      <c r="B330" s="23"/>
      <c r="C330" s="24">
        <v>5</v>
      </c>
      <c r="D330" t="b" s="25">
        <v>1</v>
      </c>
      <c r="E330" s="26"/>
      <c r="F330" s="27">
        <v>543.432313201979</v>
      </c>
      <c r="G330" s="27">
        <f>E329+(F329/60+H330*'data'!$C$16+I330*OFFSET('data'!$C$17,0,D329)-G329*(OFFSET('data'!$C$18,0,D329)+'data'!$C$19+OFFSET('data'!$C$20,0,D329)))*C330/60+G329</f>
        <v>22.2239295090887</v>
      </c>
      <c r="H330" s="27">
        <f>H329+('data'!$C$19*G329-'data'!$C$16*H329)*$C330/60</f>
        <v>79.4895999874431</v>
      </c>
      <c r="I330" s="27">
        <f>I329+(OFFSET('data'!$C$20,0,D330)*G329-OFFSET('data'!$C$17,0,D330)*I329)*$C330/60</f>
        <v>97.9755361539488</v>
      </c>
      <c r="J330" s="28">
        <f>$A330/60</f>
        <v>27.0426811005748</v>
      </c>
      <c r="K330" s="24">
        <f>G330/'data'!$C$15*1000</f>
        <v>3.39537569966013</v>
      </c>
      <c r="L330" s="24">
        <f>L329+'data'!$G$21*(K329-L329)/60*C329</f>
        <v>3.28235652360985</v>
      </c>
      <c r="M330" s="25">
        <f>IF(L330&lt;='data'!$G$22,1.89,1.47)</f>
        <v>1.47</v>
      </c>
      <c r="N330" s="24">
        <f>$A330</f>
        <v>1622.560866034490</v>
      </c>
      <c r="O330" s="29">
        <f>'data'!$G$23-'data'!$G$23*(1-('data'!$G$22^M330)/('data'!$G$22^M330+L330^M330))</f>
        <v>43.2454111803805</v>
      </c>
      <c r="P330" s="29">
        <f>VLOOKUP(IF(N330-'data'!$G$24&lt;0,0,N330-'data'!$G$24),N3:O366,2)</f>
        <v>43.3017216195892</v>
      </c>
      <c r="Q330" s="25">
        <v>3.5</v>
      </c>
      <c r="R330" s="30">
        <v>3.5000523510975</v>
      </c>
      <c r="S330" s="25">
        <v>3.45481906676463</v>
      </c>
      <c r="T330" s="25">
        <v>3.42857170063282</v>
      </c>
      <c r="U330" s="24">
        <v>3.39537569966013</v>
      </c>
      <c r="V330" s="24">
        <v>3.49931018280691</v>
      </c>
      <c r="W330" s="24">
        <v>3.4166875291162</v>
      </c>
      <c r="X330" s="24">
        <v>3.36253895068729</v>
      </c>
      <c r="Y330" s="24">
        <v>3.28235652360985</v>
      </c>
      <c r="Z330" s="29">
        <v>41.0777068858078</v>
      </c>
      <c r="AA330" s="29">
        <v>41.9025705146688</v>
      </c>
      <c r="AB330" s="29">
        <v>42.4576522389591</v>
      </c>
      <c r="AC330" s="29">
        <v>43.3017216195892</v>
      </c>
    </row>
    <row r="331" ht="20.05" customHeight="1">
      <c r="A331" s="22">
        <f>$A330+C330</f>
        <v>1627.560866034490</v>
      </c>
      <c r="B331" s="23"/>
      <c r="C331" s="24">
        <v>5</v>
      </c>
      <c r="D331" t="b" s="25">
        <v>1</v>
      </c>
      <c r="E331" s="26"/>
      <c r="F331" s="27">
        <v>543.187905333011</v>
      </c>
      <c r="G331" s="27">
        <f>E330+(F330/60+H331*'data'!$C$16+I331*OFFSET('data'!$C$17,0,D330)-G330*(OFFSET('data'!$C$18,0,D330)+'data'!$C$19+OFFSET('data'!$C$20,0,D330)))*C331/60+G330</f>
        <v>22.2266408302911</v>
      </c>
      <c r="H331" s="27">
        <f>H330+('data'!$C$19*G330-'data'!$C$16*H330)*$C331/60</f>
        <v>79.5602345179332</v>
      </c>
      <c r="I331" s="27">
        <f>I330+(OFFSET('data'!$C$20,0,D331)*G330-OFFSET('data'!$C$17,0,D331)*I330)*$C331/60</f>
        <v>98.15813192636369</v>
      </c>
      <c r="J331" s="28">
        <f>$A331/60</f>
        <v>27.1260144339082</v>
      </c>
      <c r="K331" s="24">
        <f>G331/'data'!$C$15*1000</f>
        <v>3.39578993577084</v>
      </c>
      <c r="L331" s="24">
        <f>L330+'data'!$G$21*(K330-L330)/60*C330</f>
        <v>3.28368644435275</v>
      </c>
      <c r="M331" s="25">
        <f>IF(L331&lt;='data'!$G$22,1.89,1.47)</f>
        <v>1.47</v>
      </c>
      <c r="N331" s="24">
        <f>$A331</f>
        <v>1627.560866034490</v>
      </c>
      <c r="O331" s="29">
        <f>'data'!$G$23-'data'!$G$23*(1-('data'!$G$22^M331)/('data'!$G$22^M331+L331^M331))</f>
        <v>43.2316343111429</v>
      </c>
      <c r="P331" s="29">
        <f>VLOOKUP(IF(N331-'data'!$G$24&lt;0,0,N331-'data'!$G$24),N3:O366,2)</f>
        <v>43.2874609332315</v>
      </c>
      <c r="Q331" s="25">
        <v>3.5</v>
      </c>
      <c r="R331" s="30">
        <v>3.50005210657337</v>
      </c>
      <c r="S331" s="25">
        <v>3.45500224962353</v>
      </c>
      <c r="T331" s="25">
        <v>3.42885725094445</v>
      </c>
      <c r="U331" s="24">
        <v>3.39578993577084</v>
      </c>
      <c r="V331" s="24">
        <v>3.49931891605943</v>
      </c>
      <c r="W331" s="24">
        <v>3.41713623105024</v>
      </c>
      <c r="X331" s="24">
        <v>3.36331597213562</v>
      </c>
      <c r="Y331" s="24">
        <v>3.28368644435275</v>
      </c>
      <c r="Z331" s="29">
        <v>41.0776185524165</v>
      </c>
      <c r="AA331" s="29">
        <v>41.8979970928086</v>
      </c>
      <c r="AB331" s="29">
        <v>42.4495683857547</v>
      </c>
      <c r="AC331" s="29">
        <v>43.2874609332315</v>
      </c>
    </row>
    <row r="332" ht="20.05" customHeight="1">
      <c r="A332" s="22">
        <f>$A331+C331</f>
        <v>1632.560866034490</v>
      </c>
      <c r="B332" s="23"/>
      <c r="C332" s="24">
        <v>5</v>
      </c>
      <c r="D332" t="b" s="25">
        <v>1</v>
      </c>
      <c r="E332" s="26"/>
      <c r="F332" s="27">
        <v>542.944636521641</v>
      </c>
      <c r="G332" s="27">
        <f>E331+(F331/60+H332*'data'!$C$16+I332*OFFSET('data'!$C$17,0,D331)-G331*(OFFSET('data'!$C$18,0,D331)+'data'!$C$19+OFFSET('data'!$C$20,0,D331)))*C332/60+G331</f>
        <v>22.2293418817088</v>
      </c>
      <c r="H332" s="27">
        <f>H331+('data'!$C$19*G331-'data'!$C$16*H331)*$C332/60</f>
        <v>79.6305200669574</v>
      </c>
      <c r="I332" s="27">
        <f>I331+(OFFSET('data'!$C$20,0,D332)*G331-OFFSET('data'!$C$17,0,D332)*I331)*$C332/60</f>
        <v>98.340684514277</v>
      </c>
      <c r="J332" s="28">
        <f>$A332/60</f>
        <v>27.2093477672415</v>
      </c>
      <c r="K332" s="24">
        <f>G332/'data'!$C$15*1000</f>
        <v>3.39620260286212</v>
      </c>
      <c r="L332" s="24">
        <f>L331+'data'!$G$21*(K331-L331)/60*C331</f>
        <v>3.28500559003934</v>
      </c>
      <c r="M332" s="25">
        <f>IF(L332&lt;='data'!$G$22,1.89,1.47)</f>
        <v>1.47</v>
      </c>
      <c r="N332" s="24">
        <f>$A332</f>
        <v>1632.560866034490</v>
      </c>
      <c r="O332" s="29">
        <f>'data'!$G$23-'data'!$G$23*(1-('data'!$G$22^M332)/('data'!$G$22^M332+L332^M332))</f>
        <v>43.2179751427939</v>
      </c>
      <c r="P332" s="29">
        <f>VLOOKUP(IF(N332-'data'!$G$24&lt;0,0,N332-'data'!$G$24),N3:O366,2)</f>
        <v>43.2733231827308</v>
      </c>
      <c r="Q332" s="25">
        <v>3.5</v>
      </c>
      <c r="R332" s="30">
        <v>3.50005186346033</v>
      </c>
      <c r="S332" s="25">
        <v>3.45518482327092</v>
      </c>
      <c r="T332" s="25">
        <v>3.42914184735198</v>
      </c>
      <c r="U332" s="24">
        <v>3.39620260286212</v>
      </c>
      <c r="V332" s="24">
        <v>3.49932754366854</v>
      </c>
      <c r="W332" s="24">
        <v>3.41758180856471</v>
      </c>
      <c r="X332" s="24">
        <v>3.36408721033829</v>
      </c>
      <c r="Y332" s="24">
        <v>3.28500559003934</v>
      </c>
      <c r="Z332" s="29">
        <v>41.0775312870999</v>
      </c>
      <c r="AA332" s="29">
        <v>41.8934565400396</v>
      </c>
      <c r="AB332" s="29">
        <v>42.4415474255731</v>
      </c>
      <c r="AC332" s="29">
        <v>43.2733231827308</v>
      </c>
    </row>
    <row r="333" ht="20.05" customHeight="1">
      <c r="A333" s="22">
        <f>$A332+C332</f>
        <v>1637.560866034490</v>
      </c>
      <c r="B333" s="23"/>
      <c r="C333" s="24">
        <v>5</v>
      </c>
      <c r="D333" t="b" s="25">
        <v>1</v>
      </c>
      <c r="E333" s="26"/>
      <c r="F333" s="27">
        <v>542.702500195735</v>
      </c>
      <c r="G333" s="27">
        <f>E332+(F332/60+H333*'data'!$C$16+I333*OFFSET('data'!$C$17,0,D332)-G332*(OFFSET('data'!$C$18,0,D332)+'data'!$C$19+OFFSET('data'!$C$20,0,D332)))*C333/60+G332</f>
        <v>22.2320327720611</v>
      </c>
      <c r="H333" s="27">
        <f>H332+('data'!$C$19*G332-'data'!$C$16*H332)*$C333/60</f>
        <v>79.7004584342635</v>
      </c>
      <c r="I333" s="27">
        <f>I332+(OFFSET('data'!$C$20,0,D333)*G332-OFFSET('data'!$C$17,0,D333)*I332)*$C333/60</f>
        <v>98.5231938325083</v>
      </c>
      <c r="J333" s="28">
        <f>$A333/60</f>
        <v>27.2926811005748</v>
      </c>
      <c r="K333" s="24">
        <f>G333/'data'!$C$15*1000</f>
        <v>3.39661371754411</v>
      </c>
      <c r="L333" s="24">
        <f>L332+'data'!$G$21*(K332-L332)/60*C332</f>
        <v>3.28631406899902</v>
      </c>
      <c r="M333" s="25">
        <f>IF(L333&lt;='data'!$G$22,1.89,1.47)</f>
        <v>1.47</v>
      </c>
      <c r="N333" s="24">
        <f>$A333</f>
        <v>1637.560866034490</v>
      </c>
      <c r="O333" s="29">
        <f>'data'!$G$23-'data'!$G$23*(1-('data'!$G$22^M333)/('data'!$G$22^M333+L333^M333))</f>
        <v>43.2044324032702</v>
      </c>
      <c r="P333" s="29">
        <f>VLOOKUP(IF(N333-'data'!$G$24&lt;0,0,N333-'data'!$G$24),N3:O366,2)</f>
        <v>43.2593070371405</v>
      </c>
      <c r="Q333" s="25">
        <v>3.5</v>
      </c>
      <c r="R333" s="30">
        <v>3.50005162175011</v>
      </c>
      <c r="S333" s="25">
        <v>3.45536678971227</v>
      </c>
      <c r="T333" s="25">
        <v>3.42942549328074</v>
      </c>
      <c r="U333" s="24">
        <v>3.39661371754411</v>
      </c>
      <c r="V333" s="24">
        <v>3.49933606689397</v>
      </c>
      <c r="W333" s="24">
        <v>3.4180242912566</v>
      </c>
      <c r="X333" s="24">
        <v>3.36485272212319</v>
      </c>
      <c r="Y333" s="24">
        <v>3.28631406899902</v>
      </c>
      <c r="Z333" s="29">
        <v>41.0774450771194</v>
      </c>
      <c r="AA333" s="29">
        <v>41.8889485349845</v>
      </c>
      <c r="AB333" s="29">
        <v>42.4335887098016</v>
      </c>
      <c r="AC333" s="29">
        <v>43.2593070371405</v>
      </c>
    </row>
    <row r="334" ht="20.05" customHeight="1">
      <c r="A334" s="22">
        <f>$A333+C333</f>
        <v>1642.560866034490</v>
      </c>
      <c r="B334" s="23"/>
      <c r="C334" s="24">
        <v>5</v>
      </c>
      <c r="D334" t="b" s="25">
        <v>1</v>
      </c>
      <c r="E334" s="26"/>
      <c r="F334" s="27">
        <v>542.461489821784</v>
      </c>
      <c r="G334" s="27">
        <f>E333+(F333/60+H334*'data'!$C$16+I334*OFFSET('data'!$C$17,0,D333)-G333*(OFFSET('data'!$C$18,0,D333)+'data'!$C$19+OFFSET('data'!$C$20,0,D333)))*C334/60+G333</f>
        <v>22.234713605275</v>
      </c>
      <c r="H334" s="27">
        <f>H333+('data'!$C$19*G333-'data'!$C$16*H333)*$C334/60</f>
        <v>79.77005141166531</v>
      </c>
      <c r="I334" s="27">
        <f>I333+(OFFSET('data'!$C$20,0,D334)*G333-OFFSET('data'!$C$17,0,D334)*I333)*$C334/60</f>
        <v>98.70565979698711</v>
      </c>
      <c r="J334" s="28">
        <f>$A334/60</f>
        <v>27.3760144339082</v>
      </c>
      <c r="K334" s="24">
        <f>G334/'data'!$C$15*1000</f>
        <v>3.39702329569479</v>
      </c>
      <c r="L334" s="24">
        <f>L333+'data'!$G$21*(K333-L333)/60*C333</f>
        <v>3.2876119884819</v>
      </c>
      <c r="M334" s="25">
        <f>IF(L334&lt;='data'!$G$22,1.89,1.47)</f>
        <v>1.47</v>
      </c>
      <c r="N334" s="24">
        <f>$A334</f>
        <v>1642.560866034490</v>
      </c>
      <c r="O334" s="29">
        <f>'data'!$G$23-'data'!$G$23*(1-('data'!$G$22^M334)/('data'!$G$22^M334+L334^M334))</f>
        <v>43.1910048349718</v>
      </c>
      <c r="P334" s="29">
        <f>VLOOKUP(IF(N334-'data'!$G$24&lt;0,0,N334-'data'!$G$24),N3:O366,2)</f>
        <v>43.2454111803805</v>
      </c>
      <c r="Q334" s="25">
        <v>3.5</v>
      </c>
      <c r="R334" s="30">
        <v>3.50005138143449</v>
      </c>
      <c r="S334" s="25">
        <v>3.45554815094587</v>
      </c>
      <c r="T334" s="25">
        <v>3.42970819212716</v>
      </c>
      <c r="U334" s="24">
        <v>3.39702329569479</v>
      </c>
      <c r="V334" s="24">
        <v>3.49934448698054</v>
      </c>
      <c r="W334" s="24">
        <v>3.41846370839822</v>
      </c>
      <c r="X334" s="24">
        <v>3.36561256368982</v>
      </c>
      <c r="Y334" s="24">
        <v>3.2876119884819</v>
      </c>
      <c r="Z334" s="29">
        <v>41.0773599098873</v>
      </c>
      <c r="AA334" s="29">
        <v>41.8844727599298</v>
      </c>
      <c r="AB334" s="29">
        <v>42.4256915974816</v>
      </c>
      <c r="AC334" s="29">
        <v>43.2454111803805</v>
      </c>
    </row>
    <row r="335" ht="20.05" customHeight="1">
      <c r="A335" s="22">
        <f>$A334+C334</f>
        <v>1647.560866034490</v>
      </c>
      <c r="B335" s="23"/>
      <c r="C335" s="24">
        <v>5</v>
      </c>
      <c r="D335" t="b" s="25">
        <v>1</v>
      </c>
      <c r="E335" s="26"/>
      <c r="F335" s="27">
        <v>542.221598904732</v>
      </c>
      <c r="G335" s="27">
        <f>E334+(F334/60+H335*'data'!$C$16+I335*OFFSET('data'!$C$17,0,D334)-G334*(OFFSET('data'!$C$18,0,D334)+'data'!$C$19+OFFSET('data'!$C$20,0,D334)))*C335/60+G334</f>
        <v>22.2373844807629</v>
      </c>
      <c r="H335" s="27">
        <f>H334+('data'!$C$19*G334-'data'!$C$16*H334)*$C335/60</f>
        <v>79.8393007829733</v>
      </c>
      <c r="I335" s="27">
        <f>I334+(OFFSET('data'!$C$20,0,D335)*G334-OFFSET('data'!$C$17,0,D335)*I334)*$C335/60</f>
        <v>98.8880823247048</v>
      </c>
      <c r="J335" s="28">
        <f>$A335/60</f>
        <v>27.4593477672415</v>
      </c>
      <c r="K335" s="24">
        <f>G335/'data'!$C$15*1000</f>
        <v>3.39743135250242</v>
      </c>
      <c r="L335" s="24">
        <f>L334+'data'!$G$21*(K334-L334)/60*C334</f>
        <v>3.28889945466291</v>
      </c>
      <c r="M335" s="25">
        <f>IF(L335&lt;='data'!$G$22,1.89,1.47)</f>
        <v>1.47</v>
      </c>
      <c r="N335" s="24">
        <f>$A335</f>
        <v>1647.560866034490</v>
      </c>
      <c r="O335" s="29">
        <f>'data'!$G$23-'data'!$G$23*(1-('data'!$G$22^M335)/('data'!$G$22^M335+L335^M335))</f>
        <v>43.1776911946505</v>
      </c>
      <c r="P335" s="29">
        <f>VLOOKUP(IF(N335-'data'!$G$24&lt;0,0,N335-'data'!$G$24),N3:O366,2)</f>
        <v>43.2316343111429</v>
      </c>
      <c r="Q335" s="25">
        <v>3.5</v>
      </c>
      <c r="R335" s="30">
        <v>3.50005114250529</v>
      </c>
      <c r="S335" s="25">
        <v>3.45572890896298</v>
      </c>
      <c r="T335" s="25">
        <v>3.42998994725997</v>
      </c>
      <c r="U335" s="24">
        <v>3.39743135250242</v>
      </c>
      <c r="V335" s="24">
        <v>3.49935280515831</v>
      </c>
      <c r="W335" s="24">
        <v>3.41890008894095</v>
      </c>
      <c r="X335" s="24">
        <v>3.36636679061632</v>
      </c>
      <c r="Y335" s="24">
        <v>3.28889945466291</v>
      </c>
      <c r="Z335" s="29">
        <v>41.0772757729656</v>
      </c>
      <c r="AA335" s="29">
        <v>41.8800289007812</v>
      </c>
      <c r="AB335" s="29">
        <v>42.4178554552138</v>
      </c>
      <c r="AC335" s="29">
        <v>43.2316343111429</v>
      </c>
    </row>
    <row r="336" ht="20.05" customHeight="1">
      <c r="A336" s="22">
        <f>$A335+C335</f>
        <v>1652.560866034490</v>
      </c>
      <c r="B336" s="23"/>
      <c r="C336" s="24">
        <v>5</v>
      </c>
      <c r="D336" t="b" s="25">
        <v>1</v>
      </c>
      <c r="E336" s="26"/>
      <c r="F336" s="27">
        <v>541.9828209873129</v>
      </c>
      <c r="G336" s="27">
        <f>E335+(F335/60+H336*'data'!$C$16+I336*OFFSET('data'!$C$17,0,D335)-G335*(OFFSET('data'!$C$18,0,D335)+'data'!$C$19+OFFSET('data'!$C$20,0,D335)))*C336/60+G335</f>
        <v>22.2400454936846</v>
      </c>
      <c r="H336" s="27">
        <f>H335+('data'!$C$19*G335-'data'!$C$16*H335)*$C336/60</f>
        <v>79.9082083239326</v>
      </c>
      <c r="I336" s="27">
        <f>I335+(OFFSET('data'!$C$20,0,D336)*G335-OFFSET('data'!$C$17,0,D336)*I335)*$C336/60</f>
        <v>99.0704613336695</v>
      </c>
      <c r="J336" s="28">
        <f>$A336/60</f>
        <v>27.5426811005748</v>
      </c>
      <c r="K336" s="24">
        <f>G336/'data'!$C$15*1000</f>
        <v>3.39783790250552</v>
      </c>
      <c r="L336" s="24">
        <f>L335+'data'!$G$21*(K335-L335)/60*C335</f>
        <v>3.29017657264632</v>
      </c>
      <c r="M336" s="25">
        <f>IF(L336&lt;='data'!$G$22,1.89,1.47)</f>
        <v>1.47</v>
      </c>
      <c r="N336" s="24">
        <f>$A336</f>
        <v>1652.560866034490</v>
      </c>
      <c r="O336" s="29">
        <f>'data'!$G$23-'data'!$G$23*(1-('data'!$G$22^M336)/('data'!$G$22^M336+L336^M336))</f>
        <v>43.1644902532955</v>
      </c>
      <c r="P336" s="29">
        <f>VLOOKUP(IF(N336-'data'!$G$24&lt;0,0,N336-'data'!$G$24),N3:O366,2)</f>
        <v>43.2179751427939</v>
      </c>
      <c r="Q336" s="25">
        <v>3.5</v>
      </c>
      <c r="R336" s="30">
        <v>3.50005090495438</v>
      </c>
      <c r="S336" s="25">
        <v>3.45590906574784</v>
      </c>
      <c r="T336" s="25">
        <v>3.4302707620213</v>
      </c>
      <c r="U336" s="24">
        <v>3.39783790250552</v>
      </c>
      <c r="V336" s="24">
        <v>3.49936102264277</v>
      </c>
      <c r="W336" s="24">
        <v>3.41933346151891</v>
      </c>
      <c r="X336" s="24">
        <v>3.36711545786648</v>
      </c>
      <c r="Y336" s="24">
        <v>3.29017657264632</v>
      </c>
      <c r="Z336" s="29">
        <v>41.0771926540633</v>
      </c>
      <c r="AA336" s="29">
        <v>41.875616647019</v>
      </c>
      <c r="AB336" s="29">
        <v>42.4100796570641</v>
      </c>
      <c r="AC336" s="29">
        <v>43.2179751427939</v>
      </c>
    </row>
    <row r="337" ht="20.05" customHeight="1">
      <c r="A337" s="22">
        <f>$A336+C336</f>
        <v>1657.560866034490</v>
      </c>
      <c r="B337" s="23"/>
      <c r="C337" s="24">
        <v>5</v>
      </c>
      <c r="D337" t="b" s="25">
        <v>1</v>
      </c>
      <c r="E337" s="26"/>
      <c r="F337" s="27">
        <v>541.7451496503591</v>
      </c>
      <c r="G337" s="27">
        <f>E336+(F336/60+H337*'data'!$C$16+I337*OFFSET('data'!$C$17,0,D336)-G336*(OFFSET('data'!$C$18,0,D336)+'data'!$C$19+OFFSET('data'!$C$20,0,D336)))*C337/60+G336</f>
        <v>22.2426967351928</v>
      </c>
      <c r="H337" s="27">
        <f>H336+('data'!$C$19*G336-'data'!$C$16*H336)*$C337/60</f>
        <v>79.9767758021674</v>
      </c>
      <c r="I337" s="27">
        <f>I336+(OFFSET('data'!$C$20,0,D337)*G336-OFFSET('data'!$C$17,0,D337)*I336)*$C337/60</f>
        <v>99.25279674286359</v>
      </c>
      <c r="J337" s="28">
        <f>$A337/60</f>
        <v>27.6260144339082</v>
      </c>
      <c r="K337" s="24">
        <f>G337/'data'!$C$15*1000</f>
        <v>3.39824295963042</v>
      </c>
      <c r="L337" s="24">
        <f>L336+'data'!$G$21*(K336-L336)/60*C336</f>
        <v>3.29144344647068</v>
      </c>
      <c r="M337" s="25">
        <f>IF(L337&lt;='data'!$G$22,1.89,1.47)</f>
        <v>1.47</v>
      </c>
      <c r="N337" s="24">
        <f>$A337</f>
        <v>1657.560866034490</v>
      </c>
      <c r="O337" s="29">
        <f>'data'!$G$23-'data'!$G$23*(1-('data'!$G$22^M337)/('data'!$G$22^M337+L337^M337))</f>
        <v>43.1514007960157</v>
      </c>
      <c r="P337" s="29">
        <f>VLOOKUP(IF(N337-'data'!$G$24&lt;0,0,N337-'data'!$G$24),N3:O366,2)</f>
        <v>43.2044324032702</v>
      </c>
      <c r="Q337" s="25">
        <v>3.5</v>
      </c>
      <c r="R337" s="30">
        <v>3.50005066877369</v>
      </c>
      <c r="S337" s="25">
        <v>3.45608862327773</v>
      </c>
      <c r="T337" s="25">
        <v>3.43055063972759</v>
      </c>
      <c r="U337" s="24">
        <v>3.39824295963042</v>
      </c>
      <c r="V337" s="24">
        <v>3.49936914063503</v>
      </c>
      <c r="W337" s="24">
        <v>3.41976385445264</v>
      </c>
      <c r="X337" s="24">
        <v>3.36785861979665</v>
      </c>
      <c r="Y337" s="24">
        <v>3.29144344647068</v>
      </c>
      <c r="Z337" s="29">
        <v>41.0771105410353</v>
      </c>
      <c r="AA337" s="29">
        <v>41.8712356916548</v>
      </c>
      <c r="AB337" s="29">
        <v>42.4023635844699</v>
      </c>
      <c r="AC337" s="29">
        <v>43.2044324032702</v>
      </c>
    </row>
    <row r="338" ht="20.05" customHeight="1">
      <c r="A338" s="22">
        <f>$A337+C337</f>
        <v>1662.560866034490</v>
      </c>
      <c r="B338" s="23"/>
      <c r="C338" s="24">
        <v>5</v>
      </c>
      <c r="D338" t="b" s="25">
        <v>1</v>
      </c>
      <c r="E338" s="26"/>
      <c r="F338" s="27">
        <v>541.508578512255</v>
      </c>
      <c r="G338" s="27">
        <f>E337+(F337/60+H338*'data'!$C$16+I338*OFFSET('data'!$C$17,0,D337)-G337*(OFFSET('data'!$C$18,0,D337)+'data'!$C$19+OFFSET('data'!$C$20,0,D337)))*C338/60+G337</f>
        <v>22.2453382926651</v>
      </c>
      <c r="H338" s="27">
        <f>H337+('data'!$C$19*G337-'data'!$C$16*H337)*$C338/60</f>
        <v>80.0450049771318</v>
      </c>
      <c r="I338" s="27">
        <f>I337+(OFFSET('data'!$C$20,0,D338)*G337-OFFSET('data'!$C$17,0,D338)*I337)*$C338/60</f>
        <v>99.4350884722036</v>
      </c>
      <c r="J338" s="28">
        <f>$A338/60</f>
        <v>27.7093477672415</v>
      </c>
      <c r="K338" s="24">
        <f>G338/'data'!$C$15*1000</f>
        <v>3.39864653722668</v>
      </c>
      <c r="L338" s="24">
        <f>L337+'data'!$G$21*(K337-L337)/60*C337</f>
        <v>3.29270017911417</v>
      </c>
      <c r="M338" s="25">
        <f>IF(L338&lt;='data'!$G$22,1.89,1.47)</f>
        <v>1.47</v>
      </c>
      <c r="N338" s="24">
        <f>$A338</f>
        <v>1662.560866034490</v>
      </c>
      <c r="O338" s="29">
        <f>'data'!$G$23-'data'!$G$23*(1-('data'!$G$22^M338)/('data'!$G$22^M338+L338^M338))</f>
        <v>43.1384216219192</v>
      </c>
      <c r="P338" s="29">
        <f>VLOOKUP(IF(N338-'data'!$G$24&lt;0,0,N338-'data'!$G$24),N3:O366,2)</f>
        <v>43.1910048349718</v>
      </c>
      <c r="Q338" s="25">
        <v>3.5</v>
      </c>
      <c r="R338" s="30">
        <v>3.50005043395517</v>
      </c>
      <c r="S338" s="25">
        <v>3.45626758352301</v>
      </c>
      <c r="T338" s="25">
        <v>3.43082958367065</v>
      </c>
      <c r="U338" s="24">
        <v>3.39864653722668</v>
      </c>
      <c r="V338" s="24">
        <v>3.49937716032196</v>
      </c>
      <c r="W338" s="24">
        <v>3.42019129575269</v>
      </c>
      <c r="X338" s="24">
        <v>3.36859633016258</v>
      </c>
      <c r="Y338" s="24">
        <v>3.29270017911417</v>
      </c>
      <c r="Z338" s="29">
        <v>41.0770294218805</v>
      </c>
      <c r="AA338" s="29">
        <v>41.8668857311885</v>
      </c>
      <c r="AB338" s="29">
        <v>42.3947066261481</v>
      </c>
      <c r="AC338" s="29">
        <v>43.1910048349718</v>
      </c>
    </row>
    <row r="339" ht="20.05" customHeight="1">
      <c r="A339" s="22">
        <f>$A338+C338</f>
        <v>1667.560866034490</v>
      </c>
      <c r="B339" s="23"/>
      <c r="C339" s="24">
        <v>5</v>
      </c>
      <c r="D339" t="b" s="25">
        <v>1</v>
      </c>
      <c r="E339" s="26"/>
      <c r="F339" s="27">
        <v>541.273101228738</v>
      </c>
      <c r="G339" s="27">
        <f>E338+(F338/60+H339*'data'!$C$16+I339*OFFSET('data'!$C$17,0,D338)-G338*(OFFSET('data'!$C$18,0,D338)+'data'!$C$19+OFFSET('data'!$C$20,0,D338)))*C339/60+G338</f>
        <v>22.2479702499218</v>
      </c>
      <c r="H339" s="27">
        <f>H338+('data'!$C$19*G338-'data'!$C$16*H338)*$C339/60</f>
        <v>80.1128976000665</v>
      </c>
      <c r="I339" s="27">
        <f>I338+(OFFSET('data'!$C$20,0,D339)*G338-OFFSET('data'!$C$17,0,D339)*I338)*$C339/60</f>
        <v>99.61733644250241</v>
      </c>
      <c r="J339" s="28">
        <f>$A339/60</f>
        <v>27.7926811005748</v>
      </c>
      <c r="K339" s="24">
        <f>G339/'data'!$C$15*1000</f>
        <v>3.39904864810038</v>
      </c>
      <c r="L339" s="24">
        <f>L338+'data'!$G$21*(K338-L338)/60*C338</f>
        <v>3.29394687250031</v>
      </c>
      <c r="M339" s="25">
        <f>IF(L339&lt;='data'!$G$22,1.89,1.47)</f>
        <v>1.47</v>
      </c>
      <c r="N339" s="24">
        <f>$A339</f>
        <v>1667.560866034490</v>
      </c>
      <c r="O339" s="29">
        <f>'data'!$G$23-'data'!$G$23*(1-('data'!$G$22^M339)/('data'!$G$22^M339+L339^M339))</f>
        <v>43.1255515439902</v>
      </c>
      <c r="P339" s="29">
        <f>VLOOKUP(IF(N339-'data'!$G$24&lt;0,0,N339-'data'!$G$24),N3:O366,2)</f>
        <v>43.1776911946505</v>
      </c>
      <c r="Q339" s="25">
        <v>3.5</v>
      </c>
      <c r="R339" s="30">
        <v>3.50005020049085</v>
      </c>
      <c r="S339" s="25">
        <v>3.4564459484472</v>
      </c>
      <c r="T339" s="25">
        <v>3.43110759711846</v>
      </c>
      <c r="U339" s="24">
        <v>3.39904864810038</v>
      </c>
      <c r="V339" s="24">
        <v>3.49938508287636</v>
      </c>
      <c r="W339" s="24">
        <v>3.42061581312319</v>
      </c>
      <c r="X339" s="24">
        <v>3.36932864212619</v>
      </c>
      <c r="Y339" s="24">
        <v>3.29394687250031</v>
      </c>
      <c r="Z339" s="29">
        <v>41.0769492847401</v>
      </c>
      <c r="AA339" s="29">
        <v>41.8625664655654</v>
      </c>
      <c r="AB339" s="29">
        <v>42.387108178005</v>
      </c>
      <c r="AC339" s="29">
        <v>43.1776911946505</v>
      </c>
    </row>
    <row r="340" ht="20.05" customHeight="1">
      <c r="A340" s="22">
        <f>$A339+C339</f>
        <v>1672.560866034490</v>
      </c>
      <c r="B340" s="23"/>
      <c r="C340" s="24">
        <v>5</v>
      </c>
      <c r="D340" t="b" s="25">
        <v>1</v>
      </c>
      <c r="E340" s="26"/>
      <c r="F340" s="27">
        <v>541.038711492742</v>
      </c>
      <c r="G340" s="27">
        <f>E339+(F339/60+H340*'data'!$C$16+I340*OFFSET('data'!$C$17,0,D339)-G339*(OFFSET('data'!$C$18,0,D339)+'data'!$C$19+OFFSET('data'!$C$20,0,D339)))*C340/60+G339</f>
        <v>22.2505926874306</v>
      </c>
      <c r="H340" s="27">
        <f>H339+('data'!$C$19*G339-'data'!$C$16*H339)*$C340/60</f>
        <v>80.1804554139612</v>
      </c>
      <c r="I340" s="27">
        <f>I339+(OFFSET('data'!$C$20,0,D340)*G339-OFFSET('data'!$C$17,0,D340)*I339)*$C340/60</f>
        <v>99.7995405754338</v>
      </c>
      <c r="J340" s="28">
        <f>$A340/60</f>
        <v>27.8760144339082</v>
      </c>
      <c r="K340" s="24">
        <f>G340/'data'!$C$15*1000</f>
        <v>3.39944930454539</v>
      </c>
      <c r="L340" s="24">
        <f>L339+'data'!$G$21*(K339-L339)/60*C339</f>
        <v>3.29518362750394</v>
      </c>
      <c r="M340" s="25">
        <f>IF(L340&lt;='data'!$G$22,1.89,1.47)</f>
        <v>1.47</v>
      </c>
      <c r="N340" s="24">
        <f>$A340</f>
        <v>1672.560866034490</v>
      </c>
      <c r="O340" s="29">
        <f>'data'!$G$23-'data'!$G$23*(1-('data'!$G$22^M340)/('data'!$G$22^M340+L340^M340))</f>
        <v>43.1127893889646</v>
      </c>
      <c r="P340" s="29">
        <f>VLOOKUP(IF(N340-'data'!$G$24&lt;0,0,N340-'data'!$G$24),N3:O366,2)</f>
        <v>43.1644902532955</v>
      </c>
      <c r="Q340" s="25">
        <v>3.5</v>
      </c>
      <c r="R340" s="30">
        <v>3.50004996837279</v>
      </c>
      <c r="S340" s="25">
        <v>3.456623720007</v>
      </c>
      <c r="T340" s="25">
        <v>3.43138468331612</v>
      </c>
      <c r="U340" s="24">
        <v>3.39944930454539</v>
      </c>
      <c r="V340" s="24">
        <v>3.49939290945715</v>
      </c>
      <c r="W340" s="24">
        <v>3.42103743396537</v>
      </c>
      <c r="X340" s="24">
        <v>3.3700556082623</v>
      </c>
      <c r="Y340" s="24">
        <v>3.29518362750394</v>
      </c>
      <c r="Z340" s="29">
        <v>41.0768701178959</v>
      </c>
      <c r="AA340" s="29">
        <v>41.8582775981348</v>
      </c>
      <c r="AB340" s="29">
        <v>42.3795676430454</v>
      </c>
      <c r="AC340" s="29">
        <v>43.1644902532955</v>
      </c>
    </row>
    <row r="341" ht="20.05" customHeight="1">
      <c r="A341" s="22">
        <f>$A340+C340</f>
        <v>1677.560866034490</v>
      </c>
      <c r="B341" s="23"/>
      <c r="C341" s="24">
        <v>5</v>
      </c>
      <c r="D341" t="b" s="25">
        <v>1</v>
      </c>
      <c r="E341" s="26"/>
      <c r="F341" s="27">
        <v>540.805403034325</v>
      </c>
      <c r="G341" s="27">
        <f>E340+(F340/60+H341*'data'!$C$16+I341*OFFSET('data'!$C$17,0,D340)-G340*(OFFSET('data'!$C$18,0,D340)+'data'!$C$19+OFFSET('data'!$C$20,0,D340)))*C341/60+G340</f>
        <v>22.2532056824997</v>
      </c>
      <c r="H341" s="27">
        <f>H340+('data'!$C$19*G340-'data'!$C$16*H340)*$C341/60</f>
        <v>80.2476801535218</v>
      </c>
      <c r="I341" s="27">
        <f>I340+(OFFSET('data'!$C$20,0,D341)*G340-OFFSET('data'!$C$17,0,D341)*I340)*$C341/60</f>
        <v>99.9817007934988</v>
      </c>
      <c r="J341" s="28">
        <f>$A341/60</f>
        <v>27.9593477672415</v>
      </c>
      <c r="K341" s="24">
        <f>G341/'data'!$C$15*1000</f>
        <v>3.39984851837287</v>
      </c>
      <c r="L341" s="24">
        <f>L340+'data'!$G$21*(K340-L340)/60*C340</f>
        <v>3.29641054395756</v>
      </c>
      <c r="M341" s="25">
        <f>IF(L341&lt;='data'!$G$22,1.89,1.47)</f>
        <v>1.47</v>
      </c>
      <c r="N341" s="24">
        <f>$A341</f>
        <v>1677.560866034490</v>
      </c>
      <c r="O341" s="29">
        <f>'data'!$G$23-'data'!$G$23*(1-('data'!$G$22^M341)/('data'!$G$22^M341+L341^M341))</f>
        <v>43.1001339972025</v>
      </c>
      <c r="P341" s="29">
        <f>VLOOKUP(IF(N341-'data'!$G$24&lt;0,0,N341-'data'!$G$24),N3:O366,2)</f>
        <v>43.1514007960157</v>
      </c>
      <c r="Q341" s="25">
        <v>3.5</v>
      </c>
      <c r="R341" s="30">
        <v>3.50004973759309</v>
      </c>
      <c r="S341" s="25">
        <v>3.45680090015232</v>
      </c>
      <c r="T341" s="25">
        <v>3.43166084548652</v>
      </c>
      <c r="U341" s="24">
        <v>3.39984851837287</v>
      </c>
      <c r="V341" s="24">
        <v>3.49940064120951</v>
      </c>
      <c r="W341" s="24">
        <v>3.42145618538105</v>
      </c>
      <c r="X341" s="24">
        <v>3.37077728056525</v>
      </c>
      <c r="Y341" s="24">
        <v>3.29641054395756</v>
      </c>
      <c r="Z341" s="29">
        <v>41.0767919097685</v>
      </c>
      <c r="AA341" s="29">
        <v>41.8540188356081</v>
      </c>
      <c r="AB341" s="29">
        <v>42.3720844312849</v>
      </c>
      <c r="AC341" s="29">
        <v>43.1514007960157</v>
      </c>
    </row>
    <row r="342" ht="20.05" customHeight="1">
      <c r="A342" s="22">
        <f>$A341+C341</f>
        <v>1682.560866034490</v>
      </c>
      <c r="B342" s="23"/>
      <c r="C342" s="24">
        <v>5</v>
      </c>
      <c r="D342" t="b" s="25">
        <v>1</v>
      </c>
      <c r="E342" s="26"/>
      <c r="F342" s="27">
        <v>540.573169620150</v>
      </c>
      <c r="G342" s="27">
        <f>E341+(F341/60+H342*'data'!$C$16+I342*OFFSET('data'!$C$17,0,D341)-G341*(OFFSET('data'!$C$18,0,D341)+'data'!$C$19+OFFSET('data'!$C$20,0,D341)))*C342/60+G341</f>
        <v>22.2558093094596</v>
      </c>
      <c r="H342" s="27">
        <f>H341+('data'!$C$19*G341-'data'!$C$16*H341)*$C342/60</f>
        <v>80.31457354514259</v>
      </c>
      <c r="I342" s="27">
        <f>I341+(OFFSET('data'!$C$20,0,D342)*G341-OFFSET('data'!$C$17,0,D342)*I341)*$C342/60</f>
        <v>100.163817019994</v>
      </c>
      <c r="J342" s="28">
        <f>$A342/60</f>
        <v>28.0426811005748</v>
      </c>
      <c r="K342" s="24">
        <f>G342/'data'!$C$15*1000</f>
        <v>3.40024630093904</v>
      </c>
      <c r="L342" s="24">
        <f>L341+'data'!$G$21*(K341-L341)/60*C341</f>
        <v>3.29762772065789</v>
      </c>
      <c r="M342" s="25">
        <f>IF(L342&lt;='data'!$G$22,1.89,1.47)</f>
        <v>1.47</v>
      </c>
      <c r="N342" s="24">
        <f>$A342</f>
        <v>1682.560866034490</v>
      </c>
      <c r="O342" s="29">
        <f>'data'!$G$23-'data'!$G$23*(1-('data'!$G$22^M342)/('data'!$G$22^M342+L342^M342))</f>
        <v>43.0875842225605</v>
      </c>
      <c r="P342" s="29">
        <f>VLOOKUP(IF(N342-'data'!$G$24&lt;0,0,N342-'data'!$G$24),N3:O366,2)</f>
        <v>43.1384216219192</v>
      </c>
      <c r="Q342" s="25">
        <v>3.5</v>
      </c>
      <c r="R342" s="30">
        <v>3.50004950814391</v>
      </c>
      <c r="S342" s="25">
        <v>3.45697749082637</v>
      </c>
      <c r="T342" s="25">
        <v>3.43193608683123</v>
      </c>
      <c r="U342" s="24">
        <v>3.40024630093904</v>
      </c>
      <c r="V342" s="24">
        <v>3.49940827926506</v>
      </c>
      <c r="W342" s="24">
        <v>3.42187209417608</v>
      </c>
      <c r="X342" s="24">
        <v>3.37149371045547</v>
      </c>
      <c r="Y342" s="24">
        <v>3.29762772065789</v>
      </c>
      <c r="Z342" s="29">
        <v>41.076714648916</v>
      </c>
      <c r="AA342" s="29">
        <v>41.849789888018</v>
      </c>
      <c r="AB342" s="29">
        <v>42.3646579596618</v>
      </c>
      <c r="AC342" s="29">
        <v>43.1384216219192</v>
      </c>
    </row>
    <row r="343" ht="20.05" customHeight="1">
      <c r="A343" s="22">
        <f>$A342+C342</f>
        <v>1687.560866034490</v>
      </c>
      <c r="B343" s="23"/>
      <c r="C343" s="24">
        <v>5</v>
      </c>
      <c r="D343" t="b" s="25">
        <v>1</v>
      </c>
      <c r="E343" s="26"/>
      <c r="F343" s="27">
        <v>540.342005053504</v>
      </c>
      <c r="G343" s="27">
        <f>E342+(F342/60+H343*'data'!$C$16+I343*OFFSET('data'!$C$17,0,D342)-G342*(OFFSET('data'!$C$18,0,D342)+'data'!$C$19+OFFSET('data'!$C$20,0,D342)))*C343/60+G342</f>
        <v>22.2584036398335</v>
      </c>
      <c r="H343" s="27">
        <f>H342+('data'!$C$19*G342-'data'!$C$16*H342)*$C343/60</f>
        <v>80.3811373068833</v>
      </c>
      <c r="I343" s="27">
        <f>I342+(OFFSET('data'!$C$20,0,D343)*G342-OFFSET('data'!$C$17,0,D343)*I342)*$C343/60</f>
        <v>100.345889178982</v>
      </c>
      <c r="J343" s="28">
        <f>$A343/60</f>
        <v>28.1260144339082</v>
      </c>
      <c r="K343" s="24">
        <f>G343/'data'!$C$15*1000</f>
        <v>3.40064266317124</v>
      </c>
      <c r="L343" s="24">
        <f>L342+'data'!$G$21*(K342-L342)/60*C342</f>
        <v>3.29883525537273</v>
      </c>
      <c r="M343" s="25">
        <f>IF(L343&lt;='data'!$G$22,1.89,1.47)</f>
        <v>1.47</v>
      </c>
      <c r="N343" s="24">
        <f>$A343</f>
        <v>1687.560866034490</v>
      </c>
      <c r="O343" s="29">
        <f>'data'!$G$23-'data'!$G$23*(1-('data'!$G$22^M343)/('data'!$G$22^M343+L343^M343))</f>
        <v>43.0751389322611</v>
      </c>
      <c r="P343" s="29">
        <f>VLOOKUP(IF(N343-'data'!$G$24&lt;0,0,N343-'data'!$G$24),N3:O366,2)</f>
        <v>43.1255515439902</v>
      </c>
      <c r="Q343" s="25">
        <v>3.5</v>
      </c>
      <c r="R343" s="30">
        <v>3.50004928001743</v>
      </c>
      <c r="S343" s="25">
        <v>3.45715349396568</v>
      </c>
      <c r="T343" s="25">
        <v>3.43221041053113</v>
      </c>
      <c r="U343" s="24">
        <v>3.40064266317124</v>
      </c>
      <c r="V343" s="24">
        <v>3.499415824742</v>
      </c>
      <c r="W343" s="24">
        <v>3.42228518686375</v>
      </c>
      <c r="X343" s="24">
        <v>3.37220494878601</v>
      </c>
      <c r="Y343" s="24">
        <v>3.29883525537273</v>
      </c>
      <c r="Z343" s="29">
        <v>41.0766383240322</v>
      </c>
      <c r="AA343" s="29">
        <v>41.8455904686783</v>
      </c>
      <c r="AB343" s="29">
        <v>42.357287651951</v>
      </c>
      <c r="AC343" s="29">
        <v>43.1255515439902</v>
      </c>
    </row>
    <row r="344" ht="20.05" customHeight="1">
      <c r="A344" s="22">
        <f>$A343+C343</f>
        <v>1692.560866034490</v>
      </c>
      <c r="B344" s="23"/>
      <c r="C344" s="24">
        <v>5</v>
      </c>
      <c r="D344" t="b" s="25">
        <v>1</v>
      </c>
      <c r="E344" s="26"/>
      <c r="F344" s="27">
        <v>540.111903173922</v>
      </c>
      <c r="G344" s="27">
        <f>E343+(F343/60+H344*'data'!$C$16+I344*OFFSET('data'!$C$17,0,D343)-G343*(OFFSET('data'!$C$18,0,D343)+'data'!$C$19+OFFSET('data'!$C$20,0,D343)))*C344/60+G343</f>
        <v>22.2609887424984</v>
      </c>
      <c r="H344" s="27">
        <f>H343+('data'!$C$19*G343-'data'!$C$16*H343)*$C344/60</f>
        <v>80.447373148450</v>
      </c>
      <c r="I344" s="27">
        <f>I343+(OFFSET('data'!$C$20,0,D344)*G343-OFFSET('data'!$C$17,0,D344)*I343)*$C344/60</f>
        <v>100.527917195263</v>
      </c>
      <c r="J344" s="28">
        <f>$A344/60</f>
        <v>28.2093477672415</v>
      </c>
      <c r="K344" s="24">
        <f>G344/'data'!$C$15*1000</f>
        <v>3.4010376155925</v>
      </c>
      <c r="L344" s="24">
        <f>L343+'data'!$G$21*(K343-L343)/60*C343</f>
        <v>3.30003324484801</v>
      </c>
      <c r="M344" s="25">
        <f>IF(L344&lt;='data'!$G$22,1.89,1.47)</f>
        <v>1.47</v>
      </c>
      <c r="N344" s="24">
        <f>$A344</f>
        <v>1692.560866034490</v>
      </c>
      <c r="O344" s="29">
        <f>'data'!$G$23-'data'!$G$23*(1-('data'!$G$22^M344)/('data'!$G$22^M344+L344^M344))</f>
        <v>43.062797006762</v>
      </c>
      <c r="P344" s="29">
        <f>VLOOKUP(IF(N344-'data'!$G$24&lt;0,0,N344-'data'!$G$24),N3:O366,2)</f>
        <v>43.1127893889646</v>
      </c>
      <c r="Q344" s="25">
        <v>3.5</v>
      </c>
      <c r="R344" s="30">
        <v>3.50004905320592</v>
      </c>
      <c r="S344" s="25">
        <v>3.45732891150014</v>
      </c>
      <c r="T344" s="25">
        <v>3.43248381974711</v>
      </c>
      <c r="U344" s="24">
        <v>3.4010376155925</v>
      </c>
      <c r="V344" s="24">
        <v>3.49942327874529</v>
      </c>
      <c r="W344" s="24">
        <v>3.42269548966815</v>
      </c>
      <c r="X344" s="24">
        <v>3.37291104584893</v>
      </c>
      <c r="Y344" s="24">
        <v>3.30003324484801</v>
      </c>
      <c r="Z344" s="29">
        <v>41.0765629239446</v>
      </c>
      <c r="AA344" s="29">
        <v>41.8414202941439</v>
      </c>
      <c r="AB344" s="29">
        <v>42.3499729386785</v>
      </c>
      <c r="AC344" s="29">
        <v>43.1127893889646</v>
      </c>
    </row>
    <row r="345" ht="20.05" customHeight="1">
      <c r="A345" s="22">
        <f>$A344+C344</f>
        <v>1697.560866034490</v>
      </c>
      <c r="B345" s="23"/>
      <c r="C345" s="24">
        <v>5</v>
      </c>
      <c r="D345" t="b" s="25">
        <v>1</v>
      </c>
      <c r="E345" s="26"/>
      <c r="F345" s="27">
        <v>539.882857857056</v>
      </c>
      <c r="G345" s="27">
        <f>E344+(F344/60+H345*'data'!$C$16+I345*OFFSET('data'!$C$17,0,D344)-G344*(OFFSET('data'!$C$18,0,D344)+'data'!$C$19+OFFSET('data'!$C$20,0,D344)))*C345/60+G344</f>
        <v>22.263564683836</v>
      </c>
      <c r="H345" s="27">
        <f>H344+('data'!$C$19*G344-'data'!$C$16*H344)*$C345/60</f>
        <v>80.5132827711803</v>
      </c>
      <c r="I345" s="27">
        <f>I344+(OFFSET('data'!$C$20,0,D345)*G344-OFFSET('data'!$C$17,0,D345)*I344)*$C345/60</f>
        <v>100.709900994349</v>
      </c>
      <c r="J345" s="28">
        <f>$A345/60</f>
        <v>28.2926811005748</v>
      </c>
      <c r="K345" s="24">
        <f>G345/'data'!$C$15*1000</f>
        <v>3.40143116834463</v>
      </c>
      <c r="L345" s="24">
        <f>L344+'data'!$G$21*(K344-L344)/60*C344</f>
        <v>3.30122178481505</v>
      </c>
      <c r="M345" s="25">
        <f>IF(L345&lt;='data'!$G$22,1.89,1.47)</f>
        <v>1.47</v>
      </c>
      <c r="N345" s="24">
        <f>$A345</f>
        <v>1697.560866034490</v>
      </c>
      <c r="O345" s="29">
        <f>'data'!$G$23-'data'!$G$23*(1-('data'!$G$22^M345)/('data'!$G$22^M345+L345^M345))</f>
        <v>43.050557339624</v>
      </c>
      <c r="P345" s="29">
        <f>VLOOKUP(IF(N345-'data'!$G$24&lt;0,0,N345-'data'!$G$24),N3:O366,2)</f>
        <v>43.1001339972025</v>
      </c>
      <c r="Q345" s="25">
        <v>3.5</v>
      </c>
      <c r="R345" s="30">
        <v>3.50004882770167</v>
      </c>
      <c r="S345" s="25">
        <v>3.45750374535305</v>
      </c>
      <c r="T345" s="25">
        <v>3.43275631762067</v>
      </c>
      <c r="U345" s="24">
        <v>3.40143116834463</v>
      </c>
      <c r="V345" s="24">
        <v>3.4994306423668</v>
      </c>
      <c r="W345" s="24">
        <v>3.4231030285275</v>
      </c>
      <c r="X345" s="24">
        <v>3.37361205138169</v>
      </c>
      <c r="Y345" s="24">
        <v>3.30122178481505</v>
      </c>
      <c r="Z345" s="29">
        <v>41.0764884376137</v>
      </c>
      <c r="AA345" s="29">
        <v>41.8372790841716</v>
      </c>
      <c r="AB345" s="29">
        <v>42.342713257037</v>
      </c>
      <c r="AC345" s="29">
        <v>43.1001339972025</v>
      </c>
    </row>
    <row r="346" ht="20.05" customHeight="1">
      <c r="A346" s="22">
        <f>$A345+C345</f>
        <v>1702.560866034490</v>
      </c>
      <c r="B346" s="23"/>
      <c r="C346" s="24">
        <v>5</v>
      </c>
      <c r="D346" t="b" s="25">
        <v>1</v>
      </c>
      <c r="E346" s="26"/>
      <c r="F346" s="27">
        <v>539.654863014531</v>
      </c>
      <c r="G346" s="27">
        <f>E345+(F345/60+H346*'data'!$C$16+I346*OFFSET('data'!$C$17,0,D345)-G345*(OFFSET('data'!$C$18,0,D345)+'data'!$C$19+OFFSET('data'!$C$20,0,D345)))*C346/60+G345</f>
        <v>22.2661315278752</v>
      </c>
      <c r="H346" s="27">
        <f>H345+('data'!$C$19*G345-'data'!$C$16*H345)*$C346/60</f>
        <v>80.57886786803201</v>
      </c>
      <c r="I346" s="27">
        <f>I345+(OFFSET('data'!$C$20,0,D346)*G345-OFFSET('data'!$C$17,0,D346)*I345)*$C346/60</f>
        <v>100.891840502437</v>
      </c>
      <c r="J346" s="28">
        <f>$A346/60</f>
        <v>28.3760144339082</v>
      </c>
      <c r="K346" s="24">
        <f>G346/'data'!$C$15*1000</f>
        <v>3.40182333120997</v>
      </c>
      <c r="L346" s="24">
        <f>L345+'data'!$G$21*(K345-L345)/60*C345</f>
        <v>3.30240096999802</v>
      </c>
      <c r="M346" s="25">
        <f>IF(L346&lt;='data'!$G$22,1.89,1.47)</f>
        <v>1.47</v>
      </c>
      <c r="N346" s="24">
        <f>$A346</f>
        <v>1702.560866034490</v>
      </c>
      <c r="O346" s="29">
        <f>'data'!$G$23-'data'!$G$23*(1-('data'!$G$22^M346)/('data'!$G$22^M346+L346^M346))</f>
        <v>43.0384188373785</v>
      </c>
      <c r="P346" s="29">
        <f>VLOOKUP(IF(N346-'data'!$G$24&lt;0,0,N346-'data'!$G$24),N3:O366,2)</f>
        <v>43.0875842225605</v>
      </c>
      <c r="Q346" s="25">
        <v>3.5</v>
      </c>
      <c r="R346" s="30">
        <v>3.50004860349702</v>
      </c>
      <c r="S346" s="25">
        <v>3.45767799744111</v>
      </c>
      <c r="T346" s="25">
        <v>3.43302790727453</v>
      </c>
      <c r="U346" s="24">
        <v>3.40182333120997</v>
      </c>
      <c r="V346" s="24">
        <v>3.49943791668545</v>
      </c>
      <c r="W346" s="24">
        <v>3.42350782909742</v>
      </c>
      <c r="X346" s="24">
        <v>3.37430801457346</v>
      </c>
      <c r="Y346" s="24">
        <v>3.30240096999802</v>
      </c>
      <c r="Z346" s="29">
        <v>41.0764148541306</v>
      </c>
      <c r="AA346" s="29">
        <v>41.8331665616811</v>
      </c>
      <c r="AB346" s="29">
        <v>42.3355080508029</v>
      </c>
      <c r="AC346" s="29">
        <v>43.0875842225605</v>
      </c>
    </row>
    <row r="347" ht="20.05" customHeight="1">
      <c r="A347" s="22">
        <f>$A346+C346</f>
        <v>1707.560866034490</v>
      </c>
      <c r="B347" s="23"/>
      <c r="C347" s="24">
        <v>5</v>
      </c>
      <c r="D347" t="b" s="25">
        <v>1</v>
      </c>
      <c r="E347" s="26"/>
      <c r="F347" s="27">
        <v>539.427912593650</v>
      </c>
      <c r="G347" s="27">
        <f>E346+(F346/60+H347*'data'!$C$16+I347*OFFSET('data'!$C$17,0,D346)-G346*(OFFSET('data'!$C$18,0,D346)+'data'!$C$19+OFFSET('data'!$C$20,0,D346)))*C347/60+G346</f>
        <v>22.2686893364259</v>
      </c>
      <c r="H347" s="27">
        <f>H346+('data'!$C$19*G346-'data'!$C$16*H346)*$C347/60</f>
        <v>80.64413012357539</v>
      </c>
      <c r="I347" s="27">
        <f>I346+(OFFSET('data'!$C$20,0,D347)*G346-OFFSET('data'!$C$17,0,D347)*I346)*$C347/60</f>
        <v>101.073735646388</v>
      </c>
      <c r="J347" s="28">
        <f>$A347/60</f>
        <v>28.4593477672415</v>
      </c>
      <c r="K347" s="24">
        <f>G347/'data'!$C$15*1000</f>
        <v>3.40221411363186</v>
      </c>
      <c r="L347" s="24">
        <f>L346+'data'!$G$21*(K346-L346)/60*C346</f>
        <v>3.30357089412156</v>
      </c>
      <c r="M347" s="25">
        <f>IF(L347&lt;='data'!$G$22,1.89,1.47)</f>
        <v>1.47</v>
      </c>
      <c r="N347" s="24">
        <f>$A347</f>
        <v>1707.560866034490</v>
      </c>
      <c r="O347" s="29">
        <f>'data'!$G$23-'data'!$G$23*(1-('data'!$G$22^M347)/('data'!$G$22^M347+L347^M347))</f>
        <v>43.0263804193936</v>
      </c>
      <c r="P347" s="29">
        <f>VLOOKUP(IF(N347-'data'!$G$24&lt;0,0,N347-'data'!$G$24),N3:O366,2)</f>
        <v>43.0751389322611</v>
      </c>
      <c r="Q347" s="25">
        <v>3.5</v>
      </c>
      <c r="R347" s="30">
        <v>3.50004838058434</v>
      </c>
      <c r="S347" s="25">
        <v>3.45785166967452</v>
      </c>
      <c r="T347" s="25">
        <v>3.43329859181322</v>
      </c>
      <c r="U347" s="24">
        <v>3.40221411363186</v>
      </c>
      <c r="V347" s="24">
        <v>3.49944510276737</v>
      </c>
      <c r="W347" s="24">
        <v>3.4239099167542</v>
      </c>
      <c r="X347" s="24">
        <v>3.37499898407132</v>
      </c>
      <c r="Y347" s="24">
        <v>3.30357089412156</v>
      </c>
      <c r="Z347" s="29">
        <v>41.0763421627158</v>
      </c>
      <c r="AA347" s="29">
        <v>41.8290824527164</v>
      </c>
      <c r="AB347" s="29">
        <v>42.3283567702537</v>
      </c>
      <c r="AC347" s="29">
        <v>43.0751389322611</v>
      </c>
    </row>
    <row r="348" ht="20.05" customHeight="1">
      <c r="A348" s="22">
        <f>$A347+C347</f>
        <v>1712.560866034490</v>
      </c>
      <c r="B348" s="23"/>
      <c r="C348" s="24">
        <v>5</v>
      </c>
      <c r="D348" t="b" s="25">
        <v>1</v>
      </c>
      <c r="E348" s="26"/>
      <c r="F348" s="27">
        <v>539.202000577195</v>
      </c>
      <c r="G348" s="27">
        <f>E347+(F347/60+H348*'data'!$C$16+I348*OFFSET('data'!$C$17,0,D347)-G347*(OFFSET('data'!$C$18,0,D347)+'data'!$C$19+OFFSET('data'!$C$20,0,D347)))*C348/60+G347</f>
        <v>22.2712381692054</v>
      </c>
      <c r="H348" s="27">
        <f>H347+('data'!$C$19*G347-'data'!$C$16*H347)*$C348/60</f>
        <v>80.70907121398901</v>
      </c>
      <c r="I348" s="27">
        <f>I347+(OFFSET('data'!$C$20,0,D348)*G347-OFFSET('data'!$C$17,0,D348)*I347)*$C348/60</f>
        <v>101.255586353702</v>
      </c>
      <c r="J348" s="28">
        <f>$A348/60</f>
        <v>28.5426811005748</v>
      </c>
      <c r="K348" s="24">
        <f>G348/'data'!$C$15*1000</f>
        <v>3.40260352473391</v>
      </c>
      <c r="L348" s="24">
        <f>L347+'data'!$G$21*(K347-L347)/60*C347</f>
        <v>3.30473164991857</v>
      </c>
      <c r="M348" s="25">
        <f>IF(L348&lt;='data'!$G$22,1.89,1.47)</f>
        <v>1.47</v>
      </c>
      <c r="N348" s="24">
        <f>$A348</f>
        <v>1712.560866034490</v>
      </c>
      <c r="O348" s="29">
        <f>'data'!$G$23-'data'!$G$23*(1-('data'!$G$22^M348)/('data'!$G$22^M348+L348^M348))</f>
        <v>43.0144410177403</v>
      </c>
      <c r="P348" s="29">
        <f>VLOOKUP(IF(N348-'data'!$G$24&lt;0,0,N348-'data'!$G$24),N3:O366,2)</f>
        <v>43.062797006762</v>
      </c>
      <c r="Q348" s="25">
        <v>3.5</v>
      </c>
      <c r="R348" s="30">
        <v>3.50004815895605</v>
      </c>
      <c r="S348" s="25">
        <v>3.45802476395702</v>
      </c>
      <c r="T348" s="25">
        <v>3.43356837432359</v>
      </c>
      <c r="U348" s="24">
        <v>3.40260352473391</v>
      </c>
      <c r="V348" s="24">
        <v>3.49945220166608</v>
      </c>
      <c r="W348" s="24">
        <v>3.42430931659799</v>
      </c>
      <c r="X348" s="24">
        <v>3.37568500798645</v>
      </c>
      <c r="Y348" s="24">
        <v>3.30473164991857</v>
      </c>
      <c r="Z348" s="29">
        <v>41.0762703527177</v>
      </c>
      <c r="AA348" s="29">
        <v>41.8250264864086</v>
      </c>
      <c r="AB348" s="29">
        <v>42.3212588720874</v>
      </c>
      <c r="AC348" s="29">
        <v>43.062797006762</v>
      </c>
    </row>
    <row r="349" ht="20.05" customHeight="1">
      <c r="A349" s="22">
        <f>$A348+C348</f>
        <v>1717.560866034490</v>
      </c>
      <c r="B349" s="23"/>
      <c r="C349" s="24">
        <v>5</v>
      </c>
      <c r="D349" t="b" s="25">
        <v>1</v>
      </c>
      <c r="E349" s="26"/>
      <c r="F349" s="27">
        <v>538.977120983145</v>
      </c>
      <c r="G349" s="27">
        <f>E348+(F348/60+H349*'data'!$C$16+I349*OFFSET('data'!$C$17,0,D348)-G348*(OFFSET('data'!$C$18,0,D348)+'data'!$C$19+OFFSET('data'!$C$20,0,D348)))*C349/60+G348</f>
        <v>22.2737780839567</v>
      </c>
      <c r="H349" s="27">
        <f>H348+('data'!$C$19*G348-'data'!$C$16*H348)*$C349/60</f>
        <v>80.7736928070582</v>
      </c>
      <c r="I349" s="27">
        <f>I348+(OFFSET('data'!$C$20,0,D349)*G348-OFFSET('data'!$C$17,0,D349)*I348)*$C349/60</f>
        <v>101.4373925525</v>
      </c>
      <c r="J349" s="28">
        <f>$A349/60</f>
        <v>28.6260144339082</v>
      </c>
      <c r="K349" s="24">
        <f>G349/'data'!$C$15*1000</f>
        <v>3.40299157333811</v>
      </c>
      <c r="L349" s="24">
        <f>L348+'data'!$G$21*(K348-L348)/60*C348</f>
        <v>3.30588332913809</v>
      </c>
      <c r="M349" s="25">
        <f>IF(L349&lt;='data'!$G$22,1.89,1.47)</f>
        <v>1.47</v>
      </c>
      <c r="N349" s="24">
        <f>$A349</f>
        <v>1717.560866034490</v>
      </c>
      <c r="O349" s="29">
        <f>'data'!$G$23-'data'!$G$23*(1-('data'!$G$22^M349)/('data'!$G$22^M349+L349^M349))</f>
        <v>43.0025995770588</v>
      </c>
      <c r="P349" s="29">
        <f>VLOOKUP(IF(N349-'data'!$G$24&lt;0,0,N349-'data'!$G$24),N3:O366,2)</f>
        <v>43.050557339624</v>
      </c>
      <c r="Q349" s="25">
        <v>3.5</v>
      </c>
      <c r="R349" s="30">
        <v>3.50004793860463</v>
      </c>
      <c r="S349" s="25">
        <v>3.45819728218585</v>
      </c>
      <c r="T349" s="25">
        <v>3.43383725787532</v>
      </c>
      <c r="U349" s="24">
        <v>3.40299157333811</v>
      </c>
      <c r="V349" s="24">
        <v>3.49945921442258</v>
      </c>
      <c r="W349" s="24">
        <v>3.42470605345598</v>
      </c>
      <c r="X349" s="24">
        <v>3.37636613390022</v>
      </c>
      <c r="Y349" s="24">
        <v>3.30588332913809</v>
      </c>
      <c r="Z349" s="29">
        <v>41.0761994136109</v>
      </c>
      <c r="AA349" s="29">
        <v>41.8209983949379</v>
      </c>
      <c r="AB349" s="29">
        <v>42.3142138193421</v>
      </c>
      <c r="AC349" s="29">
        <v>43.050557339624</v>
      </c>
    </row>
    <row r="350" ht="20.05" customHeight="1">
      <c r="A350" s="22">
        <f>$A349+C349</f>
        <v>1722.560866034490</v>
      </c>
      <c r="B350" s="23"/>
      <c r="C350" s="24">
        <v>5</v>
      </c>
      <c r="D350" t="b" s="25">
        <v>1</v>
      </c>
      <c r="E350" s="26"/>
      <c r="F350" s="27">
        <v>538.753267864611</v>
      </c>
      <c r="G350" s="27">
        <f>E349+(F349/60+H350*'data'!$C$16+I350*OFFSET('data'!$C$17,0,D349)-G349*(OFFSET('data'!$C$18,0,D349)+'data'!$C$19+OFFSET('data'!$C$20,0,D349)))*C350/60+G349</f>
        <v>22.276309136560</v>
      </c>
      <c r="H350" s="27">
        <f>H349+('data'!$C$19*G349-'data'!$C$16*H349)*$C350/60</f>
        <v>80.8379965621768</v>
      </c>
      <c r="I350" s="27">
        <f>I349+(OFFSET('data'!$C$20,0,D350)*G349-OFFSET('data'!$C$17,0,D350)*I349)*$C350/60</f>
        <v>101.619154171502</v>
      </c>
      <c r="J350" s="28">
        <f>$A350/60</f>
        <v>28.7093477672415</v>
      </c>
      <c r="K350" s="24">
        <f>G350/'data'!$C$15*1000</f>
        <v>3.40337826798184</v>
      </c>
      <c r="L350" s="24">
        <f>L349+'data'!$G$21*(K349-L349)/60*C349</f>
        <v>3.30702602255333</v>
      </c>
      <c r="M350" s="25">
        <f>IF(L350&lt;='data'!$G$22,1.89,1.47)</f>
        <v>1.47</v>
      </c>
      <c r="N350" s="24">
        <f>$A350</f>
        <v>1722.560866034490</v>
      </c>
      <c r="O350" s="29">
        <f>'data'!$G$23-'data'!$G$23*(1-('data'!$G$22^M350)/('data'!$G$22^M350+L350^M350))</f>
        <v>42.9908550544235</v>
      </c>
      <c r="P350" s="29">
        <f>VLOOKUP(IF(N350-'data'!$G$24&lt;0,0,N350-'data'!$G$24),N3:O366,2)</f>
        <v>43.0384188373785</v>
      </c>
      <c r="Q350" s="25">
        <v>3.5</v>
      </c>
      <c r="R350" s="30">
        <v>3.50004771952261</v>
      </c>
      <c r="S350" s="25">
        <v>3.45836922625189</v>
      </c>
      <c r="T350" s="25">
        <v>3.43410524552138</v>
      </c>
      <c r="U350" s="24">
        <v>3.40337826798184</v>
      </c>
      <c r="V350" s="24">
        <v>3.49946614206556</v>
      </c>
      <c r="W350" s="24">
        <v>3.42510015188555</v>
      </c>
      <c r="X350" s="24">
        <v>3.37704240887022</v>
      </c>
      <c r="Y350" s="24">
        <v>3.30702602255333</v>
      </c>
      <c r="Z350" s="29">
        <v>41.0761293349951</v>
      </c>
      <c r="AA350" s="29">
        <v>41.8169979134968</v>
      </c>
      <c r="AB350" s="29">
        <v>42.3072210813168</v>
      </c>
      <c r="AC350" s="29">
        <v>43.0384188373785</v>
      </c>
    </row>
    <row r="351" ht="20.05" customHeight="1">
      <c r="A351" s="22">
        <f>$A350+C350</f>
        <v>1727.560866034490</v>
      </c>
      <c r="B351" s="23"/>
      <c r="C351" s="24">
        <v>5</v>
      </c>
      <c r="D351" t="b" s="25">
        <v>1</v>
      </c>
      <c r="E351" s="26"/>
      <c r="F351" s="27">
        <v>538.530435309622</v>
      </c>
      <c r="G351" s="27">
        <f>E350+(F350/60+H351*'data'!$C$16+I351*OFFSET('data'!$C$17,0,D350)-G350*(OFFSET('data'!$C$18,0,D350)+'data'!$C$19+OFFSET('data'!$C$20,0,D350)))*C351/60+G350</f>
        <v>22.278831381138</v>
      </c>
      <c r="H351" s="27">
        <f>H350+('data'!$C$19*G350-'data'!$C$16*H350)*$C351/60</f>
        <v>80.901984130351</v>
      </c>
      <c r="I351" s="27">
        <f>I350+(OFFSET('data'!$C$20,0,D351)*G350-OFFSET('data'!$C$17,0,D351)*I350)*$C351/60</f>
        <v>101.800871140009</v>
      </c>
      <c r="J351" s="28">
        <f>$A351/60</f>
        <v>28.7926811005748</v>
      </c>
      <c r="K351" s="24">
        <f>G351/'data'!$C$15*1000</f>
        <v>3.40376361693398</v>
      </c>
      <c r="L351" s="24">
        <f>L350+'data'!$G$21*(K350-L350)/60*C350</f>
        <v>3.30815981996983</v>
      </c>
      <c r="M351" s="25">
        <f>IF(L351&lt;='data'!$G$22,1.89,1.47)</f>
        <v>1.47</v>
      </c>
      <c r="N351" s="24">
        <f>$A351</f>
        <v>1727.560866034490</v>
      </c>
      <c r="O351" s="29">
        <f>'data'!$G$23-'data'!$G$23*(1-('data'!$G$22^M351)/('data'!$G$22^M351+L351^M351))</f>
        <v>42.979206419209</v>
      </c>
      <c r="P351" s="29">
        <f>VLOOKUP(IF(N351-'data'!$G$24&lt;0,0,N351-'data'!$G$24),N3:O366,2)</f>
        <v>43.0263804193936</v>
      </c>
      <c r="Q351" s="25">
        <v>3.5</v>
      </c>
      <c r="R351" s="30">
        <v>3.50004750170252</v>
      </c>
      <c r="S351" s="25">
        <v>3.4585405980396</v>
      </c>
      <c r="T351" s="25">
        <v>3.43437234029849</v>
      </c>
      <c r="U351" s="24">
        <v>3.40376361693398</v>
      </c>
      <c r="V351" s="24">
        <v>3.4994729856115</v>
      </c>
      <c r="W351" s="24">
        <v>3.42549163617736</v>
      </c>
      <c r="X351" s="24">
        <v>3.37771387943622</v>
      </c>
      <c r="Y351" s="24">
        <v>3.30815981996983</v>
      </c>
      <c r="Z351" s="29">
        <v>41.0760601065931</v>
      </c>
      <c r="AA351" s="29">
        <v>41.813024780254</v>
      </c>
      <c r="AB351" s="29">
        <v>42.3002801334936</v>
      </c>
      <c r="AC351" s="29">
        <v>43.0263804193936</v>
      </c>
    </row>
    <row r="352" ht="20.05" customHeight="1">
      <c r="A352" s="22">
        <f>$A351+C351</f>
        <v>1732.560866034490</v>
      </c>
      <c r="B352" s="23"/>
      <c r="C352" s="24">
        <v>5</v>
      </c>
      <c r="D352" t="b" s="25">
        <v>1</v>
      </c>
      <c r="E352" s="26"/>
      <c r="F352" s="27">
        <v>538.308617440710</v>
      </c>
      <c r="G352" s="27">
        <f>E351+(F351/60+H352*'data'!$C$16+I352*OFFSET('data'!$C$17,0,D351)-G351*(OFFSET('data'!$C$18,0,D351)+'data'!$C$19+OFFSET('data'!$C$20,0,D351)))*C352/60+G351</f>
        <v>22.2813448701546</v>
      </c>
      <c r="H352" s="27">
        <f>H351+('data'!$C$19*G351-'data'!$C$16*H351)*$C352/60</f>
        <v>80.9656571542066</v>
      </c>
      <c r="I352" s="27">
        <f>I351+(OFFSET('data'!$C$20,0,D352)*G351-OFFSET('data'!$C$17,0,D352)*I351)*$C352/60</f>
        <v>101.982543387885</v>
      </c>
      <c r="J352" s="28">
        <f>$A352/60</f>
        <v>28.8760144339082</v>
      </c>
      <c r="K352" s="24">
        <f>G352/'data'!$C$15*1000</f>
        <v>3.40414762820997</v>
      </c>
      <c r="L352" s="24">
        <f>L351+'data'!$G$21*(K351-L351)/60*C351</f>
        <v>3.30928481023366</v>
      </c>
      <c r="M352" s="25">
        <f>IF(L352&lt;='data'!$G$22,1.89,1.47)</f>
        <v>1.47</v>
      </c>
      <c r="N352" s="24">
        <f>$A352</f>
        <v>1732.560866034490</v>
      </c>
      <c r="O352" s="29">
        <f>'data'!$G$23-'data'!$G$23*(1-('data'!$G$22^M352)/('data'!$G$22^M352+L352^M352))</f>
        <v>42.9676526529554</v>
      </c>
      <c r="P352" s="29">
        <f>VLOOKUP(IF(N352-'data'!$G$24&lt;0,0,N352-'data'!$G$24),N3:O366,2)</f>
        <v>43.0144410177403</v>
      </c>
      <c r="Q352" s="25">
        <v>3.5</v>
      </c>
      <c r="R352" s="30">
        <v>3.50004728513698</v>
      </c>
      <c r="S352" s="25">
        <v>3.45871139942708</v>
      </c>
      <c r="T352" s="25">
        <v>3.43463854522754</v>
      </c>
      <c r="U352" s="24">
        <v>3.40414762820997</v>
      </c>
      <c r="V352" s="24">
        <v>3.49947974606484</v>
      </c>
      <c r="W352" s="24">
        <v>3.4258805303584</v>
      </c>
      <c r="X352" s="24">
        <v>3.37838059162609</v>
      </c>
      <c r="Y352" s="24">
        <v>3.30928481023366</v>
      </c>
      <c r="Z352" s="29">
        <v>41.0759917182497</v>
      </c>
      <c r="AA352" s="29">
        <v>41.809078736318</v>
      </c>
      <c r="AB352" s="29">
        <v>42.2933904574603</v>
      </c>
      <c r="AC352" s="29">
        <v>43.0144410177403</v>
      </c>
    </row>
    <row r="353" ht="20.05" customHeight="1">
      <c r="A353" s="22">
        <f>$A352+C352</f>
        <v>1737.560866034490</v>
      </c>
      <c r="B353" s="23"/>
      <c r="C353" s="24">
        <v>5</v>
      </c>
      <c r="D353" t="b" s="25">
        <v>1</v>
      </c>
      <c r="E353" s="26"/>
      <c r="F353" s="27">
        <v>538.0878084149959</v>
      </c>
      <c r="G353" s="27">
        <f>E352+(F352/60+H353*'data'!$C$16+I353*OFFSET('data'!$C$17,0,D352)-G352*(OFFSET('data'!$C$18,0,D352)+'data'!$C$19+OFFSET('data'!$C$20,0,D352)))*C353/60+G352</f>
        <v>22.2838496545079</v>
      </c>
      <c r="H353" s="27">
        <f>H352+('data'!$C$19*G352-'data'!$C$16*H352)*$C353/60</f>
        <v>81.0290172679976</v>
      </c>
      <c r="I353" s="27">
        <f>I352+(OFFSET('data'!$C$20,0,D353)*G352-OFFSET('data'!$C$17,0,D353)*I352)*$C353/60</f>
        <v>102.164170845540</v>
      </c>
      <c r="J353" s="28">
        <f>$A353/60</f>
        <v>28.9593477672415</v>
      </c>
      <c r="K353" s="24">
        <f>G353/'data'!$C$15*1000</f>
        <v>3.40453030958603</v>
      </c>
      <c r="L353" s="24">
        <f>L352+'data'!$G$21*(K352-L352)/60*C352</f>
        <v>3.31040108123975</v>
      </c>
      <c r="M353" s="25">
        <f>IF(L353&lt;='data'!$G$22,1.89,1.47)</f>
        <v>1.47</v>
      </c>
      <c r="N353" s="24">
        <f>$A353</f>
        <v>1737.560866034490</v>
      </c>
      <c r="O353" s="29">
        <f>'data'!$G$23-'data'!$G$23*(1-('data'!$G$22^M353)/('data'!$G$22^M353+L353^M353))</f>
        <v>42.9561927492346</v>
      </c>
      <c r="P353" s="29">
        <f>VLOOKUP(IF(N353-'data'!$G$24&lt;0,0,N353-'data'!$G$24),N3:O366,2)</f>
        <v>43.0025995770588</v>
      </c>
      <c r="Q353" s="25">
        <v>3.5</v>
      </c>
      <c r="R353" s="30">
        <v>3.50004706981863</v>
      </c>
      <c r="S353" s="25">
        <v>3.45888163228614</v>
      </c>
      <c r="T353" s="25">
        <v>3.43490386331401</v>
      </c>
      <c r="U353" s="24">
        <v>3.40453030958603</v>
      </c>
      <c r="V353" s="24">
        <v>3.49948642441811</v>
      </c>
      <c r="W353" s="24">
        <v>3.42626685819504</v>
      </c>
      <c r="X353" s="24">
        <v>3.37904259096162</v>
      </c>
      <c r="Y353" s="24">
        <v>3.31040108123975</v>
      </c>
      <c r="Z353" s="29">
        <v>41.0759241599302</v>
      </c>
      <c r="AA353" s="29">
        <v>41.8051595257019</v>
      </c>
      <c r="AB353" s="29">
        <v>42.2865515408347</v>
      </c>
      <c r="AC353" s="29">
        <v>43.0025995770588</v>
      </c>
    </row>
    <row r="354" ht="20.05" customHeight="1">
      <c r="A354" s="22">
        <f>$A353+C353</f>
        <v>1742.560866034490</v>
      </c>
      <c r="B354" s="23"/>
      <c r="C354" s="24">
        <v>5</v>
      </c>
      <c r="D354" t="b" s="25">
        <v>1</v>
      </c>
      <c r="E354" s="26"/>
      <c r="F354" s="27">
        <v>537.868002423834</v>
      </c>
      <c r="G354" s="27">
        <f>E353+(F353/60+H354*'data'!$C$16+I354*OFFSET('data'!$C$17,0,D353)-G353*(OFFSET('data'!$C$18,0,D353)+'data'!$C$19+OFFSET('data'!$C$20,0,D353)))*C354/60+G353</f>
        <v>22.2863457836177</v>
      </c>
      <c r="H354" s="27">
        <f>H353+('data'!$C$19*G353-'data'!$C$16*H353)*$C354/60</f>
        <v>81.0920660976178</v>
      </c>
      <c r="I354" s="27">
        <f>I353+(OFFSET('data'!$C$20,0,D354)*G353-OFFSET('data'!$C$17,0,D354)*I353)*$C354/60</f>
        <v>102.345753443917</v>
      </c>
      <c r="J354" s="28">
        <f>$A354/60</f>
        <v>29.0426811005748</v>
      </c>
      <c r="K354" s="24">
        <f>G354/'data'!$C$15*1000</f>
        <v>3.40491166861254</v>
      </c>
      <c r="L354" s="24">
        <f>L353+'data'!$G$21*(K353-L353)/60*C353</f>
        <v>3.31150871994024</v>
      </c>
      <c r="M354" s="25">
        <f>IF(L354&lt;='data'!$G$22,1.89,1.47)</f>
        <v>1.47</v>
      </c>
      <c r="N354" s="24">
        <f>$A354</f>
        <v>1742.560866034490</v>
      </c>
      <c r="O354" s="29">
        <f>'data'!$G$23-'data'!$G$23*(1-('data'!$G$22^M354)/('data'!$G$22^M354+L354^M354))</f>
        <v>42.9448257135161</v>
      </c>
      <c r="P354" s="29">
        <f>VLOOKUP(IF(N354-'data'!$G$24&lt;0,0,N354-'data'!$G$24),N3:O366,2)</f>
        <v>42.9908550544235</v>
      </c>
      <c r="Q354" s="25">
        <v>3.5</v>
      </c>
      <c r="R354" s="30">
        <v>3.50004685574016</v>
      </c>
      <c r="S354" s="25">
        <v>3.4590512984823</v>
      </c>
      <c r="T354" s="25">
        <v>3.43516829754829</v>
      </c>
      <c r="U354" s="24">
        <v>3.40491166861254</v>
      </c>
      <c r="V354" s="24">
        <v>3.49949302165208</v>
      </c>
      <c r="W354" s="24">
        <v>3.426650643196</v>
      </c>
      <c r="X354" s="24">
        <v>3.37969992246432</v>
      </c>
      <c r="Y354" s="24">
        <v>3.31150871994024</v>
      </c>
      <c r="Z354" s="29">
        <v>41.0758574217188</v>
      </c>
      <c r="AA354" s="29">
        <v>41.8012668952879</v>
      </c>
      <c r="AB354" s="29">
        <v>42.279762877189</v>
      </c>
      <c r="AC354" s="29">
        <v>42.9908550544235</v>
      </c>
    </row>
    <row r="355" ht="20.05" customHeight="1">
      <c r="A355" s="22">
        <f>$A354+C354</f>
        <v>1747.560866034490</v>
      </c>
      <c r="B355" s="23"/>
      <c r="C355" s="24">
        <v>5</v>
      </c>
      <c r="D355" t="b" s="25">
        <v>1</v>
      </c>
      <c r="E355" s="26"/>
      <c r="F355" s="27">
        <v>537.649193692469</v>
      </c>
      <c r="G355" s="27">
        <f>E354+(F354/60+H355*'data'!$C$16+I355*OFFSET('data'!$C$17,0,D354)-G354*(OFFSET('data'!$C$18,0,D354)+'data'!$C$19+OFFSET('data'!$C$20,0,D354)))*C355/60+G354</f>
        <v>22.2888333055081</v>
      </c>
      <c r="H355" s="27">
        <f>H354+('data'!$C$19*G354-'data'!$C$16*H354)*$C355/60</f>
        <v>81.1548052606142</v>
      </c>
      <c r="I355" s="27">
        <f>I354+(OFFSET('data'!$C$20,0,D355)*G354-OFFSET('data'!$C$17,0,D355)*I354)*$C355/60</f>
        <v>102.527291114474</v>
      </c>
      <c r="J355" s="28">
        <f>$A355/60</f>
        <v>29.1260144339082</v>
      </c>
      <c r="K355" s="24">
        <f>G355/'data'!$C$15*1000</f>
        <v>3.4052917126266</v>
      </c>
      <c r="L355" s="24">
        <f>L354+'data'!$G$21*(K354-L354)/60*C354</f>
        <v>3.31260781235295</v>
      </c>
      <c r="M355" s="25">
        <f>IF(L355&lt;='data'!$G$22,1.89,1.47)</f>
        <v>1.47</v>
      </c>
      <c r="N355" s="24">
        <f>$A355</f>
        <v>1747.560866034490</v>
      </c>
      <c r="O355" s="29">
        <f>'data'!$G$23-'data'!$G$23*(1-('data'!$G$22^M355)/('data'!$G$22^M355+L355^M355))</f>
        <v>42.9335505630334</v>
      </c>
      <c r="P355" s="29">
        <f>VLOOKUP(IF(N355-'data'!$G$24&lt;0,0,N355-'data'!$G$24),N3:O366,2)</f>
        <v>42.979206419209</v>
      </c>
      <c r="Q355" s="25">
        <v>3.5</v>
      </c>
      <c r="R355" s="30">
        <v>3.50004664289431</v>
      </c>
      <c r="S355" s="25">
        <v>3.45922039987484</v>
      </c>
      <c r="T355" s="25">
        <v>3.43543185090612</v>
      </c>
      <c r="U355" s="24">
        <v>3.4052917126266</v>
      </c>
      <c r="V355" s="24">
        <v>3.49949953873588</v>
      </c>
      <c r="W355" s="24">
        <v>3.42703190861533</v>
      </c>
      <c r="X355" s="24">
        <v>3.38035263066108</v>
      </c>
      <c r="Y355" s="24">
        <v>3.31260781235295</v>
      </c>
      <c r="Z355" s="29">
        <v>41.0757914938175</v>
      </c>
      <c r="AA355" s="29">
        <v>41.7974005947932</v>
      </c>
      <c r="AB355" s="29">
        <v>42.273023965976</v>
      </c>
      <c r="AC355" s="29">
        <v>42.979206419209</v>
      </c>
    </row>
    <row r="356" ht="20.05" customHeight="1">
      <c r="A356" s="22">
        <f>$A355+C355</f>
        <v>1752.560866034490</v>
      </c>
      <c r="B356" s="23"/>
      <c r="C356" s="24">
        <v>5</v>
      </c>
      <c r="D356" t="b" s="25">
        <v>1</v>
      </c>
      <c r="E356" s="26"/>
      <c r="F356" s="27">
        <v>537.431376480277</v>
      </c>
      <c r="G356" s="27">
        <f>E355+(F355/60+H356*'data'!$C$16+I356*OFFSET('data'!$C$17,0,D355)-G355*(OFFSET('data'!$C$18,0,D355)+'data'!$C$19+OFFSET('data'!$C$20,0,D355)))*C356/60+G355</f>
        <v>22.2913122668845</v>
      </c>
      <c r="H356" s="27">
        <f>H355+('data'!$C$19*G355-'data'!$C$16*H355)*$C356/60</f>
        <v>81.2172363662019</v>
      </c>
      <c r="I356" s="27">
        <f>I355+(OFFSET('data'!$C$20,0,D356)*G355-OFFSET('data'!$C$17,0,D356)*I355)*$C356/60</f>
        <v>102.708783789171</v>
      </c>
      <c r="J356" s="28">
        <f>$A356/60</f>
        <v>29.2093477672415</v>
      </c>
      <c r="K356" s="24">
        <f>G356/'data'!$C$15*1000</f>
        <v>3.4056704487639</v>
      </c>
      <c r="L356" s="24">
        <f>L355+'data'!$G$21*(K355-L355)/60*C355</f>
        <v>3.31369844356984</v>
      </c>
      <c r="M356" s="25">
        <f>IF(L356&lt;='data'!$G$22,1.89,1.47)</f>
        <v>1.47</v>
      </c>
      <c r="N356" s="24">
        <f>$A356</f>
        <v>1752.560866034490</v>
      </c>
      <c r="O356" s="29">
        <f>'data'!$G$23-'data'!$G$23*(1-('data'!$G$22^M356)/('data'!$G$22^M356+L356^M356))</f>
        <v>42.9223663266513</v>
      </c>
      <c r="P356" s="29">
        <f>VLOOKUP(IF(N356-'data'!$G$24&lt;0,0,N356-'data'!$G$24),N3:O366,2)</f>
        <v>42.9676526529554</v>
      </c>
      <c r="Q356" s="25">
        <v>3.5</v>
      </c>
      <c r="R356" s="30">
        <v>3.50004643127384</v>
      </c>
      <c r="S356" s="25">
        <v>3.45938893831674</v>
      </c>
      <c r="T356" s="25">
        <v>3.43569452634885</v>
      </c>
      <c r="U356" s="24">
        <v>3.4056704487639</v>
      </c>
      <c r="V356" s="24">
        <v>3.49950597662717</v>
      </c>
      <c r="W356" s="24">
        <v>3.42741067745532</v>
      </c>
      <c r="X356" s="24">
        <v>3.38100075958988</v>
      </c>
      <c r="Y356" s="24">
        <v>3.31369844356984</v>
      </c>
      <c r="Z356" s="29">
        <v>41.0757263665443</v>
      </c>
      <c r="AA356" s="29">
        <v>41.7935603767354</v>
      </c>
      <c r="AB356" s="29">
        <v>42.2663343124557</v>
      </c>
      <c r="AC356" s="29">
        <v>42.9676526529554</v>
      </c>
    </row>
    <row r="357" ht="20.05" customHeight="1">
      <c r="A357" s="22">
        <f>$A356+C356</f>
        <v>1757.560866034490</v>
      </c>
      <c r="B357" s="23"/>
      <c r="C357" s="24">
        <v>5</v>
      </c>
      <c r="D357" t="b" s="25">
        <v>1</v>
      </c>
      <c r="E357" s="26"/>
      <c r="F357" s="27">
        <v>537.2145450800371</v>
      </c>
      <c r="G357" s="27">
        <f>E356+(F356/60+H357*'data'!$C$16+I357*OFFSET('data'!$C$17,0,D356)-G356*(OFFSET('data'!$C$18,0,D356)+'data'!$C$19+OFFSET('data'!$C$20,0,D356)))*C357/60+G356</f>
        <v>22.2937827132072</v>
      </c>
      <c r="H357" s="27">
        <f>H356+('data'!$C$19*G356-'data'!$C$16*H356)*$C357/60</f>
        <v>81.2793610152814</v>
      </c>
      <c r="I357" s="27">
        <f>I356+(OFFSET('data'!$C$20,0,D357)*G356-OFFSET('data'!$C$17,0,D357)*I356)*$C357/60</f>
        <v>102.890231400457</v>
      </c>
      <c r="J357" s="28">
        <f>$A357/60</f>
        <v>29.2926811005748</v>
      </c>
      <c r="K357" s="24">
        <f>G357/'data'!$C$15*1000</f>
        <v>3.40604788396986</v>
      </c>
      <c r="L357" s="24">
        <f>L356+'data'!$G$21*(K356-L356)/60*C356</f>
        <v>3.31478069776553</v>
      </c>
      <c r="M357" s="25">
        <f>IF(L357&lt;='data'!$G$22,1.89,1.47)</f>
        <v>1.47</v>
      </c>
      <c r="N357" s="24">
        <f>$A357</f>
        <v>1757.560866034490</v>
      </c>
      <c r="O357" s="29">
        <f>'data'!$G$23-'data'!$G$23*(1-('data'!$G$22^M357)/('data'!$G$22^M357+L357^M357))</f>
        <v>42.9112720447333</v>
      </c>
      <c r="P357" s="29">
        <f>VLOOKUP(IF(N357-'data'!$G$24&lt;0,0,N357-'data'!$G$24),N3:O366,2)</f>
        <v>42.9561927492346</v>
      </c>
      <c r="Q357" s="25">
        <v>3.5</v>
      </c>
      <c r="R357" s="30">
        <v>3.50004622087158</v>
      </c>
      <c r="S357" s="25">
        <v>3.45955691565489</v>
      </c>
      <c r="T357" s="25">
        <v>3.43595632682383</v>
      </c>
      <c r="U357" s="24">
        <v>3.40604788396986</v>
      </c>
      <c r="V357" s="24">
        <v>3.49951233627223</v>
      </c>
      <c r="W357" s="24">
        <v>3.42778697246939</v>
      </c>
      <c r="X357" s="24">
        <v>3.38164435280532</v>
      </c>
      <c r="Y357" s="24">
        <v>3.31478069776553</v>
      </c>
      <c r="Z357" s="29">
        <v>41.0756620303323</v>
      </c>
      <c r="AA357" s="29">
        <v>41.7897459963988</v>
      </c>
      <c r="AB357" s="29">
        <v>42.259693427623</v>
      </c>
      <c r="AC357" s="29">
        <v>42.9561927492346</v>
      </c>
    </row>
    <row r="358" ht="20.05" customHeight="1">
      <c r="A358" s="22">
        <f>$A357+C357</f>
        <v>1762.560866034490</v>
      </c>
      <c r="B358" s="23"/>
      <c r="C358" s="24">
        <v>5</v>
      </c>
      <c r="D358" t="b" s="25">
        <v>1</v>
      </c>
      <c r="E358" s="26"/>
      <c r="F358" s="27">
        <v>536.998693818050</v>
      </c>
      <c r="G358" s="27">
        <f>E357+(F357/60+H358*'data'!$C$16+I358*OFFSET('data'!$C$17,0,D357)-G357*(OFFSET('data'!$C$18,0,D357)+'data'!$C$19+OFFSET('data'!$C$20,0,D357)))*C358/60+G357</f>
        <v>22.2962446887595</v>
      </c>
      <c r="H358" s="27">
        <f>H357+('data'!$C$19*G357-'data'!$C$16*H357)*$C358/60</f>
        <v>81.3411808004572</v>
      </c>
      <c r="I358" s="27">
        <f>I357+(OFFSET('data'!$C$20,0,D358)*G357-OFFSET('data'!$C$17,0,D358)*I357)*$C358/60</f>
        <v>103.071633881257</v>
      </c>
      <c r="J358" s="28">
        <f>$A358/60</f>
        <v>29.3760144339082</v>
      </c>
      <c r="K358" s="24">
        <f>G358/'data'!$C$15*1000</f>
        <v>3.40642402501008</v>
      </c>
      <c r="L358" s="24">
        <f>L357+'data'!$G$21*(K357-L357)/60*C357</f>
        <v>3.31585465820589</v>
      </c>
      <c r="M358" s="25">
        <f>IF(L358&lt;='data'!$G$22,1.89,1.47)</f>
        <v>1.47</v>
      </c>
      <c r="N358" s="24">
        <f>$A358</f>
        <v>1762.560866034490</v>
      </c>
      <c r="O358" s="29">
        <f>'data'!$G$23-'data'!$G$23*(1-('data'!$G$22^M358)/('data'!$G$22^M358+L358^M358))</f>
        <v>42.9002667690094</v>
      </c>
      <c r="P358" s="29">
        <f>VLOOKUP(IF(N358-'data'!$G$24&lt;0,0,N358-'data'!$G$24),N3:O366,2)</f>
        <v>42.9448257135161</v>
      </c>
      <c r="Q358" s="25">
        <v>3.5</v>
      </c>
      <c r="R358" s="30">
        <v>3.50004601168038</v>
      </c>
      <c r="S358" s="25">
        <v>3.45972433372993</v>
      </c>
      <c r="T358" s="25">
        <v>3.43621725526465</v>
      </c>
      <c r="U358" s="24">
        <v>3.40642402501008</v>
      </c>
      <c r="V358" s="24">
        <v>3.49951861860615</v>
      </c>
      <c r="W358" s="24">
        <v>3.42816081616495</v>
      </c>
      <c r="X358" s="24">
        <v>3.38228345338417</v>
      </c>
      <c r="Y358" s="24">
        <v>3.31585465820589</v>
      </c>
      <c r="Z358" s="29">
        <v>41.0755984757278</v>
      </c>
      <c r="AA358" s="29">
        <v>41.7859572118013</v>
      </c>
      <c r="AB358" s="29">
        <v>42.2531008281365</v>
      </c>
      <c r="AC358" s="29">
        <v>42.9448257135161</v>
      </c>
    </row>
    <row r="359" ht="20.05" customHeight="1">
      <c r="A359" s="22">
        <f>$A358+C358</f>
        <v>1767.560866034490</v>
      </c>
      <c r="B359" s="23"/>
      <c r="C359" s="24">
        <v>5</v>
      </c>
      <c r="D359" t="b" s="25">
        <v>1</v>
      </c>
      <c r="E359" s="26"/>
      <c r="F359" s="27">
        <v>536.783817053922</v>
      </c>
      <c r="G359" s="27">
        <f>E358+(F358/60+H359*'data'!$C$16+I359*OFFSET('data'!$C$17,0,D358)-G358*(OFFSET('data'!$C$18,0,D358)+'data'!$C$19+OFFSET('data'!$C$20,0,D358)))*C359/60+G358</f>
        <v>22.2986982367127</v>
      </c>
      <c r="H359" s="27">
        <f>H358+('data'!$C$19*G358-'data'!$C$16*H358)*$C359/60</f>
        <v>81.4026973060581</v>
      </c>
      <c r="I359" s="27">
        <f>I358+(OFFSET('data'!$C$20,0,D359)*G358-OFFSET('data'!$C$17,0,D359)*I358)*$C359/60</f>
        <v>103.252991164960</v>
      </c>
      <c r="J359" s="28">
        <f>$A359/60</f>
        <v>29.4593477672415</v>
      </c>
      <c r="K359" s="24">
        <f>G359/'data'!$C$15*1000</f>
        <v>3.4067988784803</v>
      </c>
      <c r="L359" s="24">
        <f>L358+'data'!$G$21*(K358-L358)/60*C358</f>
        <v>3.31692040725657</v>
      </c>
      <c r="M359" s="25">
        <f>IF(L359&lt;='data'!$G$22,1.89,1.47)</f>
        <v>1.47</v>
      </c>
      <c r="N359" s="24">
        <f>$A359</f>
        <v>1767.560866034490</v>
      </c>
      <c r="O359" s="29">
        <f>'data'!$G$23-'data'!$G$23*(1-('data'!$G$22^M359)/('data'!$G$22^M359+L359^M359))</f>
        <v>42.8893495624455</v>
      </c>
      <c r="P359" s="29">
        <f>VLOOKUP(IF(N359-'data'!$G$24&lt;0,0,N359-'data'!$G$24),N3:O366,2)</f>
        <v>42.9335505630334</v>
      </c>
      <c r="Q359" s="25">
        <v>3.5</v>
      </c>
      <c r="R359" s="30">
        <v>3.50004580369316</v>
      </c>
      <c r="S359" s="25">
        <v>3.45989119437639</v>
      </c>
      <c r="T359" s="25">
        <v>3.43647731459145</v>
      </c>
      <c r="U359" s="24">
        <v>3.4067988784803</v>
      </c>
      <c r="V359" s="24">
        <v>3.49952482455291</v>
      </c>
      <c r="W359" s="24">
        <v>3.42853223080621</v>
      </c>
      <c r="X359" s="24">
        <v>3.38291810393084</v>
      </c>
      <c r="Y359" s="24">
        <v>3.31692040725657</v>
      </c>
      <c r="Z359" s="29">
        <v>41.0755356933897</v>
      </c>
      <c r="AA359" s="29">
        <v>41.7821937836612</v>
      </c>
      <c r="AB359" s="29">
        <v>42.2465560362481</v>
      </c>
      <c r="AC359" s="29">
        <v>42.9335505630334</v>
      </c>
    </row>
    <row r="360" ht="20.05" customHeight="1">
      <c r="A360" s="22">
        <f>$A359+C359</f>
        <v>1772.560866034490</v>
      </c>
      <c r="B360" s="23"/>
      <c r="C360" s="24">
        <v>5</v>
      </c>
      <c r="D360" t="b" s="25">
        <v>1</v>
      </c>
      <c r="E360" s="26"/>
      <c r="F360" s="27">
        <v>536.569909180374</v>
      </c>
      <c r="G360" s="27">
        <f>E359+(F359/60+H360*'data'!$C$16+I360*OFFSET('data'!$C$17,0,D359)-G359*(OFFSET('data'!$C$18,0,D359)+'data'!$C$19+OFFSET('data'!$C$20,0,D359)))*C360/60+G359</f>
        <v>22.3011433991867</v>
      </c>
      <c r="H360" s="27">
        <f>H359+('data'!$C$19*G359-'data'!$C$16*H359)*$C360/60</f>
        <v>81.46391210815889</v>
      </c>
      <c r="I360" s="27">
        <f>I359+(OFFSET('data'!$C$20,0,D360)*G359-OFFSET('data'!$C$17,0,D360)*I359)*$C360/60</f>
        <v>103.434303185410</v>
      </c>
      <c r="J360" s="28">
        <f>$A360/60</f>
        <v>29.5426811005748</v>
      </c>
      <c r="K360" s="24">
        <f>G360/'data'!$C$15*1000</f>
        <v>3.40717245081558</v>
      </c>
      <c r="L360" s="24">
        <f>L359+'data'!$G$21*(K359-L359)/60*C359</f>
        <v>3.31797802639164</v>
      </c>
      <c r="M360" s="25">
        <f>IF(L360&lt;='data'!$G$22,1.89,1.47)</f>
        <v>1.47</v>
      </c>
      <c r="N360" s="24">
        <f>$A360</f>
        <v>1772.560866034490</v>
      </c>
      <c r="O360" s="29">
        <f>'data'!$G$23-'data'!$G$23*(1-('data'!$G$22^M360)/('data'!$G$22^M360+L360^M360))</f>
        <v>42.8785194991122</v>
      </c>
      <c r="P360" s="29">
        <f>VLOOKUP(IF(N360-'data'!$G$24&lt;0,0,N360-'data'!$G$24),N3:O366,2)</f>
        <v>42.9223663266513</v>
      </c>
      <c r="Q360" s="25">
        <v>3.5</v>
      </c>
      <c r="R360" s="30">
        <v>3.50004559690284</v>
      </c>
      <c r="S360" s="25">
        <v>3.46005749942268</v>
      </c>
      <c r="T360" s="25">
        <v>3.43673650771121</v>
      </c>
      <c r="U360" s="24">
        <v>3.40717245081558</v>
      </c>
      <c r="V360" s="24">
        <v>3.49953095502554</v>
      </c>
      <c r="W360" s="24">
        <v>3.428901238417</v>
      </c>
      <c r="X360" s="24">
        <v>3.38354834658275</v>
      </c>
      <c r="Y360" s="24">
        <v>3.31797802639164</v>
      </c>
      <c r="Z360" s="29">
        <v>41.0754736740873</v>
      </c>
      <c r="AA360" s="29">
        <v>41.7784554753649</v>
      </c>
      <c r="AB360" s="29">
        <v>42.240058579733</v>
      </c>
      <c r="AC360" s="29">
        <v>42.9223663266513</v>
      </c>
    </row>
    <row r="361" ht="20.05" customHeight="1">
      <c r="A361" s="22">
        <f>$A360+C360</f>
        <v>1777.560866034490</v>
      </c>
      <c r="B361" s="23"/>
      <c r="C361" s="24">
        <v>5</v>
      </c>
      <c r="D361" t="b" s="25">
        <v>1</v>
      </c>
      <c r="E361" s="26"/>
      <c r="F361" s="27">
        <v>536.356964622822</v>
      </c>
      <c r="G361" s="27">
        <f>E360+(F360/60+H361*'data'!$C$16+I361*OFFSET('data'!$C$17,0,D360)-G360*(OFFSET('data'!$C$18,0,D360)+'data'!$C$19+OFFSET('data'!$C$20,0,D360)))*C361/60+G360</f>
        <v>22.3035802173073</v>
      </c>
      <c r="H361" s="27">
        <f>H360+('data'!$C$19*G360-'data'!$C$16*H360)*$C361/60</f>
        <v>81.5248267746033</v>
      </c>
      <c r="I361" s="27">
        <f>I360+(OFFSET('data'!$C$20,0,D361)*G360-OFFSET('data'!$C$17,0,D361)*I360)*$C361/60</f>
        <v>103.615569876892</v>
      </c>
      <c r="J361" s="28">
        <f>$A361/60</f>
        <v>29.6260144339082</v>
      </c>
      <c r="K361" s="24">
        <f>G361/'data'!$C$15*1000</f>
        <v>3.40754474829915</v>
      </c>
      <c r="L361" s="24">
        <f>L360+'data'!$G$21*(K360-L360)/60*C360</f>
        <v>3.31902759620217</v>
      </c>
      <c r="M361" s="25">
        <f>IF(L361&lt;='data'!$G$22,1.89,1.47)</f>
        <v>1.47</v>
      </c>
      <c r="N361" s="24">
        <f>$A361</f>
        <v>1777.560866034490</v>
      </c>
      <c r="O361" s="29">
        <f>'data'!$G$23-'data'!$G$23*(1-('data'!$G$22^M361)/('data'!$G$22^M361+L361^M361))</f>
        <v>42.8677756640556</v>
      </c>
      <c r="P361" s="29">
        <f>VLOOKUP(IF(N361-'data'!$G$24&lt;0,0,N361-'data'!$G$24),N3:O366,2)</f>
        <v>42.9112720447333</v>
      </c>
      <c r="Q361" s="25">
        <v>3.5</v>
      </c>
      <c r="R361" s="30">
        <v>3.50004539130241</v>
      </c>
      <c r="S361" s="25">
        <v>3.46022325069113</v>
      </c>
      <c r="T361" s="25">
        <v>3.43699483751801</v>
      </c>
      <c r="U361" s="24">
        <v>3.40754474829915</v>
      </c>
      <c r="V361" s="24">
        <v>3.49953701092624</v>
      </c>
      <c r="W361" s="24">
        <v>3.42926786078349</v>
      </c>
      <c r="X361" s="24">
        <v>3.3841742230157</v>
      </c>
      <c r="Y361" s="24">
        <v>3.31902759620217</v>
      </c>
      <c r="Z361" s="29">
        <v>41.0754124086996</v>
      </c>
      <c r="AA361" s="29">
        <v>41.7747420529346</v>
      </c>
      <c r="AB361" s="29">
        <v>42.233607991822</v>
      </c>
      <c r="AC361" s="29">
        <v>42.9112720447333</v>
      </c>
    </row>
    <row r="362" ht="20.05" customHeight="1">
      <c r="A362" s="22">
        <f>$A361+C361</f>
        <v>1782.560866034490</v>
      </c>
      <c r="B362" s="23"/>
      <c r="C362" s="24">
        <v>5</v>
      </c>
      <c r="D362" t="b" s="25">
        <v>1</v>
      </c>
      <c r="E362" s="26"/>
      <c r="F362" s="27">
        <v>536.144977839493</v>
      </c>
      <c r="G362" s="27">
        <f>E361+(F361/60+H362*'data'!$C$16+I362*OFFSET('data'!$C$17,0,D361)-G361*(OFFSET('data'!$C$18,0,D361)+'data'!$C$19+OFFSET('data'!$C$20,0,D361)))*C362/60+G361</f>
        <v>22.3060087312601</v>
      </c>
      <c r="H362" s="27">
        <f>H361+('data'!$C$19*G361-'data'!$C$16*H361)*$C362/60</f>
        <v>81.5854428650283</v>
      </c>
      <c r="I362" s="27">
        <f>I361+(OFFSET('data'!$C$20,0,D362)*G361-OFFSET('data'!$C$17,0,D362)*I361)*$C362/60</f>
        <v>103.796791174125</v>
      </c>
      <c r="J362" s="28">
        <f>$A362/60</f>
        <v>29.7093477672415</v>
      </c>
      <c r="K362" s="24">
        <f>G362/'data'!$C$15*1000</f>
        <v>3.40791577707056</v>
      </c>
      <c r="L362" s="24">
        <f>L361+'data'!$G$21*(K361-L361)/60*C361</f>
        <v>3.32006919640481</v>
      </c>
      <c r="M362" s="25">
        <f>IF(L362&lt;='data'!$G$22,1.89,1.47)</f>
        <v>1.47</v>
      </c>
      <c r="N362" s="24">
        <f>$A362</f>
        <v>1782.560866034490</v>
      </c>
      <c r="O362" s="29">
        <f>'data'!$G$23-'data'!$G$23*(1-('data'!$G$22^M362)/('data'!$G$22^M362+L362^M362))</f>
        <v>42.8571171531684</v>
      </c>
      <c r="P362" s="29">
        <f>VLOOKUP(IF(N362-'data'!$G$24&lt;0,0,N362-'data'!$G$24),N3:O366,2)</f>
        <v>42.9002667690094</v>
      </c>
      <c r="Q362" s="25">
        <v>3.5</v>
      </c>
      <c r="R362" s="30">
        <v>3.5000451868849</v>
      </c>
      <c r="S362" s="25">
        <v>3.46038844999801</v>
      </c>
      <c r="T362" s="25">
        <v>3.43725230689322</v>
      </c>
      <c r="U362" s="24">
        <v>3.40791577707056</v>
      </c>
      <c r="V362" s="24">
        <v>3.49954299314652</v>
      </c>
      <c r="W362" s="24">
        <v>3.42963211945694</v>
      </c>
      <c r="X362" s="24">
        <v>3.38479577444913</v>
      </c>
      <c r="Y362" s="24">
        <v>3.32006919640481</v>
      </c>
      <c r="Z362" s="29">
        <v>41.0753518882138</v>
      </c>
      <c r="AA362" s="29">
        <v>41.7710532849969</v>
      </c>
      <c r="AB362" s="29">
        <v>42.2272038111328</v>
      </c>
      <c r="AC362" s="29">
        <v>42.9002667690094</v>
      </c>
    </row>
    <row r="363" ht="20.05" customHeight="1">
      <c r="A363" s="22">
        <f>$A362+C362</f>
        <v>1787.560866034490</v>
      </c>
      <c r="B363" s="23"/>
      <c r="C363" s="24">
        <v>5</v>
      </c>
      <c r="D363" t="b" s="25">
        <v>1</v>
      </c>
      <c r="E363" s="26"/>
      <c r="F363" s="27">
        <v>535.933943320990</v>
      </c>
      <c r="G363" s="27">
        <f>E362+(F362/60+H363*'data'!$C$16+I363*OFFSET('data'!$C$17,0,D362)-G362*(OFFSET('data'!$C$18,0,D362)+'data'!$C$19+OFFSET('data'!$C$20,0,D362)))*C363/60+G362</f>
        <v>22.3084289803412</v>
      </c>
      <c r="H363" s="27">
        <f>H362+('data'!$C$19*G362-'data'!$C$16*H362)*$C363/60</f>
        <v>81.64576193088961</v>
      </c>
      <c r="I363" s="27">
        <f>I362+(OFFSET('data'!$C$20,0,D363)*G362-OFFSET('data'!$C$17,0,D363)*I362)*$C363/60</f>
        <v>103.977967012250</v>
      </c>
      <c r="J363" s="28">
        <f>$A363/60</f>
        <v>29.7926811005748</v>
      </c>
      <c r="K363" s="24">
        <f>G363/'data'!$C$15*1000</f>
        <v>3.40828554313347</v>
      </c>
      <c r="L363" s="24">
        <f>L362+'data'!$G$21*(K362-L362)/60*C362</f>
        <v>3.32110290585044</v>
      </c>
      <c r="M363" s="25">
        <f>IF(L363&lt;='data'!$G$22,1.89,1.47)</f>
        <v>1.47</v>
      </c>
      <c r="N363" s="24">
        <f>$A363</f>
        <v>1787.560866034490</v>
      </c>
      <c r="O363" s="29">
        <f>'data'!$G$23-'data'!$G$23*(1-('data'!$G$22^M363)/('data'!$G$22^M363+L363^M363))</f>
        <v>42.8465430730619</v>
      </c>
      <c r="P363" s="29">
        <f>VLOOKUP(IF(N363-'data'!$G$24&lt;0,0,N363-'data'!$G$24),N3:O366,2)</f>
        <v>42.8893495624455</v>
      </c>
      <c r="Q363" s="25">
        <v>3.5</v>
      </c>
      <c r="R363" s="30">
        <v>3.50004498364338</v>
      </c>
      <c r="S363" s="25">
        <v>3.46055309915355</v>
      </c>
      <c r="T363" s="25">
        <v>3.4375089187058</v>
      </c>
      <c r="U363" s="24">
        <v>3.40828554313347</v>
      </c>
      <c r="V363" s="24">
        <v>3.49954890256732</v>
      </c>
      <c r="W363" s="24">
        <v>3.42999403575638</v>
      </c>
      <c r="X363" s="24">
        <v>3.38541304165135</v>
      </c>
      <c r="Y363" s="24">
        <v>3.32110290585044</v>
      </c>
      <c r="Z363" s="29">
        <v>41.0752921037241</v>
      </c>
      <c r="AA363" s="29">
        <v>41.7673889427513</v>
      </c>
      <c r="AB363" s="29">
        <v>42.2208455816035</v>
      </c>
      <c r="AC363" s="29">
        <v>42.8893495624455</v>
      </c>
    </row>
    <row r="364" ht="20.05" customHeight="1">
      <c r="A364" s="22">
        <f>$A363+C363</f>
        <v>1792.560866034490</v>
      </c>
      <c r="B364" s="23"/>
      <c r="C364" s="24">
        <v>5</v>
      </c>
      <c r="D364" t="b" s="25">
        <v>1</v>
      </c>
      <c r="E364" s="26"/>
      <c r="F364" s="27">
        <v>535.7238555903371</v>
      </c>
      <c r="G364" s="27">
        <f>E363+(F363/60+H364*'data'!$C$16+I364*OFFSET('data'!$C$17,0,D363)-G363*(OFFSET('data'!$C$18,0,D363)+'data'!$C$19+OFFSET('data'!$C$20,0,D363)))*C364/60+G363</f>
        <v>22.3108410030046</v>
      </c>
      <c r="H364" s="27">
        <f>H363+('data'!$C$19*G363-'data'!$C$16*H363)*$C364/60</f>
        <v>81.7057855154881</v>
      </c>
      <c r="I364" s="27">
        <f>I363+(OFFSET('data'!$C$20,0,D364)*G363-OFFSET('data'!$C$17,0,D364)*I363)*$C364/60</f>
        <v>104.159097326823</v>
      </c>
      <c r="J364" s="28">
        <f>$A364/60</f>
        <v>29.8760144339082</v>
      </c>
      <c r="K364" s="24">
        <f>G364/'data'!$C$15*1000</f>
        <v>3.4086540523629</v>
      </c>
      <c r="L364" s="24">
        <f>L363+'data'!$G$21*(K363-L363)/60*C363</f>
        <v>3.32212880253272</v>
      </c>
      <c r="M364" s="25">
        <f>IF(L364&lt;='data'!$G$22,1.89,1.47)</f>
        <v>1.47</v>
      </c>
      <c r="N364" s="24">
        <f>$A364</f>
        <v>1792.560866034490</v>
      </c>
      <c r="O364" s="29">
        <f>'data'!$G$23-'data'!$G$23*(1-('data'!$G$22^M364)/('data'!$G$22^M364+L364^M364))</f>
        <v>42.836052540939</v>
      </c>
      <c r="P364" s="29">
        <f>VLOOKUP(IF(N364-'data'!$G$24&lt;0,0,N364-'data'!$G$24),N3:O366,2)</f>
        <v>42.8785194991122</v>
      </c>
      <c r="Q364" s="25">
        <v>3.5</v>
      </c>
      <c r="R364" s="30">
        <v>3.50004478157095</v>
      </c>
      <c r="S364" s="25">
        <v>3.46071719996198</v>
      </c>
      <c r="T364" s="25">
        <v>3.43776467581246</v>
      </c>
      <c r="U364" s="24">
        <v>3.4086540523629</v>
      </c>
      <c r="V364" s="24">
        <v>3.49955474005912</v>
      </c>
      <c r="W364" s="24">
        <v>3.43035363077128</v>
      </c>
      <c r="X364" s="24">
        <v>3.3860260649447</v>
      </c>
      <c r="Y364" s="24">
        <v>3.32212880253272</v>
      </c>
      <c r="Z364" s="29">
        <v>41.0752330464302</v>
      </c>
      <c r="AA364" s="29">
        <v>41.7637487999394</v>
      </c>
      <c r="AB364" s="29">
        <v>42.214532852427</v>
      </c>
      <c r="AC364" s="29">
        <v>42.8785194991122</v>
      </c>
    </row>
    <row r="365" ht="20.05" customHeight="1">
      <c r="A365" s="22">
        <f>$A364+C364</f>
        <v>1797.560866034490</v>
      </c>
      <c r="B365" s="23"/>
      <c r="C365" s="24">
        <v>5</v>
      </c>
      <c r="D365" t="b" s="25">
        <v>1</v>
      </c>
      <c r="E365" s="26"/>
      <c r="F365" s="27">
        <v>535.514709202628</v>
      </c>
      <c r="G365" s="27">
        <f>E364+(F364/60+H365*'data'!$C$16+I365*OFFSET('data'!$C$17,0,D364)-G364*(OFFSET('data'!$C$18,0,D364)+'data'!$C$19+OFFSET('data'!$C$20,0,D364)))*C365/60+G364</f>
        <v>22.3132448369077</v>
      </c>
      <c r="H365" s="27">
        <f>H364+('data'!$C$19*G364-'data'!$C$16*H364)*$C365/60</f>
        <v>81.7655151539975</v>
      </c>
      <c r="I365" s="27">
        <f>I364+(OFFSET('data'!$C$20,0,D365)*G364-OFFSET('data'!$C$17,0,D365)*I364)*$C365/60</f>
        <v>104.340182053805</v>
      </c>
      <c r="J365" s="28">
        <f>$A365/60</f>
        <v>29.9593477672415</v>
      </c>
      <c r="K365" s="24">
        <f>G365/'data'!$C$15*1000</f>
        <v>3.40902131051215</v>
      </c>
      <c r="L365" s="24">
        <f>L364+'data'!$G$21*(K364-L364)/60*C364</f>
        <v>3.32314696359667</v>
      </c>
      <c r="M365" s="25">
        <f>IF(L365&lt;='data'!$G$22,1.89,1.47)</f>
        <v>1.47</v>
      </c>
      <c r="N365" s="24">
        <f>$A365</f>
        <v>1797.560866034490</v>
      </c>
      <c r="O365" s="29">
        <f>'data'!$G$23-'data'!$G$23*(1-('data'!$G$22^M365)/('data'!$G$22^M365+L365^M365))</f>
        <v>42.8256446844681</v>
      </c>
      <c r="P365" s="29">
        <f>VLOOKUP(IF(N365-'data'!$G$24&lt;0,0,N365-'data'!$G$24),N3:O366,2)</f>
        <v>42.8677756640556</v>
      </c>
      <c r="Q365" s="25">
        <v>3.5</v>
      </c>
      <c r="R365" s="30">
        <v>3.50004458066075</v>
      </c>
      <c r="S365" s="25">
        <v>3.46088075422153</v>
      </c>
      <c r="T365" s="25">
        <v>3.43801958105791</v>
      </c>
      <c r="U365" s="24">
        <v>3.40902131051215</v>
      </c>
      <c r="V365" s="24">
        <v>3.49956050648208</v>
      </c>
      <c r="W365" s="24">
        <v>3.43071092536417</v>
      </c>
      <c r="X365" s="24">
        <v>3.38663488421066</v>
      </c>
      <c r="Y365" s="24">
        <v>3.32314696359667</v>
      </c>
      <c r="Z365" s="29">
        <v>41.0751747076366</v>
      </c>
      <c r="AA365" s="29">
        <v>41.7601326328142</v>
      </c>
      <c r="AB365" s="29">
        <v>42.2082651779852</v>
      </c>
      <c r="AC365" s="29">
        <v>42.8677756640556</v>
      </c>
    </row>
    <row r="366" ht="20.05" customHeight="1">
      <c r="A366" s="31">
        <f>$A365+C365</f>
        <v>1802.560866034490</v>
      </c>
      <c r="B366" s="23"/>
      <c r="C366" s="24">
        <v>5</v>
      </c>
      <c r="D366" t="b" s="25">
        <v>1</v>
      </c>
      <c r="E366" s="26"/>
      <c r="F366" s="27">
        <v>535.306498744774</v>
      </c>
      <c r="G366" s="27">
        <f>E365+(F365/60+H366*'data'!$C$16+I366*OFFSET('data'!$C$17,0,D365)-G365*(OFFSET('data'!$C$18,0,D365)+'data'!$C$19+OFFSET('data'!$C$20,0,D365)))*C366/60+G365</f>
        <v>22.3156405189531</v>
      </c>
      <c r="H366" s="27">
        <f>H365+('data'!$C$19*G365-'data'!$C$16*H365)*$C366/60</f>
        <v>81.82495237349249</v>
      </c>
      <c r="I366" s="27">
        <f>I365+(OFFSET('data'!$C$20,0,D366)*G365-OFFSET('data'!$C$17,0,D366)*I365)*$C366/60</f>
        <v>104.521221129555</v>
      </c>
      <c r="J366" s="28">
        <f>$A366/60</f>
        <v>30.0426811005748</v>
      </c>
      <c r="K366" s="24">
        <f>G366/'data'!$C$15*1000</f>
        <v>3.40938732321921</v>
      </c>
      <c r="L366" s="24">
        <f>L365+'data'!$G$21*(K365-L365)/60*C365</f>
        <v>3.32415746534724</v>
      </c>
      <c r="M366" s="25">
        <f>IF(L366&lt;='data'!$G$22,1.89,1.47)</f>
        <v>1.47</v>
      </c>
      <c r="N366" s="24">
        <f>$A366</f>
        <v>1802.560866034490</v>
      </c>
      <c r="O366" s="29">
        <f>'data'!$G$23-'data'!$G$23*(1-('data'!$G$22^M366)/('data'!$G$22^M366+L366^M366))</f>
        <v>42.8153186416583</v>
      </c>
      <c r="P366" s="29">
        <f>VLOOKUP(IF(N366-'data'!$G$24&lt;0,0,N366-'data'!$G$24),N3:O366,2)</f>
        <v>42.8571171531684</v>
      </c>
      <c r="Q366" s="25">
        <v>3.5</v>
      </c>
      <c r="R366" s="30">
        <v>3.50004438090598</v>
      </c>
      <c r="S366" s="25">
        <v>3.46104376372449</v>
      </c>
      <c r="T366" s="25">
        <v>3.43827363727503</v>
      </c>
      <c r="U366" s="24">
        <v>3.40938732321921</v>
      </c>
      <c r="V366" s="24">
        <v>3.49956620268616</v>
      </c>
      <c r="W366" s="24">
        <v>3.43106594017324</v>
      </c>
      <c r="X366" s="24">
        <v>3.38723953889488</v>
      </c>
      <c r="Y366" s="24">
        <v>3.32415746534724</v>
      </c>
      <c r="Z366" s="29">
        <v>41.0751170787506</v>
      </c>
      <c r="AA366" s="29">
        <v>41.7565402201103</v>
      </c>
      <c r="AB366" s="29">
        <v>42.2020421177849</v>
      </c>
      <c r="AC366" s="29">
        <v>42.8571171531684</v>
      </c>
    </row>
  </sheetData>
  <mergeCells count="4">
    <mergeCell ref="A2:AC2"/>
    <mergeCell ref="S3:U3"/>
    <mergeCell ref="V3:X3"/>
    <mergeCell ref="Z3:AC3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2:R1104"/>
  <sheetViews>
    <sheetView workbookViewId="0" showGridLines="0" defaultGridColor="1">
      <pane topLeftCell="B4" xSplit="1" ySplit="3" activePane="bottomRight" state="frozen"/>
    </sheetView>
  </sheetViews>
  <sheetFormatPr defaultColWidth="16.3333" defaultRowHeight="19.9" customHeight="1" outlineLevelRow="0" outlineLevelCol="0"/>
  <cols>
    <col min="1" max="1" width="12.3906" style="32" customWidth="1"/>
    <col min="2" max="2" width="12.0312" style="32" customWidth="1"/>
    <col min="3" max="3" width="12.2578" style="32" customWidth="1"/>
    <col min="4" max="4" width="6.875" style="32" customWidth="1"/>
    <col min="5" max="5" width="9.07812" style="32" customWidth="1"/>
    <col min="6" max="6" width="11.1484" style="32" customWidth="1"/>
    <col min="7" max="18" width="16.3516" style="32" customWidth="1"/>
    <col min="19" max="16384" width="16.3516" style="32" customWidth="1"/>
  </cols>
  <sheetData>
    <row r="1" ht="27.65" customHeight="1">
      <c r="A1" t="s" s="2">
        <v>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ht="20.05" customHeight="1">
      <c r="A2" s="3"/>
      <c r="B2" s="3"/>
      <c r="C2" s="3"/>
      <c r="D2" s="3"/>
      <c r="E2" s="3"/>
      <c r="F2" s="33"/>
      <c r="G2" s="33"/>
      <c r="H2" s="33"/>
      <c r="I2" s="33"/>
      <c r="J2" s="33"/>
      <c r="K2" s="33"/>
      <c r="L2" s="3"/>
      <c r="M2" s="6"/>
      <c r="N2" s="6"/>
      <c r="O2" s="3"/>
      <c r="P2" s="3"/>
      <c r="Q2" s="3"/>
      <c r="R2" s="3"/>
    </row>
    <row r="3" ht="32.25" customHeight="1">
      <c r="A3" t="s" s="10">
        <v>4</v>
      </c>
      <c r="B3" t="s" s="10">
        <v>17</v>
      </c>
      <c r="C3" t="s" s="10">
        <v>5</v>
      </c>
      <c r="D3" t="s" s="10">
        <v>6</v>
      </c>
      <c r="E3" s="11"/>
      <c r="F3" t="s" s="10">
        <v>23</v>
      </c>
      <c r="G3" t="s" s="10">
        <v>8</v>
      </c>
      <c r="H3" t="s" s="10">
        <v>24</v>
      </c>
      <c r="I3" t="s" s="10">
        <v>9</v>
      </c>
      <c r="J3" t="s" s="10">
        <v>10</v>
      </c>
      <c r="K3" t="s" s="10">
        <v>11</v>
      </c>
      <c r="L3" t="s" s="10">
        <v>12</v>
      </c>
      <c r="M3" t="s" s="10">
        <v>1</v>
      </c>
      <c r="N3" t="s" s="10">
        <v>13</v>
      </c>
      <c r="O3" t="s" s="10">
        <v>14</v>
      </c>
      <c r="P3" t="s" s="10">
        <v>15</v>
      </c>
      <c r="Q3" t="s" s="10">
        <v>16</v>
      </c>
      <c r="R3" t="s" s="10">
        <v>3</v>
      </c>
    </row>
    <row r="4" ht="20.25" customHeight="1">
      <c r="A4" s="13">
        <v>0</v>
      </c>
      <c r="B4" s="14">
        <v>2.5</v>
      </c>
      <c r="C4" s="15">
        <v>5</v>
      </c>
      <c r="D4" t="b" s="16">
        <v>0</v>
      </c>
      <c r="E4" s="16">
        <v>0</v>
      </c>
      <c r="F4" s="21">
        <v>0</v>
      </c>
      <c r="G4" s="21">
        <f>IF(F4&gt;'data'!$H$29,'data'!$H$29,IF(F4&lt;0,0,F4))</f>
        <v>0</v>
      </c>
      <c r="H4" s="21">
        <v>0</v>
      </c>
      <c r="I4" s="21">
        <v>0</v>
      </c>
      <c r="J4" s="21">
        <f t="shared" si="1" ref="J4:K4">0</f>
        <v>0</v>
      </c>
      <c r="K4" s="21">
        <f t="shared" si="1"/>
        <v>0</v>
      </c>
      <c r="L4" s="19">
        <f>$A4/60</f>
        <v>0</v>
      </c>
      <c r="M4" s="15">
        <f>I4/'data'!$C$15*1000</f>
        <v>0</v>
      </c>
      <c r="N4" s="15">
        <v>0</v>
      </c>
      <c r="O4" s="16">
        <f>IF(N4&lt;='data'!$G$22,1.89,1.47)</f>
        <v>1.89</v>
      </c>
      <c r="P4" s="16">
        <f>$A4</f>
        <v>0</v>
      </c>
      <c r="Q4" s="16">
        <f>'data'!$G$23-'data'!$G$23*(1-('data'!$G$22^O4)/('data'!$G$22^O4+N4^O4))</f>
        <v>93</v>
      </c>
      <c r="R4" s="16">
        <f>VLOOKUP(IF(P4-'data'!$G$24&lt;0,0,P4-'data'!$G$24),P2:Q1104,2)</f>
        <v>93</v>
      </c>
    </row>
    <row r="5" ht="20.05" customHeight="1">
      <c r="A5" s="22">
        <f>$A4+C4</f>
        <v>5</v>
      </c>
      <c r="B5" s="23">
        <v>2.5</v>
      </c>
      <c r="C5" s="24">
        <v>5</v>
      </c>
      <c r="D5" t="b" s="25">
        <v>0</v>
      </c>
      <c r="E5" s="26"/>
      <c r="F5" s="30">
        <f>3600*(B5*'data'!$C$15/1000-H5-I4)/C5</f>
        <v>11781.6338028112</v>
      </c>
      <c r="G5" s="30">
        <f>IF(F5&gt;'data'!$H$29,'data'!$H$29,IF(F5&lt;0,0,F5))</f>
        <v>11781.6338028112</v>
      </c>
      <c r="H5" s="30">
        <f>(J5*'data'!$C$16+K5*OFFSET('data'!$C$17,0,D5)-I4*(OFFSET('data'!$C$18,0,D5)+'data'!$C$19+OFFSET('data'!$C$20,0,D5)))*$C5/60</f>
        <v>0</v>
      </c>
      <c r="I5" s="30">
        <f>(G5/60)*$C5/60+H5+I4</f>
        <v>16.3633802816822</v>
      </c>
      <c r="J5" s="30">
        <f>J4+('data'!$C$19*I4-'data'!$C$16*J4)*$C5/60</f>
        <v>0</v>
      </c>
      <c r="K5" s="30">
        <f>K4+(OFFSET('data'!$C$20,0,D5)*I4-OFFSET('data'!$C$17,0,D5)*K4)*$C5/60</f>
        <v>0</v>
      </c>
      <c r="L5" s="28">
        <f>$A5/60</f>
        <v>0.0833333333333333</v>
      </c>
      <c r="M5" s="24">
        <f>I5/'data'!$C$15*1000</f>
        <v>2.49999999999999</v>
      </c>
      <c r="N5" s="24">
        <f>N4+'data'!$G$21*(M4-N4)/60*C4</f>
        <v>0</v>
      </c>
      <c r="O5" s="25">
        <f>IF(N5&lt;='data'!$G$22,1.89,1.47)</f>
        <v>1.89</v>
      </c>
      <c r="P5" s="24">
        <f>$A5</f>
        <v>5</v>
      </c>
      <c r="Q5" s="25">
        <f>'data'!$G$23-'data'!$G$23*(1-('data'!$G$22^O5)/('data'!$G$22^O5+N5^O5))</f>
        <v>93</v>
      </c>
      <c r="R5" s="25">
        <f>VLOOKUP(IF(P5-'data'!$G$24&lt;0,0,P5-'data'!$G$24),P2:Q1104,2)</f>
        <v>93</v>
      </c>
    </row>
    <row r="6" ht="20.05" customHeight="1">
      <c r="A6" s="22">
        <f>$A5+C5</f>
        <v>10</v>
      </c>
      <c r="B6" s="23">
        <v>2.5</v>
      </c>
      <c r="C6" s="24">
        <v>5</v>
      </c>
      <c r="D6" t="b" s="25">
        <v>0</v>
      </c>
      <c r="E6" s="26"/>
      <c r="F6" s="30">
        <f>3600*(B6*'data'!$C$15/1000-H6-I5)/C6</f>
        <v>756.379303530959</v>
      </c>
      <c r="G6" s="30">
        <f>IF(F6&gt;'data'!$H$29,'data'!$H$29,IF(F6&lt;0,0,F6))</f>
        <v>756.379303530959</v>
      </c>
      <c r="H6" s="30">
        <f>(J6*'data'!$C$16+K6*OFFSET('data'!$C$17,0,D6)-I5*(OFFSET('data'!$C$18,0,D6)+'data'!$C$19+OFFSET('data'!$C$20,0,D6)))*$C6/60</f>
        <v>-1.05052681045959</v>
      </c>
      <c r="I6" s="30">
        <f>(G6/60)*$C6/60+H6+I5</f>
        <v>16.3633802816823</v>
      </c>
      <c r="J6" s="30">
        <f>J5+('data'!$C$19*I5-'data'!$C$16*J5)*$C6/60</f>
        <v>0.39547016814039</v>
      </c>
      <c r="K6" s="30">
        <f>K5+(OFFSET('data'!$C$20,0,D6)*I5-OFFSET('data'!$C$17,0,D6)*K5)*$C6/60</f>
        <v>0.245261480887192</v>
      </c>
      <c r="L6" s="28">
        <f>$A6/60</f>
        <v>0.166666666666667</v>
      </c>
      <c r="M6" s="24">
        <f>I6/'data'!$C$15*1000</f>
        <v>2.5</v>
      </c>
      <c r="N6" s="24">
        <f>N5+'data'!$G$21*(M5-N5)/60*C5</f>
        <v>0.0294180330582374</v>
      </c>
      <c r="O6" s="25">
        <f>IF(N6&lt;='data'!$G$22,1.89,1.47)</f>
        <v>1.89</v>
      </c>
      <c r="P6" s="24">
        <f>$A6</f>
        <v>10</v>
      </c>
      <c r="Q6" s="25">
        <f>'data'!$G$23-'data'!$G$23*(1-('data'!$G$22^O6)/('data'!$G$22^O6+N6^O6))</f>
        <v>92.98497575635101</v>
      </c>
      <c r="R6" s="25">
        <f>VLOOKUP(IF(P6-'data'!$G$24&lt;0,0,P6-'data'!$G$24),P2:Q1104,2)</f>
        <v>93</v>
      </c>
    </row>
    <row r="7" ht="20.05" customHeight="1">
      <c r="A7" s="22">
        <f>$A6+C6</f>
        <v>15</v>
      </c>
      <c r="B7" s="23">
        <v>2.5</v>
      </c>
      <c r="C7" s="24">
        <v>5</v>
      </c>
      <c r="D7" t="b" s="25">
        <v>0</v>
      </c>
      <c r="E7" s="26"/>
      <c r="F7" s="30">
        <f>3600*(B7*'data'!$C$15/1000-H7-I6)/C7</f>
        <v>754.659171574052</v>
      </c>
      <c r="G7" s="30">
        <f>IF(F7&gt;'data'!$H$29,'data'!$H$29,IF(F7&lt;0,0,F7))</f>
        <v>754.659171574052</v>
      </c>
      <c r="H7" s="30">
        <f>(J7*'data'!$C$16+K7*OFFSET('data'!$C$17,0,D7)-I6*(OFFSET('data'!$C$18,0,D7)+'data'!$C$19+OFFSET('data'!$C$20,0,D7)))*$C7/60</f>
        <v>-1.04813773829732</v>
      </c>
      <c r="I7" s="30">
        <f>(G7/60)*$C7/60+H7+I6</f>
        <v>16.3633802816823</v>
      </c>
      <c r="J7" s="30">
        <f>J6+('data'!$C$19*I6-'data'!$C$16*J6)*$C7/60</f>
        <v>0.788619575959572</v>
      </c>
      <c r="K7" s="30">
        <f>K6+(OFFSET('data'!$C$20,0,D7)*I6-OFFSET('data'!$C$17,0,D7)*K6)*$C7/60</f>
        <v>0.490441003494375</v>
      </c>
      <c r="L7" s="28">
        <f>$A7/60</f>
        <v>0.25</v>
      </c>
      <c r="M7" s="24">
        <f>I7/'data'!$C$15*1000</f>
        <v>2.5</v>
      </c>
      <c r="N7" s="24">
        <f>N6+'data'!$G$21*(M6-N6)/60*C6</f>
        <v>0.0584898978488687</v>
      </c>
      <c r="O7" s="25">
        <f>IF(N7&lt;='data'!$G$22,1.89,1.47)</f>
        <v>1.89</v>
      </c>
      <c r="P7" s="24">
        <f>$A7</f>
        <v>15</v>
      </c>
      <c r="Q7" s="25">
        <f>'data'!$G$23-'data'!$G$23*(1-('data'!$G$22^O7)/('data'!$G$22^O7+N7^O7))</f>
        <v>92.9449561592525</v>
      </c>
      <c r="R7" s="25">
        <f>VLOOKUP(IF(P7-'data'!$G$24&lt;0,0,P7-'data'!$G$24),P2:Q1104,2)</f>
        <v>93</v>
      </c>
    </row>
    <row r="8" ht="20.05" customHeight="1">
      <c r="A8" s="22">
        <f>$A7+C7</f>
        <v>20</v>
      </c>
      <c r="B8" s="23">
        <v>2.5</v>
      </c>
      <c r="C8" s="24">
        <v>5</v>
      </c>
      <c r="D8" t="b" s="25">
        <v>0</v>
      </c>
      <c r="E8" s="26"/>
      <c r="F8" s="30">
        <f>3600*(B8*'data'!$C$15/1000-H8-I7)/C8</f>
        <v>752.948807503223</v>
      </c>
      <c r="G8" s="30">
        <f>IF(F8&gt;'data'!$H$29,'data'!$H$29,IF(F8&lt;0,0,F8))</f>
        <v>752.948807503223</v>
      </c>
      <c r="H8" s="30">
        <f>(J8*'data'!$C$16+K8*OFFSET('data'!$C$17,0,D8)-I7*(OFFSET('data'!$C$18,0,D8)+'data'!$C$19+OFFSET('data'!$C$20,0,D8)))*$C8/60</f>
        <v>-1.04576223264339</v>
      </c>
      <c r="I8" s="30">
        <f>(G8/60)*$C8/60+H8+I7</f>
        <v>16.3633802816823</v>
      </c>
      <c r="J8" s="30">
        <f>J7+('data'!$C$19*I7-'data'!$C$16*J7)*$C8/60</f>
        <v>1.17946184250875</v>
      </c>
      <c r="K8" s="30">
        <f>K7+(OFFSET('data'!$C$20,0,D8)*I7-OFFSET('data'!$C$17,0,D8)*K7)*$C8/60</f>
        <v>0.735538595209296</v>
      </c>
      <c r="L8" s="28">
        <f>$A8/60</f>
        <v>0.333333333333333</v>
      </c>
      <c r="M8" s="24">
        <f>I8/'data'!$C$15*1000</f>
        <v>2.5</v>
      </c>
      <c r="N8" s="24">
        <f>N7+'data'!$G$21*(M7-N7)/60*C7</f>
        <v>0.0872196678077098</v>
      </c>
      <c r="O8" s="25">
        <f>IF(N8&lt;='data'!$G$22,1.89,1.47)</f>
        <v>1.89</v>
      </c>
      <c r="P8" s="24">
        <f>$A8</f>
        <v>20</v>
      </c>
      <c r="Q8" s="25">
        <f>'data'!$G$23-'data'!$G$23*(1-('data'!$G$22^O8)/('data'!$G$22^O8+N8^O8))</f>
        <v>92.8829430217163</v>
      </c>
      <c r="R8" s="25">
        <f>VLOOKUP(IF(P8-'data'!$G$24&lt;0,0,P8-'data'!$G$24),P2:Q1104,2)</f>
        <v>93</v>
      </c>
    </row>
    <row r="9" ht="20.05" customHeight="1">
      <c r="A9" s="22">
        <f>$A8+C8</f>
        <v>25</v>
      </c>
      <c r="B9" s="23">
        <v>2.5</v>
      </c>
      <c r="C9" s="24">
        <v>5</v>
      </c>
      <c r="D9" t="b" s="25">
        <v>0</v>
      </c>
      <c r="E9" s="26"/>
      <c r="F9" s="30">
        <f>3600*(B9*'data'!$C$15/1000-H9-I8)/C9</f>
        <v>751.248154106039</v>
      </c>
      <c r="G9" s="30">
        <f>IF(F9&gt;'data'!$H$29,'data'!$H$29,IF(F9&lt;0,0,F9))</f>
        <v>751.248154106039</v>
      </c>
      <c r="H9" s="30">
        <f>(J9*'data'!$C$16+K9*OFFSET('data'!$C$17,0,D9)-I8*(OFFSET('data'!$C$18,0,D9)+'data'!$C$19+OFFSET('data'!$C$20,0,D9)))*$C9/60</f>
        <v>-1.04340021403619</v>
      </c>
      <c r="I9" s="30">
        <f>(G9/60)*$C9/60+H9+I8</f>
        <v>16.3633802816823</v>
      </c>
      <c r="J9" s="30">
        <f>J8+('data'!$C$19*I8-'data'!$C$16*J8)*$C9/60</f>
        <v>1.56801050691766</v>
      </c>
      <c r="K9" s="30">
        <f>K8+(OFFSET('data'!$C$20,0,D9)*I8-OFFSET('data'!$C$17,0,D9)*K8)*$C9/60</f>
        <v>0.98055428341055</v>
      </c>
      <c r="L9" s="28">
        <f>$A9/60</f>
        <v>0.416666666666667</v>
      </c>
      <c r="M9" s="24">
        <f>I9/'data'!$C$15*1000</f>
        <v>2.5</v>
      </c>
      <c r="N9" s="24">
        <f>N8+'data'!$G$21*(M8-N8)/60*C8</f>
        <v>0.115611368437589</v>
      </c>
      <c r="O9" s="25">
        <f>IF(N9&lt;='data'!$G$22,1.89,1.47)</f>
        <v>1.89</v>
      </c>
      <c r="P9" s="24">
        <f>$A9</f>
        <v>25</v>
      </c>
      <c r="Q9" s="25">
        <f>'data'!$G$23-'data'!$G$23*(1-('data'!$G$22^O9)/('data'!$G$22^O9+N9^O9))</f>
        <v>92.80078467500149</v>
      </c>
      <c r="R9" s="25">
        <f>VLOOKUP(IF(P9-'data'!$G$24&lt;0,0,P9-'data'!$G$24),P2:Q1104,2)</f>
        <v>93</v>
      </c>
    </row>
    <row r="10" ht="20.05" customHeight="1">
      <c r="A10" s="22">
        <f>$A9+C9</f>
        <v>30</v>
      </c>
      <c r="B10" s="23">
        <v>2.5</v>
      </c>
      <c r="C10" s="24">
        <v>5</v>
      </c>
      <c r="D10" t="b" s="25">
        <v>0</v>
      </c>
      <c r="E10" s="26"/>
      <c r="F10" s="30">
        <f>3600*(B10*'data'!$C$15/1000-H10-I9)/C10</f>
        <v>749.557154505856</v>
      </c>
      <c r="G10" s="30">
        <f>IF(F10&gt;'data'!$H$29,'data'!$H$29,IF(F10&lt;0,0,F10))</f>
        <v>749.557154505856</v>
      </c>
      <c r="H10" s="30">
        <f>(J10*'data'!$C$16+K10*OFFSET('data'!$C$17,0,D10)-I9*(OFFSET('data'!$C$18,0,D10)+'data'!$C$19+OFFSET('data'!$C$20,0,D10)))*$C10/60</f>
        <v>-1.04105160348038</v>
      </c>
      <c r="I10" s="30">
        <f>(G10/60)*$C10/60+H10+I9</f>
        <v>16.3633802816823</v>
      </c>
      <c r="J10" s="30">
        <f>J9+('data'!$C$19*I9-'data'!$C$16*J9)*$C10/60</f>
        <v>1.95427902886358</v>
      </c>
      <c r="K10" s="30">
        <f>K9+(OFFSET('data'!$C$20,0,D10)*I9-OFFSET('data'!$C$17,0,D10)*K9)*$C10/60</f>
        <v>1.22548809546758</v>
      </c>
      <c r="L10" s="28">
        <f>$A10/60</f>
        <v>0.5</v>
      </c>
      <c r="M10" s="24">
        <f>I10/'data'!$C$15*1000</f>
        <v>2.5</v>
      </c>
      <c r="N10" s="24">
        <f>N9+'data'!$G$21*(M9-N9)/60*C9</f>
        <v>0.143668977872384</v>
      </c>
      <c r="O10" s="25">
        <f>IF(N10&lt;='data'!$G$22,1.89,1.47)</f>
        <v>1.89</v>
      </c>
      <c r="P10" s="24">
        <f>$A10</f>
        <v>30</v>
      </c>
      <c r="Q10" s="25">
        <f>'data'!$G$23-'data'!$G$23*(1-('data'!$G$22^O10)/('data'!$G$22^O10+N10^O10))</f>
        <v>92.6999486126781</v>
      </c>
      <c r="R10" s="25">
        <f>VLOOKUP(IF(P10-'data'!$G$24&lt;0,0,P10-'data'!$G$24),P2:Q1104,2)</f>
        <v>92.98497575635101</v>
      </c>
    </row>
    <row r="11" ht="20.05" customHeight="1">
      <c r="A11" s="22">
        <f>$A10+C10</f>
        <v>35</v>
      </c>
      <c r="B11" s="23">
        <v>2.5</v>
      </c>
      <c r="C11" s="24">
        <v>5</v>
      </c>
      <c r="D11" t="b" s="25">
        <v>0</v>
      </c>
      <c r="E11" s="26"/>
      <c r="F11" s="30">
        <f>3600*(B11*'data'!$C$15/1000-H11-I10)/C11</f>
        <v>747.875752159763</v>
      </c>
      <c r="G11" s="30">
        <f>IF(F11&gt;'data'!$H$29,'data'!$H$29,IF(F11&lt;0,0,F11))</f>
        <v>747.875752159763</v>
      </c>
      <c r="H11" s="30">
        <f>(J11*'data'!$C$16+K11*OFFSET('data'!$C$17,0,D11)-I10*(OFFSET('data'!$C$18,0,D11)+'data'!$C$19+OFFSET('data'!$C$20,0,D11)))*$C11/60</f>
        <v>-1.03871632244414</v>
      </c>
      <c r="I11" s="30">
        <f>(G11/60)*$C11/60+H11+I10</f>
        <v>16.3633802816823</v>
      </c>
      <c r="J11" s="30">
        <f>J10+('data'!$C$19*I10-'data'!$C$16*J10)*$C11/60</f>
        <v>2.33828078903761</v>
      </c>
      <c r="K11" s="30">
        <f>K10+(OFFSET('data'!$C$20,0,D11)*I10-OFFSET('data'!$C$17,0,D11)*K10)*$C11/60</f>
        <v>1.4703400587407</v>
      </c>
      <c r="L11" s="28">
        <f>$A11/60</f>
        <v>0.583333333333333</v>
      </c>
      <c r="M11" s="24">
        <f>I11/'data'!$C$15*1000</f>
        <v>2.5</v>
      </c>
      <c r="N11" s="24">
        <f>N10+'data'!$G$21*(M10-N10)/60*C10</f>
        <v>0.171396427434424</v>
      </c>
      <c r="O11" s="25">
        <f>IF(N11&lt;='data'!$G$22,1.89,1.47)</f>
        <v>1.89</v>
      </c>
      <c r="P11" s="24">
        <f>$A11</f>
        <v>35</v>
      </c>
      <c r="Q11" s="25">
        <f>'data'!$G$23-'data'!$G$23*(1-('data'!$G$22^O11)/('data'!$G$22^O11+N11^O11))</f>
        <v>92.5816993337195</v>
      </c>
      <c r="R11" s="25">
        <f>VLOOKUP(IF(P11-'data'!$G$24&lt;0,0,P11-'data'!$G$24),P2:Q1104,2)</f>
        <v>92.9449561592525</v>
      </c>
    </row>
    <row r="12" ht="20.05" customHeight="1">
      <c r="A12" s="22">
        <f>$A11+C11</f>
        <v>40</v>
      </c>
      <c r="B12" s="23">
        <v>2.5</v>
      </c>
      <c r="C12" s="24">
        <v>5</v>
      </c>
      <c r="D12" t="b" s="25">
        <v>0</v>
      </c>
      <c r="E12" s="26"/>
      <c r="F12" s="30">
        <f>3600*(B12*'data'!$C$15/1000-H12-I11)/C12</f>
        <v>746.203890856619</v>
      </c>
      <c r="G12" s="30">
        <f>IF(F12&gt;'data'!$H$29,'data'!$H$29,IF(F12&lt;0,0,F12))</f>
        <v>746.203890856619</v>
      </c>
      <c r="H12" s="30">
        <f>(J12*'data'!$C$16+K12*OFFSET('data'!$C$17,0,D12)-I11*(OFFSET('data'!$C$18,0,D12)+'data'!$C$19+OFFSET('data'!$C$20,0,D12)))*$C12/60</f>
        <v>-1.03639429285644</v>
      </c>
      <c r="I12" s="30">
        <f>(G12/60)*$C12/60+H12+I11</f>
        <v>16.3633802816823</v>
      </c>
      <c r="J12" s="30">
        <f>J11+('data'!$C$19*I11-'data'!$C$16*J11)*$C12/60</f>
        <v>2.72002908960816</v>
      </c>
      <c r="K12" s="30">
        <f>K11+(OFFSET('data'!$C$20,0,D12)*I11-OFFSET('data'!$C$17,0,D12)*K11)*$C12/60</f>
        <v>1.71511020058106</v>
      </c>
      <c r="L12" s="28">
        <f>$A12/60</f>
        <v>0.666666666666667</v>
      </c>
      <c r="M12" s="24">
        <f>I12/'data'!$C$15*1000</f>
        <v>2.5</v>
      </c>
      <c r="N12" s="24">
        <f>N11+'data'!$G$21*(M11-N11)/60*C11</f>
        <v>0.19879760218533</v>
      </c>
      <c r="O12" s="25">
        <f>IF(N12&lt;='data'!$G$22,1.89,1.47)</f>
        <v>1.89</v>
      </c>
      <c r="P12" s="24">
        <f>$A12</f>
        <v>40</v>
      </c>
      <c r="Q12" s="25">
        <f>'data'!$G$23-'data'!$G$23*(1-('data'!$G$22^O12)/('data'!$G$22^O12+N12^O12))</f>
        <v>92.4471710774958</v>
      </c>
      <c r="R12" s="25">
        <f>VLOOKUP(IF(P12-'data'!$G$24&lt;0,0,P12-'data'!$G$24),P2:Q1104,2)</f>
        <v>92.8829430217163</v>
      </c>
    </row>
    <row r="13" ht="20.05" customHeight="1">
      <c r="A13" s="22">
        <f>$A12+C12</f>
        <v>45</v>
      </c>
      <c r="B13" s="23">
        <v>2.5</v>
      </c>
      <c r="C13" s="24">
        <v>5</v>
      </c>
      <c r="D13" t="b" s="25">
        <v>0</v>
      </c>
      <c r="E13" s="26"/>
      <c r="F13" s="30">
        <f>3600*(B13*'data'!$C$15/1000-H13-I12)/C13</f>
        <v>744.541514715136</v>
      </c>
      <c r="G13" s="30">
        <f>IF(F13&gt;'data'!$H$29,'data'!$H$29,IF(F13&lt;0,0,F13))</f>
        <v>744.541514715136</v>
      </c>
      <c r="H13" s="30">
        <f>(J13*'data'!$C$16+K13*OFFSET('data'!$C$17,0,D13)-I12*(OFFSET('data'!$C$18,0,D13)+'data'!$C$19+OFFSET('data'!$C$20,0,D13)))*$C13/60</f>
        <v>-1.03408543710438</v>
      </c>
      <c r="I13" s="30">
        <f>(G13/60)*$C13/60+H13+I12</f>
        <v>16.3633802816823</v>
      </c>
      <c r="J13" s="30">
        <f>J12+('data'!$C$19*I12-'data'!$C$16*J12)*$C13/60</f>
        <v>3.09953715468176</v>
      </c>
      <c r="K13" s="30">
        <f>K12+(OFFSET('data'!$C$20,0,D13)*I12-OFFSET('data'!$C$17,0,D13)*K12)*$C13/60</f>
        <v>1.95979854833067</v>
      </c>
      <c r="L13" s="28">
        <f>$A13/60</f>
        <v>0.75</v>
      </c>
      <c r="M13" s="24">
        <f>I13/'data'!$C$15*1000</f>
        <v>2.5</v>
      </c>
      <c r="N13" s="24">
        <f>N12+'data'!$G$21*(M12-N12)/60*C12</f>
        <v>0.225876341470373</v>
      </c>
      <c r="O13" s="25">
        <f>IF(N13&lt;='data'!$G$22,1.89,1.47)</f>
        <v>1.89</v>
      </c>
      <c r="P13" s="24">
        <f>$A13</f>
        <v>45</v>
      </c>
      <c r="Q13" s="25">
        <f>'data'!$G$23-'data'!$G$23*(1-('data'!$G$22^O13)/('data'!$G$22^O13+N13^O13))</f>
        <v>92.2974046538646</v>
      </c>
      <c r="R13" s="25">
        <f>VLOOKUP(IF(P13-'data'!$G$24&lt;0,0,P13-'data'!$G$24),P2:Q1104,2)</f>
        <v>92.80078467500149</v>
      </c>
    </row>
    <row r="14" ht="20.05" customHeight="1">
      <c r="A14" s="22">
        <f>$A13+C13</f>
        <v>50</v>
      </c>
      <c r="B14" s="23">
        <v>2.5</v>
      </c>
      <c r="C14" s="24">
        <v>5</v>
      </c>
      <c r="D14" t="b" s="25">
        <v>0</v>
      </c>
      <c r="E14" s="26"/>
      <c r="F14" s="30">
        <f>3600*(B14*'data'!$C$15/1000-H14-I13)/C14</f>
        <v>742.888568181892</v>
      </c>
      <c r="G14" s="30">
        <f>IF(F14&gt;'data'!$H$29,'data'!$H$29,IF(F14&lt;0,0,F14))</f>
        <v>742.888568181892</v>
      </c>
      <c r="H14" s="30">
        <f>(J14*'data'!$C$16+K14*OFFSET('data'!$C$17,0,D14)-I13*(OFFSET('data'!$C$18,0,D14)+'data'!$C$19+OFFSET('data'!$C$20,0,D14)))*$C14/60</f>
        <v>-1.03178967803043</v>
      </c>
      <c r="I14" s="30">
        <f>(G14/60)*$C14/60+H14+I13</f>
        <v>16.3633802816823</v>
      </c>
      <c r="J14" s="30">
        <f>J13+('data'!$C$19*I13-'data'!$C$16*J13)*$C14/60</f>
        <v>3.47681813076115</v>
      </c>
      <c r="K14" s="30">
        <f>K13+(OFFSET('data'!$C$20,0,D14)*I13-OFFSET('data'!$C$17,0,D14)*K13)*$C14/60</f>
        <v>2.20440512932242</v>
      </c>
      <c r="L14" s="28">
        <f>$A14/60</f>
        <v>0.833333333333333</v>
      </c>
      <c r="M14" s="24">
        <f>I14/'data'!$C$15*1000</f>
        <v>2.5</v>
      </c>
      <c r="N14" s="24">
        <f>N13+'data'!$G$21*(M13-N13)/60*C13</f>
        <v>0.252636439456431</v>
      </c>
      <c r="O14" s="25">
        <f>IF(N14&lt;='data'!$G$22,1.89,1.47)</f>
        <v>1.89</v>
      </c>
      <c r="P14" s="24">
        <f>$A14</f>
        <v>50</v>
      </c>
      <c r="Q14" s="25">
        <f>'data'!$G$23-'data'!$G$23*(1-('data'!$G$22^O14)/('data'!$G$22^O14+N14^O14))</f>
        <v>92.13336854759039</v>
      </c>
      <c r="R14" s="25">
        <f>VLOOKUP(IF(P14-'data'!$G$24&lt;0,0,P14-'data'!$G$24),P2:Q1104,2)</f>
        <v>92.6999486126781</v>
      </c>
    </row>
    <row r="15" ht="20.05" customHeight="1">
      <c r="A15" s="22">
        <f>$A14+C14</f>
        <v>55</v>
      </c>
      <c r="B15" s="23">
        <v>2.5</v>
      </c>
      <c r="C15" s="24">
        <v>5</v>
      </c>
      <c r="D15" t="b" s="25">
        <v>0</v>
      </c>
      <c r="E15" s="26"/>
      <c r="F15" s="30">
        <f>3600*(B15*'data'!$C$15/1000-H15-I14)/C15</f>
        <v>741.244996029452</v>
      </c>
      <c r="G15" s="30">
        <f>IF(F15&gt;'data'!$H$29,'data'!$H$29,IF(F15&lt;0,0,F15))</f>
        <v>741.244996029452</v>
      </c>
      <c r="H15" s="30">
        <f>(J15*'data'!$C$16+K15*OFFSET('data'!$C$17,0,D15)-I14*(OFFSET('data'!$C$18,0,D15)+'data'!$C$19+OFFSET('data'!$C$20,0,D15)))*$C15/60</f>
        <v>-1.02950693892982</v>
      </c>
      <c r="I15" s="30">
        <f>(G15/60)*$C15/60+H15+I14</f>
        <v>16.3633802816823</v>
      </c>
      <c r="J15" s="30">
        <f>J14+('data'!$C$19*I14-'data'!$C$16*J14)*$C15/60</f>
        <v>3.85188508720071</v>
      </c>
      <c r="K15" s="30">
        <f>K14+(OFFSET('data'!$C$20,0,D15)*I14-OFFSET('data'!$C$17,0,D15)*K14)*$C15/60</f>
        <v>2.44892997088006</v>
      </c>
      <c r="L15" s="28">
        <f>$A15/60</f>
        <v>0.916666666666667</v>
      </c>
      <c r="M15" s="24">
        <f>I15/'data'!$C$15*1000</f>
        <v>2.5</v>
      </c>
      <c r="N15" s="24">
        <f>N14+'data'!$G$21*(M14-N14)/60*C14</f>
        <v>0.279081645663611</v>
      </c>
      <c r="O15" s="25">
        <f>IF(N15&lt;='data'!$G$22,1.89,1.47)</f>
        <v>1.89</v>
      </c>
      <c r="P15" s="24">
        <f>$A15</f>
        <v>55</v>
      </c>
      <c r="Q15" s="25">
        <f>'data'!$G$23-'data'!$G$23*(1-('data'!$G$22^O15)/('data'!$G$22^O15+N15^O15))</f>
        <v>91.95597205890409</v>
      </c>
      <c r="R15" s="25">
        <f>VLOOKUP(IF(P15-'data'!$G$24&lt;0,0,P15-'data'!$G$24),P2:Q1104,2)</f>
        <v>92.5816993337195</v>
      </c>
    </row>
    <row r="16" ht="20.05" customHeight="1">
      <c r="A16" s="22">
        <f>$A15+C15</f>
        <v>60</v>
      </c>
      <c r="B16" s="23">
        <v>2.5</v>
      </c>
      <c r="C16" s="24">
        <v>5</v>
      </c>
      <c r="D16" t="b" s="25">
        <v>0</v>
      </c>
      <c r="E16" s="26"/>
      <c r="F16" s="30">
        <f>3600*(B16*'data'!$C$15/1000-H16-I15)/C16</f>
        <v>739.610743354441</v>
      </c>
      <c r="G16" s="30">
        <f>IF(F16&gt;'data'!$H$29,'data'!$H$29,IF(F16&lt;0,0,F16))</f>
        <v>739.610743354441</v>
      </c>
      <c r="H16" s="30">
        <f>(J16*'data'!$C$16+K16*OFFSET('data'!$C$17,0,D16)-I15*(OFFSET('data'!$C$18,0,D16)+'data'!$C$19+OFFSET('data'!$C$20,0,D16)))*$C16/60</f>
        <v>-1.02723714354786</v>
      </c>
      <c r="I16" s="30">
        <f>(G16/60)*$C16/60+H16+I15</f>
        <v>16.3633802816823</v>
      </c>
      <c r="J16" s="30">
        <f>J15+('data'!$C$19*I15-'data'!$C$16*J15)*$C16/60</f>
        <v>4.22475101665916</v>
      </c>
      <c r="K16" s="30">
        <f>K15+(OFFSET('data'!$C$20,0,D16)*I15-OFFSET('data'!$C$17,0,D16)*K15)*$C16/60</f>
        <v>2.6933731003182</v>
      </c>
      <c r="L16" s="28">
        <f>$A16/60</f>
        <v>1</v>
      </c>
      <c r="M16" s="24">
        <f>I16/'data'!$C$15*1000</f>
        <v>2.5</v>
      </c>
      <c r="N16" s="24">
        <f>N15+'data'!$G$21*(M15-N15)/60*C15</f>
        <v>0.305215665490617</v>
      </c>
      <c r="O16" s="25">
        <f>IF(N16&lt;='data'!$G$22,1.89,1.47)</f>
        <v>1.89</v>
      </c>
      <c r="P16" s="24">
        <f>$A16</f>
        <v>60</v>
      </c>
      <c r="Q16" s="25">
        <f>'data'!$G$23-'data'!$G$23*(1-('data'!$G$22^O16)/('data'!$G$22^O16+N16^O16))</f>
        <v>91.76607400263801</v>
      </c>
      <c r="R16" s="25">
        <f>VLOOKUP(IF(P16-'data'!$G$24&lt;0,0,P16-'data'!$G$24),P2:Q1104,2)</f>
        <v>92.4471710774958</v>
      </c>
    </row>
    <row r="17" ht="20.05" customHeight="1">
      <c r="A17" s="22">
        <f>$A16+C16</f>
        <v>65</v>
      </c>
      <c r="B17" s="23">
        <v>2.5</v>
      </c>
      <c r="C17" s="24">
        <v>5</v>
      </c>
      <c r="D17" t="b" s="25">
        <v>0</v>
      </c>
      <c r="E17" s="26"/>
      <c r="F17" s="30">
        <f>3600*(B17*'data'!$C$15/1000-H17-I16)/C17</f>
        <v>737.9857555756309</v>
      </c>
      <c r="G17" s="30">
        <f>IF(F17&gt;'data'!$H$29,'data'!$H$29,IF(F17&lt;0,0,F17))</f>
        <v>737.9857555756309</v>
      </c>
      <c r="H17" s="30">
        <f>(J17*'data'!$C$16+K17*OFFSET('data'!$C$17,0,D17)-I16*(OFFSET('data'!$C$18,0,D17)+'data'!$C$19+OFFSET('data'!$C$20,0,D17)))*$C17/60</f>
        <v>-1.02498021607729</v>
      </c>
      <c r="I17" s="30">
        <f>(G17/60)*$C17/60+H17+I16</f>
        <v>16.3633802816823</v>
      </c>
      <c r="J17" s="30">
        <f>J16+('data'!$C$19*I16-'data'!$C$16*J16)*$C17/60</f>
        <v>4.59542883554965</v>
      </c>
      <c r="K17" s="30">
        <f>K16+(OFFSET('data'!$C$20,0,D17)*I16-OFFSET('data'!$C$17,0,D17)*K16)*$C17/60</f>
        <v>2.93773454494234</v>
      </c>
      <c r="L17" s="28">
        <f>$A17/60</f>
        <v>1.08333333333333</v>
      </c>
      <c r="M17" s="24">
        <f>I17/'data'!$C$15*1000</f>
        <v>2.5</v>
      </c>
      <c r="N17" s="24">
        <f>N16+'data'!$G$21*(M16-N16)/60*C16</f>
        <v>0.331042160733937</v>
      </c>
      <c r="O17" s="25">
        <f>IF(N17&lt;='data'!$G$22,1.89,1.47)</f>
        <v>1.89</v>
      </c>
      <c r="P17" s="24">
        <f>$A17</f>
        <v>65</v>
      </c>
      <c r="Q17" s="25">
        <f>'data'!$G$23-'data'!$G$23*(1-('data'!$G$22^O17)/('data'!$G$22^O17+N17^O17))</f>
        <v>91.56448875474381</v>
      </c>
      <c r="R17" s="25">
        <f>VLOOKUP(IF(P17-'data'!$G$24&lt;0,0,P17-'data'!$G$24),P2:Q1104,2)</f>
        <v>92.2974046538646</v>
      </c>
    </row>
    <row r="18" ht="20.05" customHeight="1">
      <c r="A18" s="22">
        <f>$A17+C17</f>
        <v>70</v>
      </c>
      <c r="B18" s="23">
        <v>2.5</v>
      </c>
      <c r="C18" s="24">
        <v>5</v>
      </c>
      <c r="D18" t="b" s="25">
        <v>0</v>
      </c>
      <c r="E18" s="26"/>
      <c r="F18" s="30">
        <f>3600*(B18*'data'!$C$15/1000-H18-I17)/C18</f>
        <v>736.369978432072</v>
      </c>
      <c r="G18" s="30">
        <f>IF(F18&gt;'data'!$H$29,'data'!$H$29,IF(F18&lt;0,0,F18))</f>
        <v>736.369978432072</v>
      </c>
      <c r="H18" s="30">
        <f>(J18*'data'!$C$16+K18*OFFSET('data'!$C$17,0,D18)-I17*(OFFSET('data'!$C$18,0,D18)+'data'!$C$19+OFFSET('data'!$C$20,0,D18)))*$C18/60</f>
        <v>-1.02273608115568</v>
      </c>
      <c r="I18" s="30">
        <f>(G18/60)*$C18/60+H18+I17</f>
        <v>16.3633802816823</v>
      </c>
      <c r="J18" s="30">
        <f>J17+('data'!$C$19*I17-'data'!$C$16*J17)*$C18/60</f>
        <v>4.96393138448722</v>
      </c>
      <c r="K18" s="30">
        <f>K17+(OFFSET('data'!$C$20,0,D18)*I17-OFFSET('data'!$C$17,0,D18)*K17)*$C18/60</f>
        <v>3.18201433204884</v>
      </c>
      <c r="L18" s="28">
        <f>$A18/60</f>
        <v>1.16666666666667</v>
      </c>
      <c r="M18" s="24">
        <f>I18/'data'!$C$15*1000</f>
        <v>2.5</v>
      </c>
      <c r="N18" s="24">
        <f>N17+'data'!$G$21*(M17-N17)/60*C17</f>
        <v>0.356564750100918</v>
      </c>
      <c r="O18" s="25">
        <f>IF(N18&lt;='data'!$G$22,1.89,1.47)</f>
        <v>1.89</v>
      </c>
      <c r="P18" s="24">
        <f>$A18</f>
        <v>70</v>
      </c>
      <c r="Q18" s="25">
        <f>'data'!$G$23-'data'!$G$23*(1-('data'!$G$22^O18)/('data'!$G$22^O18+N18^O18))</f>
        <v>91.35199063213069</v>
      </c>
      <c r="R18" s="25">
        <f>VLOOKUP(IF(P18-'data'!$G$24&lt;0,0,P18-'data'!$G$24),P2:Q1104,2)</f>
        <v>92.13336854759039</v>
      </c>
    </row>
    <row r="19" ht="20.05" customHeight="1">
      <c r="A19" s="22">
        <f>$A18+C18</f>
        <v>75</v>
      </c>
      <c r="B19" s="23">
        <v>2.5</v>
      </c>
      <c r="C19" s="24">
        <v>5</v>
      </c>
      <c r="D19" t="b" s="25">
        <v>0</v>
      </c>
      <c r="E19" s="26"/>
      <c r="F19" s="30">
        <f>3600*(B19*'data'!$C$15/1000-H19-I18)/C19</f>
        <v>734.763357981184</v>
      </c>
      <c r="G19" s="30">
        <f>IF(F19&gt;'data'!$H$29,'data'!$H$29,IF(F19&lt;0,0,F19))</f>
        <v>734.763357981184</v>
      </c>
      <c r="H19" s="30">
        <f>(J19*'data'!$C$16+K19*OFFSET('data'!$C$17,0,D19)-I18*(OFFSET('data'!$C$18,0,D19)+'data'!$C$19+OFFSET('data'!$C$20,0,D19)))*$C19/60</f>
        <v>-1.02050466386278</v>
      </c>
      <c r="I19" s="30">
        <f>(G19/60)*$C19/60+H19+I18</f>
        <v>16.3633802816823</v>
      </c>
      <c r="J19" s="30">
        <f>J18+('data'!$C$19*I18-'data'!$C$16*J18)*$C19/60</f>
        <v>5.33027142873357</v>
      </c>
      <c r="K19" s="30">
        <f>K18+(OFFSET('data'!$C$20,0,D19)*I18-OFFSET('data'!$C$17,0,D19)*K18)*$C19/60</f>
        <v>3.42621248892494</v>
      </c>
      <c r="L19" s="28">
        <f>$A19/60</f>
        <v>1.25</v>
      </c>
      <c r="M19" s="24">
        <f>I19/'data'!$C$15*1000</f>
        <v>2.5</v>
      </c>
      <c r="N19" s="24">
        <f>N18+'data'!$G$21*(M18-N18)/60*C18</f>
        <v>0.381787009716807</v>
      </c>
      <c r="O19" s="25">
        <f>IF(N19&lt;='data'!$G$22,1.89,1.47)</f>
        <v>1.89</v>
      </c>
      <c r="P19" s="24">
        <f>$A19</f>
        <v>75</v>
      </c>
      <c r="Q19" s="25">
        <f>'data'!$G$23-'data'!$G$23*(1-('data'!$G$22^O19)/('data'!$G$22^O19+N19^O19))</f>
        <v>91.12931718408871</v>
      </c>
      <c r="R19" s="25">
        <f>VLOOKUP(IF(P19-'data'!$G$24&lt;0,0,P19-'data'!$G$24),P2:Q1104,2)</f>
        <v>91.95597205890409</v>
      </c>
    </row>
    <row r="20" ht="20.05" customHeight="1">
      <c r="A20" s="22">
        <f>$A19+C19</f>
        <v>80</v>
      </c>
      <c r="B20" s="23">
        <v>2.5</v>
      </c>
      <c r="C20" s="24">
        <v>5</v>
      </c>
      <c r="D20" t="b" s="25">
        <v>0</v>
      </c>
      <c r="E20" s="26"/>
      <c r="F20" s="30">
        <f>3600*(B20*'data'!$C$15/1000-H20-I19)/C20</f>
        <v>733.165840596920</v>
      </c>
      <c r="G20" s="30">
        <f>IF(F20&gt;'data'!$H$29,'data'!$H$29,IF(F20&lt;0,0,F20))</f>
        <v>733.165840596920</v>
      </c>
      <c r="H20" s="30">
        <f>(J20*'data'!$C$16+K20*OFFSET('data'!$C$17,0,D20)-I19*(OFFSET('data'!$C$18,0,D20)+'data'!$C$19+OFFSET('data'!$C$20,0,D20)))*$C20/60</f>
        <v>-1.01828588971797</v>
      </c>
      <c r="I20" s="30">
        <f>(G20/60)*$C20/60+H20+I19</f>
        <v>16.3633802816823</v>
      </c>
      <c r="J20" s="30">
        <f>J19+('data'!$C$19*I19-'data'!$C$16*J19)*$C20/60</f>
        <v>5.6944616586393</v>
      </c>
      <c r="K20" s="30">
        <f>K19+(OFFSET('data'!$C$20,0,D20)*I19-OFFSET('data'!$C$17,0,D20)*K19)*$C20/60</f>
        <v>3.67032904284876</v>
      </c>
      <c r="L20" s="28">
        <f>$A20/60</f>
        <v>1.33333333333333</v>
      </c>
      <c r="M20" s="24">
        <f>I20/'data'!$C$15*1000</f>
        <v>2.5</v>
      </c>
      <c r="N20" s="24">
        <f>N19+'data'!$G$21*(M19-N19)/60*C19</f>
        <v>0.406712473625823</v>
      </c>
      <c r="O20" s="25">
        <f>IF(N20&lt;='data'!$G$22,1.89,1.47)</f>
        <v>1.89</v>
      </c>
      <c r="P20" s="24">
        <f>$A20</f>
        <v>80</v>
      </c>
      <c r="Q20" s="25">
        <f>'data'!$G$23-'data'!$G$23*(1-('data'!$G$22^O20)/('data'!$G$22^O20+N20^O20))</f>
        <v>90.8971717512932</v>
      </c>
      <c r="R20" s="25">
        <f>VLOOKUP(IF(P20-'data'!$G$24&lt;0,0,P20-'data'!$G$24),P2:Q1104,2)</f>
        <v>91.76607400263801</v>
      </c>
    </row>
    <row r="21" ht="20.05" customHeight="1">
      <c r="A21" s="22">
        <f>$A20+C20</f>
        <v>85</v>
      </c>
      <c r="B21" s="23">
        <v>2.5</v>
      </c>
      <c r="C21" s="24">
        <v>5</v>
      </c>
      <c r="D21" t="b" s="25">
        <v>0</v>
      </c>
      <c r="E21" s="26"/>
      <c r="F21" s="30">
        <f>3600*(B21*'data'!$C$15/1000-H21-I20)/C21</f>
        <v>731.577372967890</v>
      </c>
      <c r="G21" s="30">
        <f>IF(F21&gt;'data'!$H$29,'data'!$H$29,IF(F21&lt;0,0,F21))</f>
        <v>731.577372967890</v>
      </c>
      <c r="H21" s="30">
        <f>(J21*'data'!$C$16+K21*OFFSET('data'!$C$17,0,D21)-I20*(OFFSET('data'!$C$18,0,D21)+'data'!$C$19+OFFSET('data'!$C$20,0,D21)))*$C21/60</f>
        <v>-1.01607968467765</v>
      </c>
      <c r="I21" s="30">
        <f>(G21/60)*$C21/60+H21+I20</f>
        <v>16.3633802816823</v>
      </c>
      <c r="J21" s="30">
        <f>J20+('data'!$C$19*I20-'data'!$C$16*J20)*$C21/60</f>
        <v>6.05651469008348</v>
      </c>
      <c r="K21" s="30">
        <f>K20+(OFFSET('data'!$C$20,0,D21)*I20-OFFSET('data'!$C$17,0,D21)*K20)*$C21/60</f>
        <v>3.91436402108932</v>
      </c>
      <c r="L21" s="28">
        <f>$A21/60</f>
        <v>1.41666666666667</v>
      </c>
      <c r="M21" s="24">
        <f>I21/'data'!$C$15*1000</f>
        <v>2.5</v>
      </c>
      <c r="N21" s="24">
        <f>N20+'data'!$G$21*(M20-N20)/60*C20</f>
        <v>0.431344634286332</v>
      </c>
      <c r="O21" s="25">
        <f>IF(N21&lt;='data'!$G$22,1.89,1.47)</f>
        <v>1.89</v>
      </c>
      <c r="P21" s="24">
        <f>$A21</f>
        <v>85</v>
      </c>
      <c r="Q21" s="25">
        <f>'data'!$G$23-'data'!$G$23*(1-('data'!$G$22^O21)/('data'!$G$22^O21+N21^O21))</f>
        <v>90.6562255201153</v>
      </c>
      <c r="R21" s="25">
        <f>VLOOKUP(IF(P21-'data'!$G$24&lt;0,0,P21-'data'!$G$24),P2:Q1104,2)</f>
        <v>91.56448875474381</v>
      </c>
    </row>
    <row r="22" ht="20.05" customHeight="1">
      <c r="A22" s="22">
        <f>$A21+C21</f>
        <v>90</v>
      </c>
      <c r="B22" s="23">
        <v>2.5</v>
      </c>
      <c r="C22" s="24">
        <v>5</v>
      </c>
      <c r="D22" t="b" s="25">
        <v>0</v>
      </c>
      <c r="E22" s="26"/>
      <c r="F22" s="30">
        <f>3600*(B22*'data'!$C$15/1000-H22-I21)/C22</f>
        <v>729.9979020955039</v>
      </c>
      <c r="G22" s="30">
        <f>IF(F22&gt;'data'!$H$29,'data'!$H$29,IF(F22&lt;0,0,F22))</f>
        <v>729.9979020955039</v>
      </c>
      <c r="H22" s="30">
        <f>(J22*'data'!$C$16+K22*OFFSET('data'!$C$17,0,D22)-I21*(OFFSET('data'!$C$18,0,D22)+'data'!$C$19+OFFSET('data'!$C$20,0,D22)))*$C22/60</f>
        <v>-1.01388597513267</v>
      </c>
      <c r="I22" s="30">
        <f>(G22/60)*$C22/60+H22+I21</f>
        <v>16.3633802816823</v>
      </c>
      <c r="J22" s="30">
        <f>J21+('data'!$C$19*I21-'data'!$C$16*J21)*$C22/60</f>
        <v>6.4164430649107</v>
      </c>
      <c r="K22" s="30">
        <f>K21+(OFFSET('data'!$C$20,0,D22)*I21-OFFSET('data'!$C$17,0,D22)*K21)*$C22/60</f>
        <v>4.15831745090651</v>
      </c>
      <c r="L22" s="28">
        <f>$A22/60</f>
        <v>1.5</v>
      </c>
      <c r="M22" s="24">
        <f>I22/'data'!$C$15*1000</f>
        <v>2.5</v>
      </c>
      <c r="N22" s="24">
        <f>N21+'data'!$G$21*(M21-N21)/60*C21</f>
        <v>0.455686943060198</v>
      </c>
      <c r="O22" s="25">
        <f>IF(N22&lt;='data'!$G$22,1.89,1.47)</f>
        <v>1.89</v>
      </c>
      <c r="P22" s="24">
        <f>$A22</f>
        <v>90</v>
      </c>
      <c r="Q22" s="25">
        <f>'data'!$G$23-'data'!$G$23*(1-('data'!$G$22^O22)/('data'!$G$22^O22+N22^O22))</f>
        <v>90.40711922243911</v>
      </c>
      <c r="R22" s="25">
        <f>VLOOKUP(IF(P22-'data'!$G$24&lt;0,0,P22-'data'!$G$24),P2:Q1104,2)</f>
        <v>91.35199063213069</v>
      </c>
    </row>
    <row r="23" ht="20.05" customHeight="1">
      <c r="A23" s="22">
        <f>$A22+C22</f>
        <v>95</v>
      </c>
      <c r="B23" s="23">
        <v>2.5</v>
      </c>
      <c r="C23" s="24">
        <v>5</v>
      </c>
      <c r="D23" t="b" s="25">
        <v>0</v>
      </c>
      <c r="E23" s="26"/>
      <c r="F23" s="30">
        <f>3600*(B23*'data'!$C$15/1000-H23-I22)/C23</f>
        <v>728.427375292172</v>
      </c>
      <c r="G23" s="30">
        <f>IF(F23&gt;'data'!$H$29,'data'!$H$29,IF(F23&lt;0,0,F23))</f>
        <v>728.427375292172</v>
      </c>
      <c r="H23" s="30">
        <f>(J23*'data'!$C$16+K23*OFFSET('data'!$C$17,0,D23)-I22*(OFFSET('data'!$C$18,0,D23)+'data'!$C$19+OFFSET('data'!$C$20,0,D23)))*$C23/60</f>
        <v>-1.01170468790582</v>
      </c>
      <c r="I23" s="30">
        <f>(G23/60)*$C23/60+H23+I22</f>
        <v>16.3633802816823</v>
      </c>
      <c r="J23" s="30">
        <f>J22+('data'!$C$19*I22-'data'!$C$16*J22)*$C23/60</f>
        <v>6.77425925136552</v>
      </c>
      <c r="K23" s="30">
        <f>K22+(OFFSET('data'!$C$20,0,D23)*I22-OFFSET('data'!$C$17,0,D23)*K22)*$C23/60</f>
        <v>4.40218935955112</v>
      </c>
      <c r="L23" s="28">
        <f>$A23/60</f>
        <v>1.58333333333333</v>
      </c>
      <c r="M23" s="24">
        <f>I23/'data'!$C$15*1000</f>
        <v>2.5</v>
      </c>
      <c r="N23" s="24">
        <f>N22+'data'!$G$21*(M22-N22)/60*C22</f>
        <v>0.479742810696375</v>
      </c>
      <c r="O23" s="25">
        <f>IF(N23&lt;='data'!$G$22,1.89,1.47)</f>
        <v>1.89</v>
      </c>
      <c r="P23" s="24">
        <f>$A23</f>
        <v>95</v>
      </c>
      <c r="Q23" s="25">
        <f>'data'!$G$23-'data'!$G$23*(1-('data'!$G$22^O23)/('data'!$G$22^O23+N23^O23))</f>
        <v>90.15046458250541</v>
      </c>
      <c r="R23" s="25">
        <f>VLOOKUP(IF(P23-'data'!$G$24&lt;0,0,P23-'data'!$G$24),P2:Q1104,2)</f>
        <v>91.12931718408871</v>
      </c>
    </row>
    <row r="24" ht="20.05" customHeight="1">
      <c r="A24" s="22">
        <f>$A23+C23</f>
        <v>100</v>
      </c>
      <c r="B24" s="23">
        <v>2.5</v>
      </c>
      <c r="C24" s="24">
        <v>5</v>
      </c>
      <c r="D24" t="b" s="25">
        <v>0</v>
      </c>
      <c r="E24" s="26"/>
      <c r="F24" s="30">
        <f>3600*(B24*'data'!$C$15/1000-H24-I23)/C24</f>
        <v>726.865740179442</v>
      </c>
      <c r="G24" s="30">
        <f>IF(F24&gt;'data'!$H$29,'data'!$H$29,IF(F24&lt;0,0,F24))</f>
        <v>726.865740179442</v>
      </c>
      <c r="H24" s="30">
        <f>(J24*'data'!$C$16+K24*OFFSET('data'!$C$17,0,D24)-I23*(OFFSET('data'!$C$18,0,D24)+'data'!$C$19+OFFSET('data'!$C$20,0,D24)))*$C24/60</f>
        <v>-1.00953575024925</v>
      </c>
      <c r="I24" s="30">
        <f>(G24/60)*$C24/60+H24+I23</f>
        <v>16.3633802816823</v>
      </c>
      <c r="J24" s="30">
        <f>J23+('data'!$C$19*I23-'data'!$C$16*J23)*$C24/60</f>
        <v>7.12997564452439</v>
      </c>
      <c r="K24" s="30">
        <f>K23+(OFFSET('data'!$C$20,0,D24)*I23-OFFSET('data'!$C$17,0,D24)*K23)*$C24/60</f>
        <v>4.64597977426484</v>
      </c>
      <c r="L24" s="28">
        <f>$A24/60</f>
        <v>1.66666666666667</v>
      </c>
      <c r="M24" s="24">
        <f>I24/'data'!$C$15*1000</f>
        <v>2.5</v>
      </c>
      <c r="N24" s="24">
        <f>N23+'data'!$G$21*(M23-N23)/60*C23</f>
        <v>0.503515607808805</v>
      </c>
      <c r="O24" s="25">
        <f>IF(N24&lt;='data'!$G$22,1.89,1.47)</f>
        <v>1.89</v>
      </c>
      <c r="P24" s="24">
        <f>$A24</f>
        <v>100</v>
      </c>
      <c r="Q24" s="25">
        <f>'data'!$G$23-'data'!$G$23*(1-('data'!$G$22^O24)/('data'!$G$22^O24+N24^O24))</f>
        <v>89.8868455807382</v>
      </c>
      <c r="R24" s="25">
        <f>VLOOKUP(IF(P24-'data'!$G$24&lt;0,0,P24-'data'!$G$24),P2:Q1104,2)</f>
        <v>90.8971717512932</v>
      </c>
    </row>
    <row r="25" ht="20.05" customHeight="1">
      <c r="A25" s="22">
        <f>$A24+C24</f>
        <v>105</v>
      </c>
      <c r="B25" s="23">
        <v>2.5</v>
      </c>
      <c r="C25" s="24">
        <v>5</v>
      </c>
      <c r="D25" t="b" s="25">
        <v>0</v>
      </c>
      <c r="E25" s="26"/>
      <c r="F25" s="30">
        <f>3600*(B25*'data'!$C$15/1000-H25-I24)/C25</f>
        <v>725.312944686208</v>
      </c>
      <c r="G25" s="30">
        <f>IF(F25&gt;'data'!$H$29,'data'!$H$29,IF(F25&lt;0,0,F25))</f>
        <v>725.312944686208</v>
      </c>
      <c r="H25" s="30">
        <f>(J25*'data'!$C$16+K25*OFFSET('data'!$C$17,0,D25)-I24*(OFFSET('data'!$C$18,0,D25)+'data'!$C$19+OFFSET('data'!$C$20,0,D25)))*$C25/60</f>
        <v>-1.00737908984198</v>
      </c>
      <c r="I25" s="30">
        <f>(G25/60)*$C25/60+H25+I24</f>
        <v>16.3633802816823</v>
      </c>
      <c r="J25" s="30">
        <f>J24+('data'!$C$19*I24-'data'!$C$16*J24)*$C25/60</f>
        <v>7.48360456672501</v>
      </c>
      <c r="K25" s="30">
        <f>K24+(OFFSET('data'!$C$20,0,D25)*I24-OFFSET('data'!$C$17,0,D25)*K24)*$C25/60</f>
        <v>4.88968872228024</v>
      </c>
      <c r="L25" s="28">
        <f>$A25/60</f>
        <v>1.75</v>
      </c>
      <c r="M25" s="24">
        <f>I25/'data'!$C$15*1000</f>
        <v>2.5</v>
      </c>
      <c r="N25" s="24">
        <f>N24+'data'!$G$21*(M24-N24)/60*C24</f>
        <v>0.5270086653486989</v>
      </c>
      <c r="O25" s="25">
        <f>IF(N25&lt;='data'!$G$22,1.89,1.47)</f>
        <v>1.89</v>
      </c>
      <c r="P25" s="24">
        <f>$A25</f>
        <v>105</v>
      </c>
      <c r="Q25" s="25">
        <f>'data'!$G$23-'data'!$G$23*(1-('data'!$G$22^O25)/('data'!$G$22^O25+N25^O25))</f>
        <v>89.6168195834959</v>
      </c>
      <c r="R25" s="25">
        <f>VLOOKUP(IF(P25-'data'!$G$24&lt;0,0,P25-'data'!$G$24),P2:Q1104,2)</f>
        <v>90.6562255201153</v>
      </c>
    </row>
    <row r="26" ht="20.05" customHeight="1">
      <c r="A26" s="22">
        <f>$A25+C25</f>
        <v>110</v>
      </c>
      <c r="B26" s="23">
        <v>2.5</v>
      </c>
      <c r="C26" s="24">
        <v>5</v>
      </c>
      <c r="D26" t="b" s="25">
        <v>0</v>
      </c>
      <c r="E26" s="26"/>
      <c r="F26" s="30">
        <f>3600*(B26*'data'!$C$15/1000-H26-I25)/C26</f>
        <v>723.768937046896</v>
      </c>
      <c r="G26" s="30">
        <f>IF(F26&gt;'data'!$H$29,'data'!$H$29,IF(F26&lt;0,0,F26))</f>
        <v>723.768937046896</v>
      </c>
      <c r="H26" s="30">
        <f>(J26*'data'!$C$16+K26*OFFSET('data'!$C$17,0,D26)-I25*(OFFSET('data'!$C$18,0,D26)+'data'!$C$19+OFFSET('data'!$C$20,0,D26)))*$C26/60</f>
        <v>-1.00523463478738</v>
      </c>
      <c r="I26" s="30">
        <f>(G26/60)*$C26/60+H26+I25</f>
        <v>16.3633802816823</v>
      </c>
      <c r="J26" s="30">
        <f>J25+('data'!$C$19*I25-'data'!$C$16*J25)*$C26/60</f>
        <v>7.8351582679932</v>
      </c>
      <c r="K26" s="30">
        <f>K25+(OFFSET('data'!$C$20,0,D26)*I25-OFFSET('data'!$C$17,0,D26)*K25)*$C26/60</f>
        <v>5.13331623082079</v>
      </c>
      <c r="L26" s="28">
        <f>$A26/60</f>
        <v>1.83333333333333</v>
      </c>
      <c r="M26" s="24">
        <f>I26/'data'!$C$15*1000</f>
        <v>2.5</v>
      </c>
      <c r="N26" s="24">
        <f>N25+'data'!$G$21*(M25-N25)/60*C25</f>
        <v>0.550225275071254</v>
      </c>
      <c r="O26" s="25">
        <f>IF(N26&lt;='data'!$G$22,1.89,1.47)</f>
        <v>1.89</v>
      </c>
      <c r="P26" s="24">
        <f>$A26</f>
        <v>110</v>
      </c>
      <c r="Q26" s="25">
        <f>'data'!$G$23-'data'!$G$23*(1-('data'!$G$22^O26)/('data'!$G$22^O26+N26^O26))</f>
        <v>89.34091837337201</v>
      </c>
      <c r="R26" s="25">
        <f>VLOOKUP(IF(P26-'data'!$G$24&lt;0,0,P26-'data'!$G$24),P2:Q1104,2)</f>
        <v>90.40711922243911</v>
      </c>
    </row>
    <row r="27" ht="20.05" customHeight="1">
      <c r="A27" s="22">
        <f>$A26+C26</f>
        <v>115</v>
      </c>
      <c r="B27" s="23">
        <v>2.5</v>
      </c>
      <c r="C27" s="24">
        <v>5</v>
      </c>
      <c r="D27" t="b" s="25">
        <v>0</v>
      </c>
      <c r="E27" s="26"/>
      <c r="F27" s="30">
        <f>3600*(B27*'data'!$C$15/1000-H27-I26)/C27</f>
        <v>722.233665799679</v>
      </c>
      <c r="G27" s="30">
        <f>IF(F27&gt;'data'!$H$29,'data'!$H$29,IF(F27&lt;0,0,F27))</f>
        <v>722.233665799679</v>
      </c>
      <c r="H27" s="30">
        <f>(J27*'data'!$C$16+K27*OFFSET('data'!$C$17,0,D27)-I26*(OFFSET('data'!$C$18,0,D27)+'data'!$C$19+OFFSET('data'!$C$20,0,D27)))*$C27/60</f>
        <v>-1.00310231361069</v>
      </c>
      <c r="I27" s="30">
        <f>(G27/60)*$C27/60+H27+I26</f>
        <v>16.3633802816823</v>
      </c>
      <c r="J27" s="30">
        <f>J26+('data'!$C$19*I26-'data'!$C$16*J26)*$C27/60</f>
        <v>8.184648926467259</v>
      </c>
      <c r="K27" s="30">
        <f>K26+(OFFSET('data'!$C$20,0,D27)*I26-OFFSET('data'!$C$17,0,D27)*K26)*$C27/60</f>
        <v>5.37686232710088</v>
      </c>
      <c r="L27" s="28">
        <f>$A27/60</f>
        <v>1.91666666666667</v>
      </c>
      <c r="M27" s="24">
        <f>I27/'data'!$C$15*1000</f>
        <v>2.5</v>
      </c>
      <c r="N27" s="24">
        <f>N26+'data'!$G$21*(M26-N26)/60*C26</f>
        <v>0.573168689996882</v>
      </c>
      <c r="O27" s="25">
        <f>IF(N27&lt;='data'!$G$22,1.89,1.47)</f>
        <v>1.89</v>
      </c>
      <c r="P27" s="24">
        <f>$A27</f>
        <v>115</v>
      </c>
      <c r="Q27" s="25">
        <f>'data'!$G$23-'data'!$G$23*(1-('data'!$G$22^O27)/('data'!$G$22^O27+N27^O27))</f>
        <v>89.05964910473951</v>
      </c>
      <c r="R27" s="25">
        <f>VLOOKUP(IF(P27-'data'!$G$24&lt;0,0,P27-'data'!$G$24),P2:Q1104,2)</f>
        <v>90.15046458250541</v>
      </c>
    </row>
    <row r="28" ht="20.05" customHeight="1">
      <c r="A28" s="22">
        <f>$A27+C27</f>
        <v>120</v>
      </c>
      <c r="B28" s="23">
        <v>2.5</v>
      </c>
      <c r="C28" s="24">
        <v>5</v>
      </c>
      <c r="D28" t="b" s="25">
        <v>0</v>
      </c>
      <c r="E28" s="26"/>
      <c r="F28" s="30">
        <f>3600*(B28*'data'!$C$15/1000-H28-I27)/C28</f>
        <v>720.707079784691</v>
      </c>
      <c r="G28" s="30">
        <f>IF(F28&gt;'data'!$H$29,'data'!$H$29,IF(F28&lt;0,0,F28))</f>
        <v>720.707079784691</v>
      </c>
      <c r="H28" s="30">
        <f>(J28*'data'!$C$16+K28*OFFSET('data'!$C$17,0,D28)-I27*(OFFSET('data'!$C$18,0,D28)+'data'!$C$19+OFFSET('data'!$C$20,0,D28)))*$C28/60</f>
        <v>-1.00098205525654</v>
      </c>
      <c r="I28" s="30">
        <f>(G28/60)*$C28/60+H28+I27</f>
        <v>16.3633802816823</v>
      </c>
      <c r="J28" s="30">
        <f>J27+('data'!$C$19*I27-'data'!$C$16*J27)*$C28/60</f>
        <v>8.53208864881981</v>
      </c>
      <c r="K28" s="30">
        <f>K27+(OFFSET('data'!$C$20,0,D28)*I27-OFFSET('data'!$C$17,0,D28)*K27)*$C28/60</f>
        <v>5.62032703832579</v>
      </c>
      <c r="L28" s="28">
        <f>$A28/60</f>
        <v>2</v>
      </c>
      <c r="M28" s="24">
        <f>I28/'data'!$C$15*1000</f>
        <v>2.5</v>
      </c>
      <c r="N28" s="24">
        <f>N27+'data'!$G$21*(M27-N27)/60*C27</f>
        <v>0.59584212486701</v>
      </c>
      <c r="O28" s="25">
        <f>IF(N28&lt;='data'!$G$22,1.89,1.47)</f>
        <v>1.89</v>
      </c>
      <c r="P28" s="24">
        <f>$A28</f>
        <v>120</v>
      </c>
      <c r="Q28" s="25">
        <f>'data'!$G$23-'data'!$G$23*(1-('data'!$G$22^O28)/('data'!$G$22^O28+N28^O28))</f>
        <v>88.773495202231</v>
      </c>
      <c r="R28" s="25">
        <f>VLOOKUP(IF(P28-'data'!$G$24&lt;0,0,P28-'data'!$G$24),P2:Q1104,2)</f>
        <v>89.8868455807382</v>
      </c>
    </row>
    <row r="29" ht="20.05" customHeight="1">
      <c r="A29" s="22">
        <f>$A28+C28</f>
        <v>125</v>
      </c>
      <c r="B29" s="23">
        <v>2.5</v>
      </c>
      <c r="C29" s="24">
        <v>5</v>
      </c>
      <c r="D29" t="b" s="25">
        <v>0</v>
      </c>
      <c r="E29" s="26"/>
      <c r="F29" s="30">
        <f>3600*(B29*'data'!$C$15/1000-H29-I28)/C29</f>
        <v>719.189128142241</v>
      </c>
      <c r="G29" s="30">
        <f>IF(F29&gt;'data'!$H$29,'data'!$H$29,IF(F29&lt;0,0,F29))</f>
        <v>719.189128142241</v>
      </c>
      <c r="H29" s="30">
        <f>(J29*'data'!$C$16+K29*OFFSET('data'!$C$17,0,D29)-I28*(OFFSET('data'!$C$18,0,D29)+'data'!$C$19+OFFSET('data'!$C$20,0,D29)))*$C29/60</f>
        <v>-0.998873789086471</v>
      </c>
      <c r="I29" s="30">
        <f>(G29/60)*$C29/60+H29+I28</f>
        <v>16.3633802816823</v>
      </c>
      <c r="J29" s="30">
        <f>J28+('data'!$C$19*I28-'data'!$C$16*J28)*$C29/60</f>
        <v>8.87748947067718</v>
      </c>
      <c r="K29" s="30">
        <f>K28+(OFFSET('data'!$C$20,0,D29)*I28-OFFSET('data'!$C$17,0,D29)*K28)*$C29/60</f>
        <v>5.86371039169172</v>
      </c>
      <c r="L29" s="28">
        <f>$A29/60</f>
        <v>2.08333333333333</v>
      </c>
      <c r="M29" s="24">
        <f>I29/'data'!$C$15*1000</f>
        <v>2.5</v>
      </c>
      <c r="N29" s="24">
        <f>N28+'data'!$G$21*(M28-N28)/60*C28</f>
        <v>0.6182487565945159</v>
      </c>
      <c r="O29" s="25">
        <f>IF(N29&lt;='data'!$G$22,1.89,1.47)</f>
        <v>1.89</v>
      </c>
      <c r="P29" s="24">
        <f>$A29</f>
        <v>125</v>
      </c>
      <c r="Q29" s="25">
        <f>'data'!$G$23-'data'!$G$23*(1-('data'!$G$22^O29)/('data'!$G$22^O29+N29^O29))</f>
        <v>88.4829172148511</v>
      </c>
      <c r="R29" s="25">
        <f>VLOOKUP(IF(P29-'data'!$G$24&lt;0,0,P29-'data'!$G$24),P2:Q1104,2)</f>
        <v>89.6168195834959</v>
      </c>
    </row>
    <row r="30" ht="20.05" customHeight="1">
      <c r="A30" s="22">
        <f>$A29+C29</f>
        <v>130</v>
      </c>
      <c r="B30" s="23">
        <v>2.5</v>
      </c>
      <c r="C30" s="24">
        <v>5</v>
      </c>
      <c r="D30" t="b" s="25">
        <v>0</v>
      </c>
      <c r="E30" s="26"/>
      <c r="F30" s="30">
        <f>3600*(B30*'data'!$C$15/1000-H30-I29)/C30</f>
        <v>717.679760311084</v>
      </c>
      <c r="G30" s="30">
        <f>IF(F30&gt;'data'!$H$29,'data'!$H$29,IF(F30&lt;0,0,F30))</f>
        <v>717.679760311084</v>
      </c>
      <c r="H30" s="30">
        <f>(J30*'data'!$C$16+K30*OFFSET('data'!$C$17,0,D30)-I29*(OFFSET('data'!$C$18,0,D30)+'data'!$C$19+OFFSET('data'!$C$20,0,D30)))*$C30/60</f>
        <v>-0.99677744487653</v>
      </c>
      <c r="I30" s="30">
        <f>(G30/60)*$C30/60+H30+I29</f>
        <v>16.3633802816823</v>
      </c>
      <c r="J30" s="30">
        <f>J29+('data'!$C$19*I29-'data'!$C$16*J29)*$C30/60</f>
        <v>9.220863357036359</v>
      </c>
      <c r="K30" s="30">
        <f>K29+(OFFSET('data'!$C$20,0,D30)*I29-OFFSET('data'!$C$17,0,D30)*K29)*$C30/60</f>
        <v>6.10701241438578</v>
      </c>
      <c r="L30" s="28">
        <f>$A30/60</f>
        <v>2.16666666666667</v>
      </c>
      <c r="M30" s="24">
        <f>I30/'data'!$C$15*1000</f>
        <v>2.5</v>
      </c>
      <c r="N30" s="24">
        <f>N29+'data'!$G$21*(M29-N29)/60*C29</f>
        <v>0.640391724708869</v>
      </c>
      <c r="O30" s="25">
        <f>IF(N30&lt;='data'!$G$22,1.89,1.47)</f>
        <v>1.89</v>
      </c>
      <c r="P30" s="24">
        <f>$A30</f>
        <v>130</v>
      </c>
      <c r="Q30" s="25">
        <f>'data'!$G$23-'data'!$G$23*(1-('data'!$G$22^O30)/('data'!$G$22^O30+N30^O30))</f>
        <v>88.1883536348159</v>
      </c>
      <c r="R30" s="25">
        <f>VLOOKUP(IF(P30-'data'!$G$24&lt;0,0,P30-'data'!$G$24),P2:Q1104,2)</f>
        <v>89.34091837337201</v>
      </c>
    </row>
    <row r="31" ht="20.05" customHeight="1">
      <c r="A31" s="22">
        <f>$A30+C30</f>
        <v>135</v>
      </c>
      <c r="B31" s="23">
        <v>2.5</v>
      </c>
      <c r="C31" s="24">
        <v>5</v>
      </c>
      <c r="D31" t="b" s="25">
        <v>0</v>
      </c>
      <c r="E31" s="26"/>
      <c r="F31" s="30">
        <f>3600*(B31*'data'!$C$15/1000-H31-I30)/C31</f>
        <v>716.178926026637</v>
      </c>
      <c r="G31" s="30">
        <f>IF(F31&gt;'data'!$H$29,'data'!$H$29,IF(F31&lt;0,0,F31))</f>
        <v>716.178926026637</v>
      </c>
      <c r="H31" s="30">
        <f>(J31*'data'!$C$16+K31*OFFSET('data'!$C$17,0,D31)-I30*(OFFSET('data'!$C$18,0,D31)+'data'!$C$19+OFFSET('data'!$C$20,0,D31)))*$C31/60</f>
        <v>-0.994692952814798</v>
      </c>
      <c r="I31" s="30">
        <f>(G31/60)*$C31/60+H31+I30</f>
        <v>16.3633802816823</v>
      </c>
      <c r="J31" s="30">
        <f>J30+('data'!$C$19*I30-'data'!$C$16*J30)*$C31/60</f>
        <v>9.56222220267945</v>
      </c>
      <c r="K31" s="30">
        <f>K30+(OFFSET('data'!$C$20,0,D31)*I30-OFFSET('data'!$C$17,0,D31)*K30)*$C31/60</f>
        <v>6.35023313358599</v>
      </c>
      <c r="L31" s="28">
        <f>$A31/60</f>
        <v>2.25</v>
      </c>
      <c r="M31" s="24">
        <f>I31/'data'!$C$15*1000</f>
        <v>2.5</v>
      </c>
      <c r="N31" s="24">
        <f>N30+'data'!$G$21*(M30-N30)/60*C30</f>
        <v>0.662274131796024</v>
      </c>
      <c r="O31" s="25">
        <f>IF(N31&lt;='data'!$G$22,1.89,1.47)</f>
        <v>1.89</v>
      </c>
      <c r="P31" s="24">
        <f>$A31</f>
        <v>135</v>
      </c>
      <c r="Q31" s="25">
        <f>'data'!$G$23-'data'!$G$23*(1-('data'!$G$22^O31)/('data'!$G$22^O31+N31^O31))</f>
        <v>87.8902216876004</v>
      </c>
      <c r="R31" s="25">
        <f>VLOOKUP(IF(P31-'data'!$G$24&lt;0,0,P31-'data'!$G$24),P2:Q1104,2)</f>
        <v>89.05964910473951</v>
      </c>
    </row>
    <row r="32" ht="20.05" customHeight="1">
      <c r="A32" s="22">
        <f>$A31+C31</f>
        <v>140</v>
      </c>
      <c r="B32" s="23">
        <v>2.5</v>
      </c>
      <c r="C32" s="24">
        <v>5</v>
      </c>
      <c r="D32" t="b" s="25">
        <v>0</v>
      </c>
      <c r="E32" s="26"/>
      <c r="F32" s="30">
        <f>3600*(B32*'data'!$C$15/1000-H32-I31)/C32</f>
        <v>714.686575319254</v>
      </c>
      <c r="G32" s="30">
        <f>IF(F32&gt;'data'!$H$29,'data'!$H$29,IF(F32&lt;0,0,F32))</f>
        <v>714.686575319254</v>
      </c>
      <c r="H32" s="30">
        <f>(J32*'data'!$C$16+K32*OFFSET('data'!$C$17,0,D32)-I31*(OFFSET('data'!$C$18,0,D32)+'data'!$C$19+OFFSET('data'!$C$20,0,D32)))*$C32/60</f>
        <v>-0.992620243498989</v>
      </c>
      <c r="I32" s="30">
        <f>(G32/60)*$C32/60+H32+I31</f>
        <v>16.3633802816823</v>
      </c>
      <c r="J32" s="30">
        <f>J31+('data'!$C$19*I31-'data'!$C$16*J31)*$C32/60</f>
        <v>9.901577832585721</v>
      </c>
      <c r="K32" s="30">
        <f>K31+(OFFSET('data'!$C$20,0,D32)*I31-OFFSET('data'!$C$17,0,D32)*K31)*$C32/60</f>
        <v>6.59337257646129</v>
      </c>
      <c r="L32" s="28">
        <f>$A32/60</f>
        <v>2.33333333333333</v>
      </c>
      <c r="M32" s="24">
        <f>I32/'data'!$C$15*1000</f>
        <v>2.5</v>
      </c>
      <c r="N32" s="24">
        <f>N31+'data'!$G$21*(M31-N31)/60*C31</f>
        <v>0.683899043933145</v>
      </c>
      <c r="O32" s="25">
        <f>IF(N32&lt;='data'!$G$22,1.89,1.47)</f>
        <v>1.89</v>
      </c>
      <c r="P32" s="24">
        <f>$A32</f>
        <v>140</v>
      </c>
      <c r="Q32" s="25">
        <f>'data'!$G$23-'data'!$G$23*(1-('data'!$G$22^O32)/('data'!$G$22^O32+N32^O32))</f>
        <v>87.58891809776971</v>
      </c>
      <c r="R32" s="25">
        <f>VLOOKUP(IF(P32-'data'!$G$24&lt;0,0,P32-'data'!$G$24),P2:Q1104,2)</f>
        <v>88.773495202231</v>
      </c>
    </row>
    <row r="33" ht="20.05" customHeight="1">
      <c r="A33" s="22">
        <f>$A32+C32</f>
        <v>145</v>
      </c>
      <c r="B33" s="23">
        <v>2.5</v>
      </c>
      <c r="C33" s="24">
        <v>5</v>
      </c>
      <c r="D33" t="b" s="25">
        <v>0</v>
      </c>
      <c r="E33" s="26"/>
      <c r="F33" s="30">
        <f>3600*(B33*'data'!$C$15/1000-H33-I32)/C33</f>
        <v>713.202658512497</v>
      </c>
      <c r="G33" s="30">
        <f>IF(F33&gt;'data'!$H$29,'data'!$H$29,IF(F33&lt;0,0,F33))</f>
        <v>713.202658512497</v>
      </c>
      <c r="H33" s="30">
        <f>(J33*'data'!$C$16+K33*OFFSET('data'!$C$17,0,D33)-I32*(OFFSET('data'!$C$18,0,D33)+'data'!$C$19+OFFSET('data'!$C$20,0,D33)))*$C33/60</f>
        <v>-0.990559247934048</v>
      </c>
      <c r="I33" s="30">
        <f>(G33/60)*$C33/60+H33+I32</f>
        <v>16.3633802816823</v>
      </c>
      <c r="J33" s="30">
        <f>J32+('data'!$C$19*I32-'data'!$C$16*J32)*$C33/60</f>
        <v>10.2389420023412</v>
      </c>
      <c r="K33" s="30">
        <f>K32+(OFFSET('data'!$C$20,0,D33)*I32-OFFSET('data'!$C$17,0,D33)*K32)*$C33/60</f>
        <v>6.83643077017154</v>
      </c>
      <c r="L33" s="28">
        <f>$A33/60</f>
        <v>2.41666666666667</v>
      </c>
      <c r="M33" s="24">
        <f>I33/'data'!$C$15*1000</f>
        <v>2.5</v>
      </c>
      <c r="N33" s="24">
        <f>N32+'data'!$G$21*(M32-N32)/60*C32</f>
        <v>0.705269491118214</v>
      </c>
      <c r="O33" s="25">
        <f>IF(N33&lt;='data'!$G$22,1.89,1.47)</f>
        <v>1.89</v>
      </c>
      <c r="P33" s="24">
        <f>$A33</f>
        <v>145</v>
      </c>
      <c r="Q33" s="25">
        <f>'data'!$G$23-'data'!$G$23*(1-('data'!$G$22^O33)/('data'!$G$22^O33+N33^O33))</f>
        <v>87.2848198337728</v>
      </c>
      <c r="R33" s="25">
        <f>VLOOKUP(IF(P33-'data'!$G$24&lt;0,0,P33-'data'!$G$24),P2:Q1104,2)</f>
        <v>88.4829172148511</v>
      </c>
    </row>
    <row r="34" ht="20.05" customHeight="1">
      <c r="A34" s="22">
        <f>$A33+C33</f>
        <v>150</v>
      </c>
      <c r="B34" s="23">
        <v>2.5</v>
      </c>
      <c r="C34" s="24">
        <v>5</v>
      </c>
      <c r="D34" t="b" s="25">
        <v>0</v>
      </c>
      <c r="E34" s="26"/>
      <c r="F34" s="30">
        <f>3600*(B34*'data'!$C$15/1000-H34-I33)/C34</f>
        <v>711.727126221404</v>
      </c>
      <c r="G34" s="30">
        <f>IF(F34&gt;'data'!$H$29,'data'!$H$29,IF(F34&lt;0,0,F34))</f>
        <v>711.727126221404</v>
      </c>
      <c r="H34" s="30">
        <f>(J34*'data'!$C$16+K34*OFFSET('data'!$C$17,0,D34)-I33*(OFFSET('data'!$C$18,0,D34)+'data'!$C$19+OFFSET('data'!$C$20,0,D34)))*$C34/60</f>
        <v>-0.988509897529753</v>
      </c>
      <c r="I34" s="30">
        <f>(G34/60)*$C34/60+H34+I33</f>
        <v>16.3633802816823</v>
      </c>
      <c r="J34" s="30">
        <f>J33+('data'!$C$19*I33-'data'!$C$16*J33)*$C34/60</f>
        <v>10.574326398546</v>
      </c>
      <c r="K34" s="30">
        <f>K33+(OFFSET('data'!$C$20,0,D34)*I33-OFFSET('data'!$C$17,0,D34)*K33)*$C34/60</f>
        <v>7.07940774186753</v>
      </c>
      <c r="L34" s="28">
        <f>$A34/60</f>
        <v>2.5</v>
      </c>
      <c r="M34" s="24">
        <f>I34/'data'!$C$15*1000</f>
        <v>2.5</v>
      </c>
      <c r="N34" s="24">
        <f>N33+'data'!$G$21*(M33-N33)/60*C33</f>
        <v>0.726388467694579</v>
      </c>
      <c r="O34" s="25">
        <f>IF(N34&lt;='data'!$G$22,1.89,1.47)</f>
        <v>1.89</v>
      </c>
      <c r="P34" s="24">
        <f>$A34</f>
        <v>150</v>
      </c>
      <c r="Q34" s="25">
        <f>'data'!$G$23-'data'!$G$23*(1-('data'!$G$22^O34)/('data'!$G$22^O34+N34^O34))</f>
        <v>86.9782848338676</v>
      </c>
      <c r="R34" s="25">
        <f>VLOOKUP(IF(P34-'data'!$G$24&lt;0,0,P34-'data'!$G$24),P2:Q1104,2)</f>
        <v>88.1883536348159</v>
      </c>
    </row>
    <row r="35" ht="20.05" customHeight="1">
      <c r="A35" s="22">
        <f>$A34+C34</f>
        <v>155</v>
      </c>
      <c r="B35" s="23">
        <v>2.5</v>
      </c>
      <c r="C35" s="24">
        <v>5</v>
      </c>
      <c r="D35" t="b" s="25">
        <v>0</v>
      </c>
      <c r="E35" s="26"/>
      <c r="F35" s="30">
        <f>3600*(B35*'data'!$C$15/1000-H35-I34)/C35</f>
        <v>710.259929350791</v>
      </c>
      <c r="G35" s="30">
        <f>IF(F35&gt;'data'!$H$29,'data'!$H$29,IF(F35&lt;0,0,F35))</f>
        <v>710.259929350791</v>
      </c>
      <c r="H35" s="30">
        <f>(J35*'data'!$C$16+K35*OFFSET('data'!$C$17,0,D35)-I34*(OFFSET('data'!$C$18,0,D35)+'data'!$C$19+OFFSET('data'!$C$20,0,D35)))*$C35/60</f>
        <v>-0.9864721240983459</v>
      </c>
      <c r="I35" s="30">
        <f>(G35/60)*$C35/60+H35+I34</f>
        <v>16.3633802816823</v>
      </c>
      <c r="J35" s="30">
        <f>J34+('data'!$C$19*I34-'data'!$C$16*J34)*$C35/60</f>
        <v>10.9077426392191</v>
      </c>
      <c r="K35" s="30">
        <f>K34+(OFFSET('data'!$C$20,0,D35)*I34-OFFSET('data'!$C$17,0,D35)*K34)*$C35/60</f>
        <v>7.32230351869097</v>
      </c>
      <c r="L35" s="28">
        <f>$A35/60</f>
        <v>2.58333333333333</v>
      </c>
      <c r="M35" s="24">
        <f>I35/'data'!$C$15*1000</f>
        <v>2.5</v>
      </c>
      <c r="N35" s="24">
        <f>N34+'data'!$G$21*(M34-N34)/60*C34</f>
        <v>0.747258932770512</v>
      </c>
      <c r="O35" s="25">
        <f>IF(N35&lt;='data'!$G$22,1.89,1.47)</f>
        <v>1.89</v>
      </c>
      <c r="P35" s="24">
        <f>$A35</f>
        <v>155</v>
      </c>
      <c r="Q35" s="25">
        <f>'data'!$G$23-'data'!$G$23*(1-('data'!$G$22^O35)/('data'!$G$22^O35+N35^O35))</f>
        <v>86.66965271459939</v>
      </c>
      <c r="R35" s="25">
        <f>VLOOKUP(IF(P35-'data'!$G$24&lt;0,0,P35-'data'!$G$24),P2:Q1104,2)</f>
        <v>87.8902216876004</v>
      </c>
    </row>
    <row r="36" ht="20.05" customHeight="1">
      <c r="A36" s="22">
        <f>$A35+C35</f>
        <v>160</v>
      </c>
      <c r="B36" s="23">
        <v>2.5</v>
      </c>
      <c r="C36" s="24">
        <v>5</v>
      </c>
      <c r="D36" t="b" s="25">
        <v>0</v>
      </c>
      <c r="E36" s="26"/>
      <c r="F36" s="30">
        <f>3600*(B36*'data'!$C$15/1000-H36-I35)/C36</f>
        <v>708.801019093544</v>
      </c>
      <c r="G36" s="30">
        <f>IF(F36&gt;'data'!$H$29,'data'!$H$29,IF(F36&lt;0,0,F36))</f>
        <v>708.801019093544</v>
      </c>
      <c r="H36" s="30">
        <f>(J36*'data'!$C$16+K36*OFFSET('data'!$C$17,0,D36)-I35*(OFFSET('data'!$C$18,0,D36)+'data'!$C$19+OFFSET('data'!$C$20,0,D36)))*$C36/60</f>
        <v>-0.98444585985217</v>
      </c>
      <c r="I36" s="30">
        <f>(G36/60)*$C36/60+H36+I35</f>
        <v>16.3633802816823</v>
      </c>
      <c r="J36" s="30">
        <f>J35+('data'!$C$19*I35-'data'!$C$16*J35)*$C36/60</f>
        <v>11.2392022742007</v>
      </c>
      <c r="K36" s="30">
        <f>K35+(OFFSET('data'!$C$20,0,D36)*I35-OFFSET('data'!$C$17,0,D36)*K35)*$C36/60</f>
        <v>7.5651181277745</v>
      </c>
      <c r="L36" s="28">
        <f>$A36/60</f>
        <v>2.66666666666667</v>
      </c>
      <c r="M36" s="24">
        <f>I36/'data'!$C$15*1000</f>
        <v>2.5</v>
      </c>
      <c r="N36" s="24">
        <f>N35+'data'!$G$21*(M35-N35)/60*C35</f>
        <v>0.767883810633827</v>
      </c>
      <c r="O36" s="25">
        <f>IF(N36&lt;='data'!$G$22,1.89,1.47)</f>
        <v>1.89</v>
      </c>
      <c r="P36" s="24">
        <f>$A36</f>
        <v>160</v>
      </c>
      <c r="Q36" s="25">
        <f>'data'!$G$23-'data'!$G$23*(1-('data'!$G$22^O36)/('data'!$G$22^O36+N36^O36))</f>
        <v>86.3592454627278</v>
      </c>
      <c r="R36" s="25">
        <f>VLOOKUP(IF(P36-'data'!$G$24&lt;0,0,P36-'data'!$G$24),P2:Q1104,2)</f>
        <v>87.58891809776971</v>
      </c>
    </row>
    <row r="37" ht="20.05" customHeight="1">
      <c r="A37" s="22">
        <f>$A36+C36</f>
        <v>165</v>
      </c>
      <c r="B37" s="23">
        <v>2.5</v>
      </c>
      <c r="C37" s="24">
        <v>5</v>
      </c>
      <c r="D37" t="b" s="25">
        <v>0</v>
      </c>
      <c r="E37" s="26"/>
      <c r="F37" s="30">
        <f>3600*(B37*'data'!$C$15/1000-H37-I36)/C37</f>
        <v>707.350346928930</v>
      </c>
      <c r="G37" s="30">
        <f>IF(F37&gt;'data'!$H$29,'data'!$H$29,IF(F37&lt;0,0,F37))</f>
        <v>707.350346928930</v>
      </c>
      <c r="H37" s="30">
        <f>(J37*'data'!$C$16+K37*OFFSET('data'!$C$17,0,D37)-I36*(OFFSET('data'!$C$18,0,D37)+'data'!$C$19+OFFSET('data'!$C$20,0,D37)))*$C37/60</f>
        <v>-0.982431037401317</v>
      </c>
      <c r="I37" s="30">
        <f>(G37/60)*$C37/60+H37+I36</f>
        <v>16.3633802816823</v>
      </c>
      <c r="J37" s="30">
        <f>J36+('data'!$C$19*I36-'data'!$C$16*J36)*$C37/60</f>
        <v>11.5687167855524</v>
      </c>
      <c r="K37" s="30">
        <f>K36+(OFFSET('data'!$C$20,0,D37)*I36-OFFSET('data'!$C$17,0,D37)*K36)*$C37/60</f>
        <v>7.80785159624169</v>
      </c>
      <c r="L37" s="28">
        <f>$A37/60</f>
        <v>2.75</v>
      </c>
      <c r="M37" s="24">
        <f>I37/'data'!$C$15*1000</f>
        <v>2.5</v>
      </c>
      <c r="N37" s="24">
        <f>N36+'data'!$G$21*(M36-N36)/60*C36</f>
        <v>0.78826599116162</v>
      </c>
      <c r="O37" s="25">
        <f>IF(N37&lt;='data'!$G$22,1.89,1.47)</f>
        <v>1.89</v>
      </c>
      <c r="P37" s="24">
        <f>$A37</f>
        <v>165</v>
      </c>
      <c r="Q37" s="25">
        <f>'data'!$G$23-'data'!$G$23*(1-('data'!$G$22^O37)/('data'!$G$22^O37+N37^O37))</f>
        <v>86.0473681111152</v>
      </c>
      <c r="R37" s="25">
        <f>VLOOKUP(IF(P37-'data'!$G$24&lt;0,0,P37-'data'!$G$24),P2:Q1104,2)</f>
        <v>87.2848198337728</v>
      </c>
    </row>
    <row r="38" ht="20.05" customHeight="1">
      <c r="A38" s="22">
        <f>$A37+C37</f>
        <v>170</v>
      </c>
      <c r="B38" s="23">
        <v>2.5</v>
      </c>
      <c r="C38" s="24">
        <v>5</v>
      </c>
      <c r="D38" t="b" s="25">
        <v>0</v>
      </c>
      <c r="E38" s="26"/>
      <c r="F38" s="30">
        <f>3600*(B38*'data'!$C$15/1000-H38-I37)/C38</f>
        <v>705.907864620919</v>
      </c>
      <c r="G38" s="30">
        <f>IF(F38&gt;'data'!$H$29,'data'!$H$29,IF(F38&lt;0,0,F38))</f>
        <v>705.907864620919</v>
      </c>
      <c r="H38" s="30">
        <f>(J38*'data'!$C$16+K38*OFFSET('data'!$C$17,0,D38)-I37*(OFFSET('data'!$C$18,0,D38)+'data'!$C$19+OFFSET('data'!$C$20,0,D38)))*$C38/60</f>
        <v>-0.980427589751301</v>
      </c>
      <c r="I38" s="30">
        <f>(G38/60)*$C38/60+H38+I37</f>
        <v>16.3633802816823</v>
      </c>
      <c r="J38" s="30">
        <f>J37+('data'!$C$19*I37-'data'!$C$16*J37)*$C38/60</f>
        <v>11.8962975879551</v>
      </c>
      <c r="K38" s="30">
        <f>K37+(OFFSET('data'!$C$20,0,D38)*I37-OFFSET('data'!$C$17,0,D38)*K37)*$C38/60</f>
        <v>8.050503951207061</v>
      </c>
      <c r="L38" s="28">
        <f>$A38/60</f>
        <v>2.83333333333333</v>
      </c>
      <c r="M38" s="24">
        <f>I38/'data'!$C$15*1000</f>
        <v>2.5</v>
      </c>
      <c r="N38" s="24">
        <f>N37+'data'!$G$21*(M37-N37)/60*C37</f>
        <v>0.808408330225187</v>
      </c>
      <c r="O38" s="25">
        <f>IF(N38&lt;='data'!$G$22,1.89,1.47)</f>
        <v>1.89</v>
      </c>
      <c r="P38" s="24">
        <f>$A38</f>
        <v>170</v>
      </c>
      <c r="Q38" s="25">
        <f>'data'!$G$23-'data'!$G$23*(1-('data'!$G$22^O38)/('data'!$G$22^O38+N38^O38))</f>
        <v>85.734309398828</v>
      </c>
      <c r="R38" s="25">
        <f>VLOOKUP(IF(P38-'data'!$G$24&lt;0,0,P38-'data'!$G$24),P2:Q1104,2)</f>
        <v>86.9782848338676</v>
      </c>
    </row>
    <row r="39" ht="20.05" customHeight="1">
      <c r="A39" s="22">
        <f>$A38+C38</f>
        <v>175</v>
      </c>
      <c r="B39" s="23">
        <v>2.5</v>
      </c>
      <c r="C39" s="24">
        <v>5</v>
      </c>
      <c r="D39" t="b" s="25">
        <v>0</v>
      </c>
      <c r="E39" s="26"/>
      <c r="F39" s="30">
        <f>3600*(B39*'data'!$C$15/1000-H39-I38)/C39</f>
        <v>704.473524216506</v>
      </c>
      <c r="G39" s="30">
        <f>IF(F39&gt;'data'!$H$29,'data'!$H$29,IF(F39&lt;0,0,F39))</f>
        <v>704.473524216506</v>
      </c>
      <c r="H39" s="30">
        <f>(J39*'data'!$C$16+K39*OFFSET('data'!$C$17,0,D39)-I38*(OFFSET('data'!$C$18,0,D39)+'data'!$C$19+OFFSET('data'!$C$20,0,D39)))*$C39/60</f>
        <v>-0.978435450300728</v>
      </c>
      <c r="I39" s="30">
        <f>(G39/60)*$C39/60+H39+I38</f>
        <v>16.3633802816823</v>
      </c>
      <c r="J39" s="30">
        <f>J38+('data'!$C$19*I38-'data'!$C$16*J38)*$C39/60</f>
        <v>12.2219560291042</v>
      </c>
      <c r="K39" s="30">
        <f>K38+(OFFSET('data'!$C$20,0,D39)*I38-OFFSET('data'!$C$17,0,D39)*K38)*$C39/60</f>
        <v>8.29307521977606</v>
      </c>
      <c r="L39" s="28">
        <f>$A39/60</f>
        <v>2.91666666666667</v>
      </c>
      <c r="M39" s="24">
        <f>I39/'data'!$C$15*1000</f>
        <v>2.5</v>
      </c>
      <c r="N39" s="24">
        <f>N38+'data'!$G$21*(M38-N38)/60*C38</f>
        <v>0.828313650090177</v>
      </c>
      <c r="O39" s="25">
        <f>IF(N39&lt;='data'!$G$22,1.89,1.47)</f>
        <v>1.89</v>
      </c>
      <c r="P39" s="24">
        <f>$A39</f>
        <v>175</v>
      </c>
      <c r="Q39" s="25">
        <f>'data'!$G$23-'data'!$G$23*(1-('data'!$G$22^O39)/('data'!$G$22^O39+N39^O39))</f>
        <v>85.42034241552329</v>
      </c>
      <c r="R39" s="25">
        <f>VLOOKUP(IF(P39-'data'!$G$24&lt;0,0,P39-'data'!$G$24),P2:Q1104,2)</f>
        <v>86.66965271459939</v>
      </c>
    </row>
    <row r="40" ht="20.05" customHeight="1">
      <c r="A40" s="22">
        <f>$A39+C39</f>
        <v>180</v>
      </c>
      <c r="B40" s="23">
        <v>2.5</v>
      </c>
      <c r="C40" s="24">
        <v>5</v>
      </c>
      <c r="D40" t="b" s="25">
        <v>0</v>
      </c>
      <c r="E40" s="26"/>
      <c r="F40" s="30">
        <f>3600*(B40*'data'!$C$15/1000-H40-I39)/C40</f>
        <v>703.047278044062</v>
      </c>
      <c r="G40" s="30">
        <f>IF(F40&gt;'data'!$H$29,'data'!$H$29,IF(F40&lt;0,0,F40))</f>
        <v>703.047278044062</v>
      </c>
      <c r="H40" s="30">
        <f>(J40*'data'!$C$16+K40*OFFSET('data'!$C$17,0,D40)-I39*(OFFSET('data'!$C$18,0,D40)+'data'!$C$19+OFFSET('data'!$C$20,0,D40)))*$C40/60</f>
        <v>-0.976454552839</v>
      </c>
      <c r="I40" s="30">
        <f>(G40/60)*$C40/60+H40+I39</f>
        <v>16.3633802816823</v>
      </c>
      <c r="J40" s="30">
        <f>J39+('data'!$C$19*I39-'data'!$C$16*J39)*$C40/60</f>
        <v>12.5457033901027</v>
      </c>
      <c r="K40" s="30">
        <f>K39+(OFFSET('data'!$C$20,0,D40)*I39-OFFSET('data'!$C$17,0,D40)*K39)*$C40/60</f>
        <v>8.535565429045089</v>
      </c>
      <c r="L40" s="28">
        <f>$A40/60</f>
        <v>3</v>
      </c>
      <c r="M40" s="24">
        <f>I40/'data'!$C$15*1000</f>
        <v>2.5</v>
      </c>
      <c r="N40" s="24">
        <f>N39+'data'!$G$21*(M39-N39)/60*C39</f>
        <v>0.847984739812038</v>
      </c>
      <c r="O40" s="25">
        <f>IF(N40&lt;='data'!$G$22,1.89,1.47)</f>
        <v>1.89</v>
      </c>
      <c r="P40" s="24">
        <f>$A40</f>
        <v>180</v>
      </c>
      <c r="Q40" s="25">
        <f>'data'!$G$23-'data'!$G$23*(1-('data'!$G$22^O40)/('data'!$G$22^O40+N40^O40))</f>
        <v>85.1057252300791</v>
      </c>
      <c r="R40" s="25">
        <f>VLOOKUP(IF(P40-'data'!$G$24&lt;0,0,P40-'data'!$G$24),P2:Q1104,2)</f>
        <v>86.3592454627278</v>
      </c>
    </row>
    <row r="41" ht="20.05" customHeight="1">
      <c r="A41" s="22">
        <f>$A40+C40</f>
        <v>185</v>
      </c>
      <c r="B41" s="23">
        <v>2.5</v>
      </c>
      <c r="C41" s="24">
        <v>5</v>
      </c>
      <c r="D41" t="b" s="25">
        <v>0</v>
      </c>
      <c r="E41" s="26"/>
      <c r="F41" s="30">
        <f>3600*(B41*'data'!$C$15/1000-H41-I40)/C41</f>
        <v>701.629078711672</v>
      </c>
      <c r="G41" s="30">
        <f>IF(F41&gt;'data'!$H$29,'data'!$H$29,IF(F41&lt;0,0,F41))</f>
        <v>701.629078711672</v>
      </c>
      <c r="H41" s="30">
        <f>(J41*'data'!$C$16+K41*OFFSET('data'!$C$17,0,D41)-I40*(OFFSET('data'!$C$18,0,D41)+'data'!$C$19+OFFSET('data'!$C$20,0,D41)))*$C41/60</f>
        <v>-0.974484831544014</v>
      </c>
      <c r="I41" s="30">
        <f>(G41/60)*$C41/60+H41+I40</f>
        <v>16.3633802816823</v>
      </c>
      <c r="J41" s="30">
        <f>J40+('data'!$C$19*I40-'data'!$C$16*J40)*$C41/60</f>
        <v>12.8675508858521</v>
      </c>
      <c r="K41" s="30">
        <f>K40+(OFFSET('data'!$C$20,0,D41)*I40-OFFSET('data'!$C$17,0,D41)*K40)*$C41/60</f>
        <v>8.777974606101481</v>
      </c>
      <c r="L41" s="28">
        <f>$A41/60</f>
        <v>3.08333333333333</v>
      </c>
      <c r="M41" s="24">
        <f>I41/'data'!$C$15*1000</f>
        <v>2.5</v>
      </c>
      <c r="N41" s="24">
        <f>N40+'data'!$G$21*(M40-N40)/60*C40</f>
        <v>0.867424355626807</v>
      </c>
      <c r="O41" s="25">
        <f>IF(N41&lt;='data'!$G$22,1.89,1.47)</f>
        <v>1.89</v>
      </c>
      <c r="P41" s="24">
        <f>$A41</f>
        <v>185</v>
      </c>
      <c r="Q41" s="25">
        <f>'data'!$G$23-'data'!$G$23*(1-('data'!$G$22^O41)/('data'!$G$22^O41+N41^O41))</f>
        <v>84.7907015033645</v>
      </c>
      <c r="R41" s="25">
        <f>VLOOKUP(IF(P41-'data'!$G$24&lt;0,0,P41-'data'!$G$24),P2:Q1104,2)</f>
        <v>86.0473681111152</v>
      </c>
    </row>
    <row r="42" ht="20.05" customHeight="1">
      <c r="A42" s="22">
        <f>$A41+C41</f>
        <v>190</v>
      </c>
      <c r="B42" s="23">
        <v>2.5</v>
      </c>
      <c r="C42" s="24">
        <v>5</v>
      </c>
      <c r="D42" t="b" s="25">
        <v>0</v>
      </c>
      <c r="E42" s="26"/>
      <c r="F42" s="30">
        <f>3600*(B42*'data'!$C$15/1000-H42-I41)/C42</f>
        <v>700.218879105499</v>
      </c>
      <c r="G42" s="30">
        <f>IF(F42&gt;'data'!$H$29,'data'!$H$29,IF(F42&lt;0,0,F42))</f>
        <v>700.218879105499</v>
      </c>
      <c r="H42" s="30">
        <f>(J42*'data'!$C$16+K42*OFFSET('data'!$C$17,0,D42)-I41*(OFFSET('data'!$C$18,0,D42)+'data'!$C$19+OFFSET('data'!$C$20,0,D42)))*$C42/60</f>
        <v>-0.9725262209798849</v>
      </c>
      <c r="I42" s="30">
        <f>(G42/60)*$C42/60+H42+I41</f>
        <v>16.3633802816823</v>
      </c>
      <c r="J42" s="30">
        <f>J41+('data'!$C$19*I41-'data'!$C$16*J41)*$C42/60</f>
        <v>13.1875096654408</v>
      </c>
      <c r="K42" s="30">
        <f>K41+(OFFSET('data'!$C$20,0,D42)*I41-OFFSET('data'!$C$17,0,D42)*K41)*$C42/60</f>
        <v>9.02030277802352</v>
      </c>
      <c r="L42" s="28">
        <f>$A42/60</f>
        <v>3.16666666666667</v>
      </c>
      <c r="M42" s="24">
        <f>I42/'data'!$C$15*1000</f>
        <v>2.5</v>
      </c>
      <c r="N42" s="24">
        <f>N41+'data'!$G$21*(M41-N41)/60*C41</f>
        <v>0.886635221337305</v>
      </c>
      <c r="O42" s="25">
        <f>IF(N42&lt;='data'!$G$22,1.89,1.47)</f>
        <v>1.89</v>
      </c>
      <c r="P42" s="24">
        <f>$A42</f>
        <v>190</v>
      </c>
      <c r="Q42" s="25">
        <f>'data'!$G$23-'data'!$G$23*(1-('data'!$G$22^O42)/('data'!$G$22^O42+N42^O42))</f>
        <v>84.4755010850097</v>
      </c>
      <c r="R42" s="25">
        <f>VLOOKUP(IF(P42-'data'!$G$24&lt;0,0,P42-'data'!$G$24),P2:Q1104,2)</f>
        <v>85.734309398828</v>
      </c>
    </row>
    <row r="43" ht="20.05" customHeight="1">
      <c r="A43" s="22">
        <f>$A42+C42</f>
        <v>195</v>
      </c>
      <c r="B43" s="23">
        <v>2.5</v>
      </c>
      <c r="C43" s="24">
        <v>5</v>
      </c>
      <c r="D43" t="b" s="25">
        <v>0</v>
      </c>
      <c r="E43" s="26"/>
      <c r="F43" s="30">
        <f>3600*(B43*'data'!$C$15/1000-H43-I42)/C43</f>
        <v>698.8166323881489</v>
      </c>
      <c r="G43" s="30">
        <f>IF(F43&gt;'data'!$H$29,'data'!$H$29,IF(F43&lt;0,0,F43))</f>
        <v>698.8166323881489</v>
      </c>
      <c r="H43" s="30">
        <f>(J43*'data'!$C$16+K43*OFFSET('data'!$C$17,0,D43)-I42*(OFFSET('data'!$C$18,0,D43)+'data'!$C$19+OFFSET('data'!$C$20,0,D43)))*$C43/60</f>
        <v>-0.970578656094677</v>
      </c>
      <c r="I43" s="30">
        <f>(G43/60)*$C43/60+H43+I42</f>
        <v>16.3633802816823</v>
      </c>
      <c r="J43" s="30">
        <f>J42+('data'!$C$19*I42-'data'!$C$16*J42)*$C43/60</f>
        <v>13.5055908125305</v>
      </c>
      <c r="K43" s="30">
        <f>K42+(OFFSET('data'!$C$20,0,D43)*I42-OFFSET('data'!$C$17,0,D43)*K42)*$C43/60</f>
        <v>9.262549971880439</v>
      </c>
      <c r="L43" s="28">
        <f>$A43/60</f>
        <v>3.25</v>
      </c>
      <c r="M43" s="24">
        <f>I43/'data'!$C$15*1000</f>
        <v>2.5</v>
      </c>
      <c r="N43" s="24">
        <f>N42+'data'!$G$21*(M42-N42)/60*C42</f>
        <v>0.905620028694783</v>
      </c>
      <c r="O43" s="25">
        <f>IF(N43&lt;='data'!$G$22,1.89,1.47)</f>
        <v>1.89</v>
      </c>
      <c r="P43" s="24">
        <f>$A43</f>
        <v>195</v>
      </c>
      <c r="Q43" s="25">
        <f>'data'!$G$23-'data'!$G$23*(1-('data'!$G$22^O43)/('data'!$G$22^O43+N43^O43))</f>
        <v>84.1603405940368</v>
      </c>
      <c r="R43" s="25">
        <f>VLOOKUP(IF(P43-'data'!$G$24&lt;0,0,P43-'data'!$G$24),P2:Q1104,2)</f>
        <v>85.42034241552329</v>
      </c>
    </row>
    <row r="44" ht="20.05" customHeight="1">
      <c r="A44" s="22">
        <f>$A43+C43</f>
        <v>200</v>
      </c>
      <c r="B44" s="23">
        <v>2.5</v>
      </c>
      <c r="C44" s="24">
        <v>5</v>
      </c>
      <c r="D44" t="b" s="25">
        <v>0</v>
      </c>
      <c r="E44" s="26"/>
      <c r="F44" s="30">
        <f>3600*(B44*'data'!$C$15/1000-H44-I43)/C44</f>
        <v>697.422291997054</v>
      </c>
      <c r="G44" s="30">
        <f>IF(F44&gt;'data'!$H$29,'data'!$H$29,IF(F44&lt;0,0,F44))</f>
        <v>697.422291997054</v>
      </c>
      <c r="H44" s="30">
        <f>(J44*'data'!$C$16+K44*OFFSET('data'!$C$17,0,D44)-I43*(OFFSET('data'!$C$18,0,D44)+'data'!$C$19+OFFSET('data'!$C$20,0,D44)))*$C44/60</f>
        <v>-0.968642072218155</v>
      </c>
      <c r="I44" s="30">
        <f>(G44/60)*$C44/60+H44+I43</f>
        <v>16.3633802816823</v>
      </c>
      <c r="J44" s="30">
        <f>J43+('data'!$C$19*I43-'data'!$C$16*J43)*$C44/60</f>
        <v>13.8218053457399</v>
      </c>
      <c r="K44" s="30">
        <f>K43+(OFFSET('data'!$C$20,0,D44)*I43-OFFSET('data'!$C$17,0,D44)*K43)*$C44/60</f>
        <v>9.50471621473244</v>
      </c>
      <c r="L44" s="28">
        <f>$A44/60</f>
        <v>3.33333333333333</v>
      </c>
      <c r="M44" s="24">
        <f>I44/'data'!$C$15*1000</f>
        <v>2.5</v>
      </c>
      <c r="N44" s="24">
        <f>N43+'data'!$G$21*(M43-N43)/60*C43</f>
        <v>0.9243814377760819</v>
      </c>
      <c r="O44" s="25">
        <f>IF(N44&lt;='data'!$G$22,1.89,1.47)</f>
        <v>1.89</v>
      </c>
      <c r="P44" s="24">
        <f>$A44</f>
        <v>200</v>
      </c>
      <c r="Q44" s="25">
        <f>'data'!$G$23-'data'!$G$23*(1-('data'!$G$22^O44)/('data'!$G$22^O44+N44^O44))</f>
        <v>83.8454239832195</v>
      </c>
      <c r="R44" s="25">
        <f>VLOOKUP(IF(P44-'data'!$G$24&lt;0,0,P44-'data'!$G$24),P2:Q1104,2)</f>
        <v>85.1057252300791</v>
      </c>
    </row>
    <row r="45" ht="20.05" customHeight="1">
      <c r="A45" s="22">
        <f>$A44+C44</f>
        <v>205</v>
      </c>
      <c r="B45" s="23">
        <v>2.5</v>
      </c>
      <c r="C45" s="24">
        <v>5</v>
      </c>
      <c r="D45" t="b" s="25">
        <v>0</v>
      </c>
      <c r="E45" s="26"/>
      <c r="F45" s="30">
        <f>3600*(B45*'data'!$C$15/1000-H45-I44)/C45</f>
        <v>696.0358116428509</v>
      </c>
      <c r="G45" s="30">
        <f>IF(F45&gt;'data'!$H$29,'data'!$H$29,IF(F45&lt;0,0,F45))</f>
        <v>696.0358116428509</v>
      </c>
      <c r="H45" s="30">
        <f>(J45*'data'!$C$16+K45*OFFSET('data'!$C$17,0,D45)-I44*(OFFSET('data'!$C$18,0,D45)+'data'!$C$19+OFFSET('data'!$C$20,0,D45)))*$C45/60</f>
        <v>-0.96671640505954</v>
      </c>
      <c r="I45" s="30">
        <f>(G45/60)*$C45/60+H45+I44</f>
        <v>16.3633802816823</v>
      </c>
      <c r="J45" s="30">
        <f>J44+('data'!$C$19*I44-'data'!$C$16*J44)*$C45/60</f>
        <v>14.1361642190266</v>
      </c>
      <c r="K45" s="30">
        <f>K44+(OFFSET('data'!$C$20,0,D45)*I44-OFFSET('data'!$C$17,0,D45)*K44)*$C45/60</f>
        <v>9.746801533630681</v>
      </c>
      <c r="L45" s="28">
        <f>$A45/60</f>
        <v>3.41666666666667</v>
      </c>
      <c r="M45" s="24">
        <f>I45/'data'!$C$15*1000</f>
        <v>2.5</v>
      </c>
      <c r="N45" s="24">
        <f>N44+'data'!$G$21*(M44-N44)/60*C44</f>
        <v>0.942922077356352</v>
      </c>
      <c r="O45" s="25">
        <f>IF(N45&lt;='data'!$G$22,1.89,1.47)</f>
        <v>1.89</v>
      </c>
      <c r="P45" s="24">
        <f>$A45</f>
        <v>205</v>
      </c>
      <c r="Q45" s="25">
        <f>'data'!$G$23-'data'!$G$23*(1-('data'!$G$22^O45)/('data'!$G$22^O45+N45^O45))</f>
        <v>83.53094308707141</v>
      </c>
      <c r="R45" s="25">
        <f>VLOOKUP(IF(P45-'data'!$G$24&lt;0,0,P45-'data'!$G$24),P2:Q1104,2)</f>
        <v>84.7907015033645</v>
      </c>
    </row>
    <row r="46" ht="20.05" customHeight="1">
      <c r="A46" s="22">
        <f>$A45+C45</f>
        <v>210</v>
      </c>
      <c r="B46" s="23">
        <v>2.5</v>
      </c>
      <c r="C46" s="24">
        <v>5</v>
      </c>
      <c r="D46" t="b" s="25">
        <v>0</v>
      </c>
      <c r="E46" s="26"/>
      <c r="F46" s="30">
        <f>3600*(B46*'data'!$C$15/1000-H46-I45)/C46</f>
        <v>694.657145307787</v>
      </c>
      <c r="G46" s="30">
        <f>IF(F46&gt;'data'!$H$29,'data'!$H$29,IF(F46&lt;0,0,F46))</f>
        <v>694.657145307787</v>
      </c>
      <c r="H46" s="30">
        <f>(J46*'data'!$C$16+K46*OFFSET('data'!$C$17,0,D46)-I45*(OFFSET('data'!$C$18,0,D46)+'data'!$C$19+OFFSET('data'!$C$20,0,D46)))*$C46/60</f>
        <v>-0.964801590705285</v>
      </c>
      <c r="I46" s="30">
        <f>(G46/60)*$C46/60+H46+I45</f>
        <v>16.3633802816823</v>
      </c>
      <c r="J46" s="30">
        <f>J45+('data'!$C$19*I45-'data'!$C$16*J45)*$C46/60</f>
        <v>14.4486783220663</v>
      </c>
      <c r="K46" s="30">
        <f>K45+(OFFSET('data'!$C$20,0,D46)*I45-OFFSET('data'!$C$17,0,D46)*K45)*$C46/60</f>
        <v>9.988805955617259</v>
      </c>
      <c r="L46" s="28">
        <f>$A46/60</f>
        <v>3.5</v>
      </c>
      <c r="M46" s="24">
        <f>I46/'data'!$C$15*1000</f>
        <v>2.5</v>
      </c>
      <c r="N46" s="24">
        <f>N45+'data'!$G$21*(M45-N45)/60*C45</f>
        <v>0.961244545277385</v>
      </c>
      <c r="O46" s="25">
        <f>IF(N46&lt;='data'!$G$22,1.89,1.47)</f>
        <v>1.89</v>
      </c>
      <c r="P46" s="24">
        <f>$A46</f>
        <v>210</v>
      </c>
      <c r="Q46" s="25">
        <f>'data'!$G$23-'data'!$G$23*(1-('data'!$G$22^O46)/('data'!$G$22^O46+N46^O46))</f>
        <v>83.2170781533908</v>
      </c>
      <c r="R46" s="25">
        <f>VLOOKUP(IF(P46-'data'!$G$24&lt;0,0,P46-'data'!$G$24),P2:Q1104,2)</f>
        <v>84.4755010850097</v>
      </c>
    </row>
    <row r="47" ht="20.05" customHeight="1">
      <c r="A47" s="22">
        <f>$A46+C46</f>
        <v>215</v>
      </c>
      <c r="B47" s="23">
        <v>2.5</v>
      </c>
      <c r="C47" s="24">
        <v>5</v>
      </c>
      <c r="D47" t="b" s="25">
        <v>0</v>
      </c>
      <c r="E47" s="26"/>
      <c r="F47" s="30">
        <f>3600*(B47*'data'!$C$15/1000-H47-I46)/C47</f>
        <v>693.286247244122</v>
      </c>
      <c r="G47" s="30">
        <f>IF(F47&gt;'data'!$H$29,'data'!$H$29,IF(F47&lt;0,0,F47))</f>
        <v>693.286247244122</v>
      </c>
      <c r="H47" s="30">
        <f>(J47*'data'!$C$16+K47*OFFSET('data'!$C$17,0,D47)-I46*(OFFSET('data'!$C$18,0,D47)+'data'!$C$19+OFFSET('data'!$C$20,0,D47)))*$C47/60</f>
        <v>-0.962897565616861</v>
      </c>
      <c r="I47" s="30">
        <f>(G47/60)*$C47/60+H47+I46</f>
        <v>16.3633802816823</v>
      </c>
      <c r="J47" s="30">
        <f>J46+('data'!$C$19*I46-'data'!$C$16*J46)*$C47/60</f>
        <v>14.7593584806304</v>
      </c>
      <c r="K47" s="30">
        <f>K46+(OFFSET('data'!$C$20,0,D47)*I46-OFFSET('data'!$C$17,0,D47)*K46)*$C47/60</f>
        <v>10.2307295077253</v>
      </c>
      <c r="L47" s="28">
        <f>$A47/60</f>
        <v>3.58333333333333</v>
      </c>
      <c r="M47" s="24">
        <f>I47/'data'!$C$15*1000</f>
        <v>2.5</v>
      </c>
      <c r="N47" s="24">
        <f>N46+'data'!$G$21*(M46-N46)/60*C46</f>
        <v>0.979351408811614</v>
      </c>
      <c r="O47" s="25">
        <f>IF(N47&lt;='data'!$G$22,1.89,1.47)</f>
        <v>1.89</v>
      </c>
      <c r="P47" s="24">
        <f>$A47</f>
        <v>215</v>
      </c>
      <c r="Q47" s="25">
        <f>'data'!$G$23-'data'!$G$23*(1-('data'!$G$22^O47)/('data'!$G$22^O47+N47^O47))</f>
        <v>82.9039983583318</v>
      </c>
      <c r="R47" s="25">
        <f>VLOOKUP(IF(P47-'data'!$G$24&lt;0,0,P47-'data'!$G$24),P2:Q1104,2)</f>
        <v>84.1603405940368</v>
      </c>
    </row>
    <row r="48" ht="20.05" customHeight="1">
      <c r="A48" s="22">
        <f>$A47+C47</f>
        <v>220</v>
      </c>
      <c r="B48" s="23">
        <v>2.5</v>
      </c>
      <c r="C48" s="24">
        <v>5</v>
      </c>
      <c r="D48" t="b" s="25">
        <v>0</v>
      </c>
      <c r="E48" s="26"/>
      <c r="F48" s="30">
        <f>3600*(B48*'data'!$C$15/1000-H48-I47)/C48</f>
        <v>691.9230719725419</v>
      </c>
      <c r="G48" s="30">
        <f>IF(F48&gt;'data'!$H$29,'data'!$H$29,IF(F48&lt;0,0,F48))</f>
        <v>691.9230719725419</v>
      </c>
      <c r="H48" s="30">
        <f>(J48*'data'!$C$16+K48*OFFSET('data'!$C$17,0,D48)-I47*(OFFSET('data'!$C$18,0,D48)+'data'!$C$19+OFFSET('data'!$C$20,0,D48)))*$C48/60</f>
        <v>-0.961004266628555</v>
      </c>
      <c r="I48" s="30">
        <f>(G48/60)*$C48/60+H48+I47</f>
        <v>16.3633802816823</v>
      </c>
      <c r="J48" s="30">
        <f>J47+('data'!$C$19*I47-'data'!$C$16*J47)*$C48/60</f>
        <v>15.0682154569606</v>
      </c>
      <c r="K48" s="30">
        <f>K47+(OFFSET('data'!$C$20,0,D48)*I47-OFFSET('data'!$C$17,0,D48)*K47)*$C48/60</f>
        <v>10.4725722169787</v>
      </c>
      <c r="L48" s="28">
        <f>$A48/60</f>
        <v>3.66666666666667</v>
      </c>
      <c r="M48" s="24">
        <f>I48/'data'!$C$15*1000</f>
        <v>2.5</v>
      </c>
      <c r="N48" s="24">
        <f>N47+'data'!$G$21*(M47-N47)/60*C47</f>
        <v>0.997245205021831</v>
      </c>
      <c r="O48" s="25">
        <f>IF(N48&lt;='data'!$G$22,1.89,1.47)</f>
        <v>1.89</v>
      </c>
      <c r="P48" s="24">
        <f>$A48</f>
        <v>220</v>
      </c>
      <c r="Q48" s="25">
        <f>'data'!$G$23-'data'!$G$23*(1-('data'!$G$22^O48)/('data'!$G$22^O48+N48^O48))</f>
        <v>82.5918623050144</v>
      </c>
      <c r="R48" s="25">
        <f>VLOOKUP(IF(P48-'data'!$G$24&lt;0,0,P48-'data'!$G$24),P2:Q1104,2)</f>
        <v>83.8454239832195</v>
      </c>
    </row>
    <row r="49" ht="20.05" customHeight="1">
      <c r="A49" s="22">
        <f>$A48+C48</f>
        <v>225</v>
      </c>
      <c r="B49" s="23">
        <v>2.5</v>
      </c>
      <c r="C49" s="24">
        <v>5</v>
      </c>
      <c r="D49" t="b" s="25">
        <v>0</v>
      </c>
      <c r="E49" s="26"/>
      <c r="F49" s="30">
        <f>3600*(B49*'data'!$C$15/1000-H49-I48)/C49</f>
        <v>690.567574280586</v>
      </c>
      <c r="G49" s="30">
        <f>IF(F49&gt;'data'!$H$29,'data'!$H$29,IF(F49&lt;0,0,F49))</f>
        <v>690.567574280586</v>
      </c>
      <c r="H49" s="30">
        <f>(J49*'data'!$C$16+K49*OFFSET('data'!$C$17,0,D49)-I48*(OFFSET('data'!$C$18,0,D49)+'data'!$C$19+OFFSET('data'!$C$20,0,D49)))*$C49/60</f>
        <v>-0.959121630945284</v>
      </c>
      <c r="I49" s="30">
        <f>(G49/60)*$C49/60+H49+I48</f>
        <v>16.3633802816823</v>
      </c>
      <c r="J49" s="30">
        <f>J48+('data'!$C$19*I48-'data'!$C$16*J48)*$C49/60</f>
        <v>15.375259950142</v>
      </c>
      <c r="K49" s="30">
        <f>K48+(OFFSET('data'!$C$20,0,D49)*I48-OFFSET('data'!$C$17,0,D49)*K48)*$C49/60</f>
        <v>10.7143341103926</v>
      </c>
      <c r="L49" s="28">
        <f>$A49/60</f>
        <v>3.75</v>
      </c>
      <c r="M49" s="24">
        <f>I49/'data'!$C$15*1000</f>
        <v>2.5</v>
      </c>
      <c r="N49" s="24">
        <f>N48+'data'!$G$21*(M48-N48)/60*C48</f>
        <v>1.01492844111667</v>
      </c>
      <c r="O49" s="25">
        <f>IF(N49&lt;='data'!$G$22,1.89,1.47)</f>
        <v>1.89</v>
      </c>
      <c r="P49" s="24">
        <f>$A49</f>
        <v>225</v>
      </c>
      <c r="Q49" s="25">
        <f>'data'!$G$23-'data'!$G$23*(1-('data'!$G$22^O49)/('data'!$G$22^O49+N49^O49))</f>
        <v>82.2808185057236</v>
      </c>
      <c r="R49" s="25">
        <f>VLOOKUP(IF(P49-'data'!$G$24&lt;0,0,P49-'data'!$G$24),P2:Q1104,2)</f>
        <v>83.53094308707141</v>
      </c>
    </row>
    <row r="50" ht="20.05" customHeight="1">
      <c r="A50" s="22">
        <f>$A49+C49</f>
        <v>230</v>
      </c>
      <c r="B50" s="23">
        <v>2.5</v>
      </c>
      <c r="C50" s="24">
        <v>5</v>
      </c>
      <c r="D50" t="b" s="25">
        <v>0</v>
      </c>
      <c r="E50" s="26"/>
      <c r="F50" s="30">
        <f>3600*(B50*'data'!$C$15/1000-H50-I49)/C50</f>
        <v>689.219709221082</v>
      </c>
      <c r="G50" s="30">
        <f>IF(F50&gt;'data'!$H$29,'data'!$H$29,IF(F50&lt;0,0,F50))</f>
        <v>689.219709221082</v>
      </c>
      <c r="H50" s="30">
        <f>(J50*'data'!$C$16+K50*OFFSET('data'!$C$17,0,D50)-I49*(OFFSET('data'!$C$18,0,D50)+'data'!$C$19+OFFSET('data'!$C$20,0,D50)))*$C50/60</f>
        <v>-0.957249596140417</v>
      </c>
      <c r="I50" s="30">
        <f>(G50/60)*$C50/60+H50+I49</f>
        <v>16.3633802816823</v>
      </c>
      <c r="J50" s="30">
        <f>J49+('data'!$C$19*I49-'data'!$C$16*J49)*$C50/60</f>
        <v>15.6805025964737</v>
      </c>
      <c r="K50" s="30">
        <f>K49+(OFFSET('data'!$C$20,0,D50)*I49-OFFSET('data'!$C$17,0,D50)*K49)*$C50/60</f>
        <v>10.956015214973</v>
      </c>
      <c r="L50" s="28">
        <f>$A50/60</f>
        <v>3.83333333333333</v>
      </c>
      <c r="M50" s="24">
        <f>I50/'data'!$C$15*1000</f>
        <v>2.5</v>
      </c>
      <c r="N50" s="24">
        <f>N49+'data'!$G$21*(M49-N49)/60*C49</f>
        <v>1.0324035948019</v>
      </c>
      <c r="O50" s="25">
        <f>IF(N50&lt;='data'!$G$22,1.89,1.47)</f>
        <v>1.89</v>
      </c>
      <c r="P50" s="24">
        <f>$A50</f>
        <v>230</v>
      </c>
      <c r="Q50" s="25">
        <f>'data'!$G$23-'data'!$G$23*(1-('data'!$G$22^O50)/('data'!$G$22^O50+N50^O50))</f>
        <v>81.9710058477947</v>
      </c>
      <c r="R50" s="25">
        <f>VLOOKUP(IF(P50-'data'!$G$24&lt;0,0,P50-'data'!$G$24),P2:Q1104,2)</f>
        <v>83.2170781533908</v>
      </c>
    </row>
    <row r="51" ht="20.05" customHeight="1">
      <c r="A51" s="22">
        <f>$A50+C50</f>
        <v>235</v>
      </c>
      <c r="B51" s="23">
        <v>2.5</v>
      </c>
      <c r="C51" s="24">
        <v>5</v>
      </c>
      <c r="D51" t="b" s="25">
        <v>0</v>
      </c>
      <c r="E51" s="26"/>
      <c r="F51" s="30">
        <f>3600*(B51*'data'!$C$15/1000-H51-I50)/C51</f>
        <v>687.879432110587</v>
      </c>
      <c r="G51" s="30">
        <f>IF(F51&gt;'data'!$H$29,'data'!$H$29,IF(F51&lt;0,0,F51))</f>
        <v>687.879432110587</v>
      </c>
      <c r="H51" s="30">
        <f>(J51*'data'!$C$16+K51*OFFSET('data'!$C$17,0,D51)-I50*(OFFSET('data'!$C$18,0,D51)+'data'!$C$19+OFFSET('data'!$C$20,0,D51)))*$C51/60</f>
        <v>-0.955388100153618</v>
      </c>
      <c r="I51" s="30">
        <f>(G51/60)*$C51/60+H51+I50</f>
        <v>16.3633802816823</v>
      </c>
      <c r="J51" s="30">
        <f>J50+('data'!$C$19*I50-'data'!$C$16*J50)*$C51/60</f>
        <v>15.9839539698371</v>
      </c>
      <c r="K51" s="30">
        <f>K50+(OFFSET('data'!$C$20,0,D51)*I50-OFFSET('data'!$C$17,0,D51)*K50)*$C51/60</f>
        <v>11.1976155577168</v>
      </c>
      <c r="L51" s="28">
        <f>$A51/60</f>
        <v>3.91666666666667</v>
      </c>
      <c r="M51" s="24">
        <f>I51/'data'!$C$15*1000</f>
        <v>2.5</v>
      </c>
      <c r="N51" s="24">
        <f>N50+'data'!$G$21*(M50-N50)/60*C50</f>
        <v>1.04967311462761</v>
      </c>
      <c r="O51" s="25">
        <f>IF(N51&lt;='data'!$G$22,1.89,1.47)</f>
        <v>1.89</v>
      </c>
      <c r="P51" s="24">
        <f>$A51</f>
        <v>235</v>
      </c>
      <c r="Q51" s="25">
        <f>'data'!$G$23-'data'!$G$23*(1-('data'!$G$22^O51)/('data'!$G$22^O51+N51^O51))</f>
        <v>81.6625540433164</v>
      </c>
      <c r="R51" s="25">
        <f>VLOOKUP(IF(P51-'data'!$G$24&lt;0,0,P51-'data'!$G$24),P2:Q1104,2)</f>
        <v>82.9039983583318</v>
      </c>
    </row>
    <row r="52" ht="20.05" customHeight="1">
      <c r="A52" s="22">
        <f>$A51+C51</f>
        <v>240</v>
      </c>
      <c r="B52" s="23">
        <v>2.5</v>
      </c>
      <c r="C52" s="24">
        <v>5</v>
      </c>
      <c r="D52" t="b" s="25">
        <v>0</v>
      </c>
      <c r="E52" s="26"/>
      <c r="F52" s="30">
        <f>3600*(B52*'data'!$C$15/1000-H52-I51)/C52</f>
        <v>686.546698527838</v>
      </c>
      <c r="G52" s="30">
        <f>IF(F52&gt;'data'!$H$29,'data'!$H$29,IF(F52&lt;0,0,F52))</f>
        <v>686.546698527838</v>
      </c>
      <c r="H52" s="30">
        <f>(J52*'data'!$C$16+K52*OFFSET('data'!$C$17,0,D52)-I51*(OFFSET('data'!$C$18,0,D52)+'data'!$C$19+OFFSET('data'!$C$20,0,D52)))*$C52/60</f>
        <v>-0.953537081288689</v>
      </c>
      <c r="I52" s="30">
        <f>(G52/60)*$C52/60+H52+I51</f>
        <v>16.3633802816823</v>
      </c>
      <c r="J52" s="30">
        <f>J51+('data'!$C$19*I51-'data'!$C$16*J51)*$C52/60</f>
        <v>16.2856245820624</v>
      </c>
      <c r="K52" s="30">
        <f>K51+(OFFSET('data'!$C$20,0,D52)*I51-OFFSET('data'!$C$17,0,D52)*K51)*$C52/60</f>
        <v>11.4391351656119</v>
      </c>
      <c r="L52" s="28">
        <f>$A52/60</f>
        <v>4</v>
      </c>
      <c r="M52" s="24">
        <f>I52/'data'!$C$15*1000</f>
        <v>2.5</v>
      </c>
      <c r="N52" s="24">
        <f>N51+'data'!$G$21*(M51-N51)/60*C51</f>
        <v>1.06673942033126</v>
      </c>
      <c r="O52" s="25">
        <f>IF(N52&lt;='data'!$G$22,1.89,1.47)</f>
        <v>1.89</v>
      </c>
      <c r="P52" s="24">
        <f>$A52</f>
        <v>240</v>
      </c>
      <c r="Q52" s="25">
        <f>'data'!$G$23-'data'!$G$23*(1-('data'!$G$22^O52)/('data'!$G$22^O52+N52^O52))</f>
        <v>81.35558406282701</v>
      </c>
      <c r="R52" s="25">
        <f>VLOOKUP(IF(P52-'data'!$G$24&lt;0,0,P52-'data'!$G$24),P2:Q1104,2)</f>
        <v>82.5918623050144</v>
      </c>
    </row>
    <row r="53" ht="20.05" customHeight="1">
      <c r="A53" s="22">
        <f>$A52+C52</f>
        <v>245</v>
      </c>
      <c r="B53" s="23">
        <v>2.5</v>
      </c>
      <c r="C53" s="24">
        <v>5</v>
      </c>
      <c r="D53" t="b" s="25">
        <v>0</v>
      </c>
      <c r="E53" s="26"/>
      <c r="F53" s="30">
        <f>3600*(B53*'data'!$C$15/1000-H53-I52)/C53</f>
        <v>685.221464312220</v>
      </c>
      <c r="G53" s="30">
        <f>IF(F53&gt;'data'!$H$29,'data'!$H$29,IF(F53&lt;0,0,F53))</f>
        <v>685.221464312220</v>
      </c>
      <c r="H53" s="30">
        <f>(J53*'data'!$C$16+K53*OFFSET('data'!$C$17,0,D53)-I52*(OFFSET('data'!$C$18,0,D53)+'data'!$C$19+OFFSET('data'!$C$20,0,D53)))*$C53/60</f>
        <v>-0.951696478211442</v>
      </c>
      <c r="I53" s="30">
        <f>(G53/60)*$C53/60+H53+I52</f>
        <v>16.3633802816823</v>
      </c>
      <c r="J53" s="30">
        <f>J52+('data'!$C$19*I52-'data'!$C$16*J52)*$C53/60</f>
        <v>16.5855248832925</v>
      </c>
      <c r="K53" s="30">
        <f>K52+(OFFSET('data'!$C$20,0,D53)*I52-OFFSET('data'!$C$17,0,D53)*K52)*$C53/60</f>
        <v>11.6805740656373</v>
      </c>
      <c r="L53" s="28">
        <f>$A53/60</f>
        <v>4.08333333333333</v>
      </c>
      <c r="M53" s="24">
        <f>I53/'data'!$C$15*1000</f>
        <v>2.5</v>
      </c>
      <c r="N53" s="24">
        <f>N52+'data'!$G$21*(M52-N52)/60*C52</f>
        <v>1.08360490317677</v>
      </c>
      <c r="O53" s="25">
        <f>IF(N53&lt;='data'!$G$22,1.89,1.47)</f>
        <v>1.89</v>
      </c>
      <c r="P53" s="24">
        <f>$A53</f>
        <v>245</v>
      </c>
      <c r="Q53" s="25">
        <f>'data'!$G$23-'data'!$G$23*(1-('data'!$G$22^O53)/('data'!$G$22^O53+N53^O53))</f>
        <v>81.0502085532072</v>
      </c>
      <c r="R53" s="25">
        <f>VLOOKUP(IF(P53-'data'!$G$24&lt;0,0,P53-'data'!$G$24),P2:Q1104,2)</f>
        <v>82.2808185057236</v>
      </c>
    </row>
    <row r="54" ht="20.05" customHeight="1">
      <c r="A54" s="22">
        <f>$A53+C53</f>
        <v>250</v>
      </c>
      <c r="B54" s="23">
        <v>2.5</v>
      </c>
      <c r="C54" s="24">
        <v>5</v>
      </c>
      <c r="D54" t="b" s="25">
        <v>0</v>
      </c>
      <c r="E54" s="26"/>
      <c r="F54" s="30">
        <f>3600*(B54*'data'!$C$15/1000-H54-I53)/C54</f>
        <v>683.903685562230</v>
      </c>
      <c r="G54" s="30">
        <f>IF(F54&gt;'data'!$H$29,'data'!$H$29,IF(F54&lt;0,0,F54))</f>
        <v>683.903685562230</v>
      </c>
      <c r="H54" s="30">
        <f>(J54*'data'!$C$16+K54*OFFSET('data'!$C$17,0,D54)-I53*(OFFSET('data'!$C$18,0,D54)+'data'!$C$19+OFFSET('data'!$C$20,0,D54)))*$C54/60</f>
        <v>-0.949866229947567</v>
      </c>
      <c r="I54" s="30">
        <f>(G54/60)*$C54/60+H54+I53</f>
        <v>16.3633802816823</v>
      </c>
      <c r="J54" s="30">
        <f>J53+('data'!$C$19*I53-'data'!$C$16*J53)*$C54/60</f>
        <v>16.8836652623452</v>
      </c>
      <c r="K54" s="30">
        <f>K53+(OFFSET('data'!$C$20,0,D54)*I53-OFFSET('data'!$C$17,0,D54)*K53)*$C54/60</f>
        <v>11.9219322847628</v>
      </c>
      <c r="L54" s="28">
        <f>$A54/60</f>
        <v>4.16666666666667</v>
      </c>
      <c r="M54" s="24">
        <f>I54/'data'!$C$15*1000</f>
        <v>2.5</v>
      </c>
      <c r="N54" s="24">
        <f>N53+'data'!$G$21*(M53-N53)/60*C53</f>
        <v>1.10027192628952</v>
      </c>
      <c r="O54" s="25">
        <f>IF(N54&lt;='data'!$G$22,1.89,1.47)</f>
        <v>1.89</v>
      </c>
      <c r="P54" s="24">
        <f>$A54</f>
        <v>250</v>
      </c>
      <c r="Q54" s="25">
        <f>'data'!$G$23-'data'!$G$23*(1-('data'!$G$22^O54)/('data'!$G$22^O54+N54^O54))</f>
        <v>80.74653224001079</v>
      </c>
      <c r="R54" s="25">
        <f>VLOOKUP(IF(P54-'data'!$G$24&lt;0,0,P54-'data'!$G$24),P2:Q1104,2)</f>
        <v>81.9710058477947</v>
      </c>
    </row>
    <row r="55" ht="20.05" customHeight="1">
      <c r="A55" s="22">
        <f>$A54+C54</f>
        <v>255</v>
      </c>
      <c r="B55" s="23">
        <v>2.5</v>
      </c>
      <c r="C55" s="24">
        <v>5</v>
      </c>
      <c r="D55" t="b" s="25">
        <v>0</v>
      </c>
      <c r="E55" s="26"/>
      <c r="F55" s="30">
        <f>3600*(B55*'data'!$C$15/1000-H55-I54)/C55</f>
        <v>682.5933186339601</v>
      </c>
      <c r="G55" s="30">
        <f>IF(F55&gt;'data'!$H$29,'data'!$H$29,IF(F55&lt;0,0,F55))</f>
        <v>682.5933186339601</v>
      </c>
      <c r="H55" s="30">
        <f>(J55*'data'!$C$16+K55*OFFSET('data'!$C$17,0,D55)-I54*(OFFSET('data'!$C$18,0,D55)+'data'!$C$19+OFFSET('data'!$C$20,0,D55)))*$C55/60</f>
        <v>-0.948046275880525</v>
      </c>
      <c r="I55" s="30">
        <f>(G55/60)*$C55/60+H55+I54</f>
        <v>16.3633802816823</v>
      </c>
      <c r="J55" s="30">
        <f>J54+('data'!$C$19*I54-'data'!$C$16*J54)*$C55/60</f>
        <v>17.180056047073</v>
      </c>
      <c r="K55" s="30">
        <f>K54+(OFFSET('data'!$C$20,0,D55)*I54-OFFSET('data'!$C$17,0,D55)*K54)*$C55/60</f>
        <v>12.1632098499494</v>
      </c>
      <c r="L55" s="28">
        <f>$A55/60</f>
        <v>4.25</v>
      </c>
      <c r="M55" s="24">
        <f>I55/'data'!$C$15*1000</f>
        <v>2.5</v>
      </c>
      <c r="N55" s="24">
        <f>N54+'data'!$G$21*(M54-N54)/60*C54</f>
        <v>1.1167428249875</v>
      </c>
      <c r="O55" s="25">
        <f>IF(N55&lt;='data'!$G$22,1.89,1.47)</f>
        <v>1.89</v>
      </c>
      <c r="P55" s="24">
        <f>$A55</f>
        <v>255</v>
      </c>
      <c r="Q55" s="25">
        <f>'data'!$G$23-'data'!$G$23*(1-('data'!$G$22^O55)/('data'!$G$22^O55+N55^O55))</f>
        <v>80.4446523144983</v>
      </c>
      <c r="R55" s="25">
        <f>VLOOKUP(IF(P55-'data'!$G$24&lt;0,0,P55-'data'!$G$24),P2:Q1104,2)</f>
        <v>81.6625540433164</v>
      </c>
    </row>
    <row r="56" ht="20.05" customHeight="1">
      <c r="A56" s="22">
        <f>$A55+C55</f>
        <v>260</v>
      </c>
      <c r="B56" s="23">
        <v>2.5</v>
      </c>
      <c r="C56" s="24">
        <v>5</v>
      </c>
      <c r="D56" t="b" s="25">
        <v>0</v>
      </c>
      <c r="E56" s="26"/>
      <c r="F56" s="30">
        <f>3600*(B56*'data'!$C$15/1000-H56-I55)/C56</f>
        <v>681.290320139582</v>
      </c>
      <c r="G56" s="30">
        <f>IF(F56&gt;'data'!$H$29,'data'!$H$29,IF(F56&lt;0,0,F56))</f>
        <v>681.290320139582</v>
      </c>
      <c r="H56" s="30">
        <f>(J56*'data'!$C$16+K56*OFFSET('data'!$C$17,0,D56)-I55*(OFFSET('data'!$C$18,0,D56)+'data'!$C$19+OFFSET('data'!$C$20,0,D56)))*$C56/60</f>
        <v>-0.946236555749445</v>
      </c>
      <c r="I56" s="30">
        <f>(G56/60)*$C56/60+H56+I55</f>
        <v>16.3633802816823</v>
      </c>
      <c r="J56" s="30">
        <f>J55+('data'!$C$19*I55-'data'!$C$16*J55)*$C56/60</f>
        <v>17.4747075047208</v>
      </c>
      <c r="K56" s="30">
        <f>K55+(OFFSET('data'!$C$20,0,D56)*I55-OFFSET('data'!$C$17,0,D56)*K55)*$C56/60</f>
        <v>12.4044067881489</v>
      </c>
      <c r="L56" s="28">
        <f>$A56/60</f>
        <v>4.33333333333333</v>
      </c>
      <c r="M56" s="24">
        <f>I56/'data'!$C$15*1000</f>
        <v>2.5</v>
      </c>
      <c r="N56" s="24">
        <f>N55+'data'!$G$21*(M55-N55)/60*C55</f>
        <v>1.13301990710852</v>
      </c>
      <c r="O56" s="25">
        <f>IF(N56&lt;='data'!$G$22,1.89,1.47)</f>
        <v>1.89</v>
      </c>
      <c r="P56" s="24">
        <f>$A56</f>
        <v>260</v>
      </c>
      <c r="Q56" s="25">
        <f>'data'!$G$23-'data'!$G$23*(1-('data'!$G$22^O56)/('data'!$G$22^O56+N56^O56))</f>
        <v>80.1446588056679</v>
      </c>
      <c r="R56" s="25">
        <f>VLOOKUP(IF(P56-'data'!$G$24&lt;0,0,P56-'data'!$G$24),P2:Q1104,2)</f>
        <v>81.35558406282701</v>
      </c>
    </row>
    <row r="57" ht="20.05" customHeight="1">
      <c r="A57" s="22">
        <f>$A56+C56</f>
        <v>265</v>
      </c>
      <c r="B57" s="23">
        <v>2.5</v>
      </c>
      <c r="C57" s="24">
        <v>5</v>
      </c>
      <c r="D57" t="b" s="25">
        <v>0</v>
      </c>
      <c r="E57" s="26"/>
      <c r="F57" s="30">
        <f>3600*(B57*'data'!$C$15/1000-H57-I56)/C57</f>
        <v>679.994646945850</v>
      </c>
      <c r="G57" s="30">
        <f>IF(F57&gt;'data'!$H$29,'data'!$H$29,IF(F57&lt;0,0,F57))</f>
        <v>679.994646945850</v>
      </c>
      <c r="H57" s="30">
        <f>(J57*'data'!$C$16+K57*OFFSET('data'!$C$17,0,D57)-I56*(OFFSET('data'!$C$18,0,D57)+'data'!$C$19+OFFSET('data'!$C$20,0,D57)))*$C57/60</f>
        <v>-0.944437009647039</v>
      </c>
      <c r="I57" s="30">
        <f>(G57/60)*$C57/60+H57+I56</f>
        <v>16.3633802816823</v>
      </c>
      <c r="J57" s="30">
        <f>J56+('data'!$C$19*I56-'data'!$C$16*J56)*$C57/60</f>
        <v>17.7676298422817</v>
      </c>
      <c r="K57" s="30">
        <f>K56+(OFFSET('data'!$C$20,0,D57)*I56-OFFSET('data'!$C$17,0,D57)*K56)*$C57/60</f>
        <v>12.6455231263042</v>
      </c>
      <c r="L57" s="28">
        <f>$A57/60</f>
        <v>4.41666666666667</v>
      </c>
      <c r="M57" s="24">
        <f>I57/'data'!$C$15*1000</f>
        <v>2.5</v>
      </c>
      <c r="N57" s="24">
        <f>N56+'data'!$G$21*(M56-N56)/60*C56</f>
        <v>1.14910545333357</v>
      </c>
      <c r="O57" s="25">
        <f>IF(N57&lt;='data'!$G$22,1.89,1.47)</f>
        <v>1.89</v>
      </c>
      <c r="P57" s="24">
        <f>$A57</f>
        <v>265</v>
      </c>
      <c r="Q57" s="25">
        <f>'data'!$G$23-'data'!$G$23*(1-('data'!$G$22^O57)/('data'!$G$22^O57+N57^O57))</f>
        <v>79.8466349375968</v>
      </c>
      <c r="R57" s="25">
        <f>VLOOKUP(IF(P57-'data'!$G$24&lt;0,0,P57-'data'!$G$24),P2:Q1104,2)</f>
        <v>81.0502085532072</v>
      </c>
    </row>
    <row r="58" ht="20.05" customHeight="1">
      <c r="A58" s="22">
        <f>$A57+C57</f>
        <v>270</v>
      </c>
      <c r="B58" s="23">
        <v>2.5</v>
      </c>
      <c r="C58" s="24">
        <v>5</v>
      </c>
      <c r="D58" t="b" s="25">
        <v>0</v>
      </c>
      <c r="E58" s="26"/>
      <c r="F58" s="30">
        <f>3600*(B58*'data'!$C$15/1000-H58-I57)/C58</f>
        <v>678.706256172602</v>
      </c>
      <c r="G58" s="30">
        <f>IF(F58&gt;'data'!$H$29,'data'!$H$29,IF(F58&lt;0,0,F58))</f>
        <v>678.706256172602</v>
      </c>
      <c r="H58" s="30">
        <f>(J58*'data'!$C$16+K58*OFFSET('data'!$C$17,0,D58)-I57*(OFFSET('data'!$C$18,0,D58)+'data'!$C$19+OFFSET('data'!$C$20,0,D58)))*$C58/60</f>
        <v>-0.942647578017528</v>
      </c>
      <c r="I58" s="30">
        <f>(G58/60)*$C58/60+H58+I57</f>
        <v>16.3633802816823</v>
      </c>
      <c r="J58" s="30">
        <f>J57+('data'!$C$19*I57-'data'!$C$16*J57)*$C58/60</f>
        <v>18.0588332068505</v>
      </c>
      <c r="K58" s="30">
        <f>K57+(OFFSET('data'!$C$20,0,D58)*I57-OFFSET('data'!$C$17,0,D58)*K57)*$C58/60</f>
        <v>12.8865588913492</v>
      </c>
      <c r="L58" s="28">
        <f>$A58/60</f>
        <v>4.5</v>
      </c>
      <c r="M58" s="24">
        <f>I58/'data'!$C$15*1000</f>
        <v>2.5</v>
      </c>
      <c r="N58" s="24">
        <f>N57+'data'!$G$21*(M57-N57)/60*C57</f>
        <v>1.16500171750638</v>
      </c>
      <c r="O58" s="25">
        <f>IF(N58&lt;='data'!$G$22,1.89,1.47)</f>
        <v>1.89</v>
      </c>
      <c r="P58" s="24">
        <f>$A58</f>
        <v>270</v>
      </c>
      <c r="Q58" s="25">
        <f>'data'!$G$23-'data'!$G$23*(1-('data'!$G$22^O58)/('data'!$G$22^O58+N58^O58))</f>
        <v>79.5506574724284</v>
      </c>
      <c r="R58" s="25">
        <f>VLOOKUP(IF(P58-'data'!$G$24&lt;0,0,P58-'data'!$G$24),P2:Q1104,2)</f>
        <v>80.74653224001079</v>
      </c>
    </row>
    <row r="59" ht="20.05" customHeight="1">
      <c r="A59" s="22">
        <f>$A58+C58</f>
        <v>275</v>
      </c>
      <c r="B59" s="23">
        <v>2.5</v>
      </c>
      <c r="C59" s="24">
        <v>5</v>
      </c>
      <c r="D59" t="b" s="25">
        <v>0</v>
      </c>
      <c r="E59" s="26"/>
      <c r="F59" s="30">
        <f>3600*(B59*'data'!$C$15/1000-H59-I58)/C59</f>
        <v>677.425105191277</v>
      </c>
      <c r="G59" s="30">
        <f>IF(F59&gt;'data'!$H$29,'data'!$H$29,IF(F59&lt;0,0,F59))</f>
        <v>677.425105191277</v>
      </c>
      <c r="H59" s="30">
        <f>(J59*'data'!$C$16+K59*OFFSET('data'!$C$17,0,D59)-I58*(OFFSET('data'!$C$18,0,D59)+'data'!$C$19+OFFSET('data'!$C$20,0,D59)))*$C59/60</f>
        <v>-0.940868201654576</v>
      </c>
      <c r="I59" s="30">
        <f>(G59/60)*$C59/60+H59+I58</f>
        <v>16.3633802816823</v>
      </c>
      <c r="J59" s="30">
        <f>J58+('data'!$C$19*I58-'data'!$C$16*J58)*$C59/60</f>
        <v>18.3483276859753</v>
      </c>
      <c r="K59" s="30">
        <f>K58+(OFFSET('data'!$C$20,0,D59)*I58-OFFSET('data'!$C$17,0,D59)*K58)*$C59/60</f>
        <v>13.1275141102087</v>
      </c>
      <c r="L59" s="28">
        <f>$A59/60</f>
        <v>4.58333333333333</v>
      </c>
      <c r="M59" s="24">
        <f>I59/'data'!$C$15*1000</f>
        <v>2.5</v>
      </c>
      <c r="N59" s="24">
        <f>N58+'data'!$G$21*(M58-N58)/60*C58</f>
        <v>1.18071092694922</v>
      </c>
      <c r="O59" s="25">
        <f>IF(N59&lt;='data'!$G$22,1.89,1.47)</f>
        <v>1.89</v>
      </c>
      <c r="P59" s="24">
        <f>$A59</f>
        <v>275</v>
      </c>
      <c r="Q59" s="25">
        <f>'data'!$G$23-'data'!$G$23*(1-('data'!$G$22^O59)/('data'!$G$22^O59+N59^O59))</f>
        <v>79.25679703935209</v>
      </c>
      <c r="R59" s="25">
        <f>VLOOKUP(IF(P59-'data'!$G$24&lt;0,0,P59-'data'!$G$24),P2:Q1104,2)</f>
        <v>80.4446523144983</v>
      </c>
    </row>
    <row r="60" ht="20.05" customHeight="1">
      <c r="A60" s="22">
        <f>$A59+C59</f>
        <v>280</v>
      </c>
      <c r="B60" s="23">
        <v>2.5</v>
      </c>
      <c r="C60" s="24">
        <v>5</v>
      </c>
      <c r="D60" t="b" s="25">
        <v>0</v>
      </c>
      <c r="E60" s="26"/>
      <c r="F60" s="30">
        <f>3600*(B60*'data'!$C$15/1000-H60-I59)/C60</f>
        <v>676.151151623436</v>
      </c>
      <c r="G60" s="30">
        <f>IF(F60&gt;'data'!$H$29,'data'!$H$29,IF(F60&lt;0,0,F60))</f>
        <v>676.151151623436</v>
      </c>
      <c r="H60" s="30">
        <f>(J60*'data'!$C$16+K60*OFFSET('data'!$C$17,0,D60)-I59*(OFFSET('data'!$C$18,0,D60)+'data'!$C$19+OFFSET('data'!$C$20,0,D60)))*$C60/60</f>
        <v>-0.939098821699241</v>
      </c>
      <c r="I60" s="30">
        <f>(G60/60)*$C60/60+H60+I59</f>
        <v>16.3633802816823</v>
      </c>
      <c r="J60" s="30">
        <f>J59+('data'!$C$19*I59-'data'!$C$16*J59)*$C60/60</f>
        <v>18.6361233080067</v>
      </c>
      <c r="K60" s="30">
        <f>K59+(OFFSET('data'!$C$20,0,D60)*I59-OFFSET('data'!$C$17,0,D60)*K59)*$C60/60</f>
        <v>13.3683888097987</v>
      </c>
      <c r="L60" s="28">
        <f>$A60/60</f>
        <v>4.66666666666667</v>
      </c>
      <c r="M60" s="24">
        <f>I60/'data'!$C$15*1000</f>
        <v>2.5</v>
      </c>
      <c r="N60" s="24">
        <f>N59+'data'!$G$21*(M59-N59)/60*C59</f>
        <v>1.19623528277497</v>
      </c>
      <c r="O60" s="25">
        <f>IF(N60&lt;='data'!$G$22,1.89,1.47)</f>
        <v>1.89</v>
      </c>
      <c r="P60" s="24">
        <f>$A60</f>
        <v>280</v>
      </c>
      <c r="Q60" s="25">
        <f>'data'!$G$23-'data'!$G$23*(1-('data'!$G$22^O60)/('data'!$G$22^O60+N60^O60))</f>
        <v>78.96511844994239</v>
      </c>
      <c r="R60" s="25">
        <f>VLOOKUP(IF(P60-'data'!$G$24&lt;0,0,P60-'data'!$G$24),P2:Q1104,2)</f>
        <v>80.1446588056679</v>
      </c>
    </row>
    <row r="61" ht="20.05" customHeight="1">
      <c r="A61" s="22">
        <f>$A60+C60</f>
        <v>285</v>
      </c>
      <c r="B61" s="23">
        <v>2.5</v>
      </c>
      <c r="C61" s="24">
        <v>5</v>
      </c>
      <c r="D61" t="b" s="25">
        <v>0</v>
      </c>
      <c r="E61" s="26"/>
      <c r="F61" s="30">
        <f>3600*(B61*'data'!$C$15/1000-H61-I60)/C61</f>
        <v>674.8843533392979</v>
      </c>
      <c r="G61" s="30">
        <f>IF(F61&gt;'data'!$H$29,'data'!$H$29,IF(F61&lt;0,0,F61))</f>
        <v>674.8843533392979</v>
      </c>
      <c r="H61" s="30">
        <f>(J61*'data'!$C$16+K61*OFFSET('data'!$C$17,0,D61)-I60*(OFFSET('data'!$C$18,0,D61)+'data'!$C$19+OFFSET('data'!$C$20,0,D61)))*$C61/60</f>
        <v>-0.937339379637939</v>
      </c>
      <c r="I61" s="30">
        <f>(G61/60)*$C61/60+H61+I60</f>
        <v>16.3633802816823</v>
      </c>
      <c r="J61" s="30">
        <f>J60+('data'!$C$19*I60-'data'!$C$16*J60)*$C61/60</f>
        <v>18.9222300424455</v>
      </c>
      <c r="K61" s="30">
        <f>K60+(OFFSET('data'!$C$20,0,D61)*I60-OFFSET('data'!$C$17,0,D61)*K60)*$C61/60</f>
        <v>13.609183017026</v>
      </c>
      <c r="L61" s="28">
        <f>$A61/60</f>
        <v>4.75</v>
      </c>
      <c r="M61" s="24">
        <f>I61/'data'!$C$15*1000</f>
        <v>2.5</v>
      </c>
      <c r="N61" s="24">
        <f>N60+'data'!$G$21*(M60-N60)/60*C60</f>
        <v>1.21157696019557</v>
      </c>
      <c r="O61" s="25">
        <f>IF(N61&lt;='data'!$G$22,1.89,1.47)</f>
        <v>1.89</v>
      </c>
      <c r="P61" s="24">
        <f>$A61</f>
        <v>285</v>
      </c>
      <c r="Q61" s="25">
        <f>'data'!$G$23-'data'!$G$23*(1-('data'!$G$22^O61)/('data'!$G$22^O61+N61^O61))</f>
        <v>78.6756810002254</v>
      </c>
      <c r="R61" s="25">
        <f>VLOOKUP(IF(P61-'data'!$G$24&lt;0,0,P61-'data'!$G$24),P2:Q1104,2)</f>
        <v>79.8466349375968</v>
      </c>
    </row>
    <row r="62" ht="20.05" customHeight="1">
      <c r="A62" s="22">
        <f>$A61+C61</f>
        <v>290</v>
      </c>
      <c r="B62" s="23">
        <v>2.5</v>
      </c>
      <c r="C62" s="24">
        <v>5</v>
      </c>
      <c r="D62" t="b" s="25">
        <v>0</v>
      </c>
      <c r="E62" s="26"/>
      <c r="F62" s="30">
        <f>3600*(B62*'data'!$C$15/1000-H62-I61)/C62</f>
        <v>673.624668456279</v>
      </c>
      <c r="G62" s="30">
        <f>IF(F62&gt;'data'!$H$29,'data'!$H$29,IF(F62&lt;0,0,F62))</f>
        <v>673.624668456279</v>
      </c>
      <c r="H62" s="30">
        <f>(J62*'data'!$C$16+K62*OFFSET('data'!$C$17,0,D62)-I61*(OFFSET('data'!$C$18,0,D62)+'data'!$C$19+OFFSET('data'!$C$20,0,D62)))*$C62/60</f>
        <v>-0.935589817300412</v>
      </c>
      <c r="I62" s="30">
        <f>(G62/60)*$C62/60+H62+I61</f>
        <v>16.3633802816823</v>
      </c>
      <c r="J62" s="30">
        <f>J61+('data'!$C$19*I61-'data'!$C$16*J61)*$C62/60</f>
        <v>19.2066578002878</v>
      </c>
      <c r="K62" s="30">
        <f>K61+(OFFSET('data'!$C$20,0,D62)*I61-OFFSET('data'!$C$17,0,D62)*K61)*$C62/60</f>
        <v>13.8498967587884</v>
      </c>
      <c r="L62" s="28">
        <f>$A62/60</f>
        <v>4.83333333333333</v>
      </c>
      <c r="M62" s="24">
        <f>I62/'data'!$C$15*1000</f>
        <v>2.5</v>
      </c>
      <c r="N62" s="24">
        <f>N61+'data'!$G$21*(M61-N61)/60*C61</f>
        <v>1.22673810882675</v>
      </c>
      <c r="O62" s="25">
        <f>IF(N62&lt;='data'!$G$22,1.89,1.47)</f>
        <v>1.89</v>
      </c>
      <c r="P62" s="24">
        <f>$A62</f>
        <v>290</v>
      </c>
      <c r="Q62" s="25">
        <f>'data'!$G$23-'data'!$G$23*(1-('data'!$G$22^O62)/('data'!$G$22^O62+N62^O62))</f>
        <v>78.3885387598594</v>
      </c>
      <c r="R62" s="25">
        <f>VLOOKUP(IF(P62-'data'!$G$24&lt;0,0,P62-'data'!$G$24),P2:Q1104,2)</f>
        <v>79.5506574724284</v>
      </c>
    </row>
    <row r="63" ht="20.05" customHeight="1">
      <c r="A63" s="22">
        <f>$A62+C62</f>
        <v>295</v>
      </c>
      <c r="B63" s="23">
        <v>2.5</v>
      </c>
      <c r="C63" s="24">
        <v>5</v>
      </c>
      <c r="D63" t="b" s="25">
        <v>0</v>
      </c>
      <c r="E63" s="26"/>
      <c r="F63" s="30">
        <f>3600*(B63*'data'!$C$15/1000-H63-I62)/C63</f>
        <v>672.372055337539</v>
      </c>
      <c r="G63" s="30">
        <f>IF(F63&gt;'data'!$H$29,'data'!$H$29,IF(F63&lt;0,0,F63))</f>
        <v>672.372055337539</v>
      </c>
      <c r="H63" s="30">
        <f>(J63*'data'!$C$16+K63*OFFSET('data'!$C$17,0,D63)-I62*(OFFSET('data'!$C$18,0,D63)+'data'!$C$19+OFFSET('data'!$C$20,0,D63)))*$C63/60</f>
        <v>-0.933850076857718</v>
      </c>
      <c r="I63" s="30">
        <f>(G63/60)*$C63/60+H63+I62</f>
        <v>16.3633802816823</v>
      </c>
      <c r="J63" s="30">
        <f>J62+('data'!$C$19*I62-'data'!$C$16*J62)*$C63/60</f>
        <v>19.4894164343685</v>
      </c>
      <c r="K63" s="30">
        <f>K62+(OFFSET('data'!$C$20,0,D63)*I62-OFFSET('data'!$C$17,0,D63)*K62)*$C63/60</f>
        <v>14.0905300619749</v>
      </c>
      <c r="L63" s="28">
        <f>$A63/60</f>
        <v>4.91666666666667</v>
      </c>
      <c r="M63" s="24">
        <f>I63/'data'!$C$15*1000</f>
        <v>2.5</v>
      </c>
      <c r="N63" s="24">
        <f>N62+'data'!$G$21*(M62-N62)/60*C62</f>
        <v>1.24172085298928</v>
      </c>
      <c r="O63" s="25">
        <f>IF(N63&lt;='data'!$G$22,1.89,1.47)</f>
        <v>1.89</v>
      </c>
      <c r="P63" s="24">
        <f>$A63</f>
        <v>295</v>
      </c>
      <c r="Q63" s="25">
        <f>'data'!$G$23-'data'!$G$23*(1-('data'!$G$22^O63)/('data'!$G$22^O63+N63^O63))</f>
        <v>78.1037408488108</v>
      </c>
      <c r="R63" s="25">
        <f>VLOOKUP(IF(P63-'data'!$G$24&lt;0,0,P63-'data'!$G$24),P2:Q1104,2)</f>
        <v>79.25679703935209</v>
      </c>
    </row>
    <row r="64" ht="20.05" customHeight="1">
      <c r="A64" s="22">
        <f>$A63+C63</f>
        <v>300</v>
      </c>
      <c r="B64" s="23">
        <v>2.5</v>
      </c>
      <c r="C64" s="24">
        <v>5</v>
      </c>
      <c r="D64" t="b" s="25">
        <v>0</v>
      </c>
      <c r="E64" s="26"/>
      <c r="F64" s="30">
        <f>3600*(B64*'data'!$C$15/1000-H64-I63)/C64</f>
        <v>671.126472590544</v>
      </c>
      <c r="G64" s="30">
        <f>IF(F64&gt;'data'!$H$29,'data'!$H$29,IF(F64&lt;0,0,F64))</f>
        <v>671.126472590544</v>
      </c>
      <c r="H64" s="30">
        <f>(J64*'data'!$C$16+K64*OFFSET('data'!$C$17,0,D64)-I63*(OFFSET('data'!$C$18,0,D64)+'data'!$C$19+OFFSET('data'!$C$20,0,D64)))*$C64/60</f>
        <v>-0.932120100820225</v>
      </c>
      <c r="I64" s="30">
        <f>(G64/60)*$C64/60+H64+I63</f>
        <v>16.3633802816823</v>
      </c>
      <c r="J64" s="30">
        <f>J63+('data'!$C$19*I63-'data'!$C$16*J63)*$C64/60</f>
        <v>19.7705157397025</v>
      </c>
      <c r="K64" s="30">
        <f>K63+(OFFSET('data'!$C$20,0,D64)*I63-OFFSET('data'!$C$17,0,D64)*K63)*$C64/60</f>
        <v>14.3310829534654</v>
      </c>
      <c r="L64" s="28">
        <f>$A64/60</f>
        <v>5</v>
      </c>
      <c r="M64" s="24">
        <f>I64/'data'!$C$15*1000</f>
        <v>2.5</v>
      </c>
      <c r="N64" s="24">
        <f>N63+'data'!$G$21*(M63-N63)/60*C63</f>
        <v>1.25652729200658</v>
      </c>
      <c r="O64" s="25">
        <f>IF(N64&lt;='data'!$G$22,1.89,1.47)</f>
        <v>1.89</v>
      </c>
      <c r="P64" s="24">
        <f>$A64</f>
        <v>300</v>
      </c>
      <c r="Q64" s="25">
        <f>'data'!$G$23-'data'!$G$23*(1-('data'!$G$22^O64)/('data'!$G$22^O64+N64^O64))</f>
        <v>77.8213317019212</v>
      </c>
      <c r="R64" s="25">
        <f>VLOOKUP(IF(P64-'data'!$G$24&lt;0,0,P64-'data'!$G$24),P2:Q1104,2)</f>
        <v>78.96511844994239</v>
      </c>
    </row>
    <row r="65" ht="20.05" customHeight="1">
      <c r="A65" s="22">
        <f>$A64+C64</f>
        <v>305</v>
      </c>
      <c r="B65" s="23">
        <v>2.5</v>
      </c>
      <c r="C65" s="24">
        <v>5</v>
      </c>
      <c r="D65" t="b" s="25">
        <v>0</v>
      </c>
      <c r="E65" s="26"/>
      <c r="F65" s="30">
        <f>3600*(B65*'data'!$C$15/1000-H65-I64)/C65</f>
        <v>669.887879065630</v>
      </c>
      <c r="G65" s="30">
        <f>IF(F65&gt;'data'!$H$29,'data'!$H$29,IF(F65&lt;0,0,F65))</f>
        <v>669.887879065630</v>
      </c>
      <c r="H65" s="30">
        <f>(J65*'data'!$C$16+K65*OFFSET('data'!$C$17,0,D65)-I64*(OFFSET('data'!$C$18,0,D65)+'data'!$C$19+OFFSET('data'!$C$20,0,D65)))*$C65/60</f>
        <v>-0.930399832035622</v>
      </c>
      <c r="I65" s="30">
        <f>(G65/60)*$C65/60+H65+I64</f>
        <v>16.3633802816823</v>
      </c>
      <c r="J65" s="30">
        <f>J64+('data'!$C$19*I64-'data'!$C$16*J64)*$C65/60</f>
        <v>20.0499654538241</v>
      </c>
      <c r="K65" s="30">
        <f>K64+(OFFSET('data'!$C$20,0,D65)*I64-OFFSET('data'!$C$17,0,D65)*K64)*$C65/60</f>
        <v>14.5715554601308</v>
      </c>
      <c r="L65" s="28">
        <f>$A65/60</f>
        <v>5.08333333333333</v>
      </c>
      <c r="M65" s="24">
        <f>I65/'data'!$C$15*1000</f>
        <v>2.5</v>
      </c>
      <c r="N65" s="24">
        <f>N64+'data'!$G$21*(M64-N64)/60*C64</f>
        <v>1.27115950049889</v>
      </c>
      <c r="O65" s="25">
        <f>IF(N65&lt;='data'!$G$22,1.89,1.47)</f>
        <v>1.89</v>
      </c>
      <c r="P65" s="24">
        <f>$A65</f>
        <v>305</v>
      </c>
      <c r="Q65" s="25">
        <f>'data'!$G$23-'data'!$G$23*(1-('data'!$G$22^O65)/('data'!$G$22^O65+N65^O65))</f>
        <v>77.5413513217527</v>
      </c>
      <c r="R65" s="25">
        <f>VLOOKUP(IF(P65-'data'!$G$24&lt;0,0,P65-'data'!$G$24),P2:Q1104,2)</f>
        <v>78.6756810002254</v>
      </c>
    </row>
    <row r="66" ht="20.05" customHeight="1">
      <c r="A66" s="22">
        <f>$A65+C65</f>
        <v>310</v>
      </c>
      <c r="B66" s="23">
        <v>2.5</v>
      </c>
      <c r="C66" s="24">
        <v>5</v>
      </c>
      <c r="D66" t="b" s="25">
        <v>0</v>
      </c>
      <c r="E66" s="26"/>
      <c r="F66" s="30">
        <f>3600*(B66*'data'!$C$15/1000-H66-I65)/C66</f>
        <v>668.656233854577</v>
      </c>
      <c r="G66" s="30">
        <f>IF(F66&gt;'data'!$H$29,'data'!$H$29,IF(F66&lt;0,0,F66))</f>
        <v>668.656233854577</v>
      </c>
      <c r="H66" s="30">
        <f>(J66*'data'!$C$16+K66*OFFSET('data'!$C$17,0,D66)-I65*(OFFSET('data'!$C$18,0,D66)+'data'!$C$19+OFFSET('data'!$C$20,0,D66)))*$C66/60</f>
        <v>-0.928689213686937</v>
      </c>
      <c r="I66" s="30">
        <f>(G66/60)*$C66/60+H66+I65</f>
        <v>16.3633802816823</v>
      </c>
      <c r="J66" s="30">
        <f>J65+('data'!$C$19*I65-'data'!$C$16*J65)*$C66/60</f>
        <v>20.3277752571242</v>
      </c>
      <c r="K66" s="30">
        <f>K65+(OFFSET('data'!$C$20,0,D66)*I65-OFFSET('data'!$C$17,0,D66)*K65)*$C66/60</f>
        <v>14.8119476088331</v>
      </c>
      <c r="L66" s="28">
        <f>$A66/60</f>
        <v>5.16666666666667</v>
      </c>
      <c r="M66" s="24">
        <f>I66/'data'!$C$15*1000</f>
        <v>2.5</v>
      </c>
      <c r="N66" s="24">
        <f>N65+'data'!$G$21*(M65-N65)/60*C65</f>
        <v>1.28561952867394</v>
      </c>
      <c r="O66" s="25">
        <f>IF(N66&lt;='data'!$G$22,1.89,1.47)</f>
        <v>1.89</v>
      </c>
      <c r="P66" s="24">
        <f>$A66</f>
        <v>310</v>
      </c>
      <c r="Q66" s="25">
        <f>'data'!$G$23-'data'!$G$23*(1-('data'!$G$22^O66)/('data'!$G$22^O66+N66^O66))</f>
        <v>77.26383552010689</v>
      </c>
      <c r="R66" s="25">
        <f>VLOOKUP(IF(P66-'data'!$G$24&lt;0,0,P66-'data'!$G$24),P2:Q1104,2)</f>
        <v>78.3885387598594</v>
      </c>
    </row>
    <row r="67" ht="20.05" customHeight="1">
      <c r="A67" s="22">
        <f>$A66+C66</f>
        <v>315</v>
      </c>
      <c r="B67" s="23">
        <v>2.5</v>
      </c>
      <c r="C67" s="24">
        <v>5</v>
      </c>
      <c r="D67" t="b" s="25">
        <v>0</v>
      </c>
      <c r="E67" s="26"/>
      <c r="F67" s="30">
        <f>3600*(B67*'data'!$C$15/1000-H67-I66)/C67</f>
        <v>667.431496289195</v>
      </c>
      <c r="G67" s="30">
        <f>IF(F67&gt;'data'!$H$29,'data'!$H$29,IF(F67&lt;0,0,F67))</f>
        <v>667.431496289195</v>
      </c>
      <c r="H67" s="30">
        <f>(J67*'data'!$C$16+K67*OFFSET('data'!$C$17,0,D67)-I66*(OFFSET('data'!$C$18,0,D67)+'data'!$C$19+OFFSET('data'!$C$20,0,D67)))*$C67/60</f>
        <v>-0.926988189290573</v>
      </c>
      <c r="I67" s="30">
        <f>(G67/60)*$C67/60+H67+I66</f>
        <v>16.3633802816823</v>
      </c>
      <c r="J67" s="30">
        <f>J66+('data'!$C$19*I66-'data'!$C$16*J66)*$C67/60</f>
        <v>20.6039547731857</v>
      </c>
      <c r="K67" s="30">
        <f>K66+(OFFSET('data'!$C$20,0,D67)*I66-OFFSET('data'!$C$17,0,D67)*K66)*$C67/60</f>
        <v>15.0522594264253</v>
      </c>
      <c r="L67" s="28">
        <f>$A67/60</f>
        <v>5.25</v>
      </c>
      <c r="M67" s="24">
        <f>I67/'data'!$C$15*1000</f>
        <v>2.5</v>
      </c>
      <c r="N67" s="24">
        <f>N66+'data'!$G$21*(M66-N66)/60*C66</f>
        <v>1.29990940261424</v>
      </c>
      <c r="O67" s="25">
        <f>IF(N67&lt;='data'!$G$22,1.89,1.47)</f>
        <v>1.89</v>
      </c>
      <c r="P67" s="24">
        <f>$A67</f>
        <v>315</v>
      </c>
      <c r="Q67" s="25">
        <f>'data'!$G$23-'data'!$G$23*(1-('data'!$G$22^O67)/('data'!$G$22^O67+N67^O67))</f>
        <v>76.9888161486062</v>
      </c>
      <c r="R67" s="25">
        <f>VLOOKUP(IF(P67-'data'!$G$24&lt;0,0,P67-'data'!$G$24),P2:Q1104,2)</f>
        <v>78.1037408488108</v>
      </c>
    </row>
    <row r="68" ht="20.05" customHeight="1">
      <c r="A68" s="22">
        <f>$A67+C67</f>
        <v>320</v>
      </c>
      <c r="B68" s="23">
        <v>2.5</v>
      </c>
      <c r="C68" s="24">
        <v>5</v>
      </c>
      <c r="D68" t="b" s="25">
        <v>0</v>
      </c>
      <c r="E68" s="26"/>
      <c r="F68" s="30">
        <f>3600*(B68*'data'!$C$15/1000-H68-I67)/C68</f>
        <v>666.213625939913</v>
      </c>
      <c r="G68" s="30">
        <f>IF(F68&gt;'data'!$H$29,'data'!$H$29,IF(F68&lt;0,0,F68))</f>
        <v>666.213625939913</v>
      </c>
      <c r="H68" s="30">
        <f>(J68*'data'!$C$16+K68*OFFSET('data'!$C$17,0,D68)-I67*(OFFSET('data'!$C$18,0,D68)+'data'!$C$19+OFFSET('data'!$C$20,0,D68)))*$C68/60</f>
        <v>-0.925296702694348</v>
      </c>
      <c r="I68" s="30">
        <f>(G68/60)*$C68/60+H68+I67</f>
        <v>16.3633802816823</v>
      </c>
      <c r="J68" s="30">
        <f>J67+('data'!$C$19*I67-'data'!$C$16*J67)*$C68/60</f>
        <v>20.878513569117</v>
      </c>
      <c r="K68" s="30">
        <f>K67+(OFFSET('data'!$C$20,0,D68)*I67-OFFSET('data'!$C$17,0,D68)*K67)*$C68/60</f>
        <v>15.2924909397513</v>
      </c>
      <c r="L68" s="28">
        <f>$A68/60</f>
        <v>5.33333333333333</v>
      </c>
      <c r="M68" s="24">
        <f>I68/'data'!$C$15*1000</f>
        <v>2.5</v>
      </c>
      <c r="N68" s="24">
        <f>N67+'data'!$G$21*(M67-N67)/60*C67</f>
        <v>1.31403112456095</v>
      </c>
      <c r="O68" s="25">
        <f>IF(N68&lt;='data'!$G$22,1.89,1.47)</f>
        <v>1.89</v>
      </c>
      <c r="P68" s="24">
        <f>$A68</f>
        <v>320</v>
      </c>
      <c r="Q68" s="25">
        <f>'data'!$G$23-'data'!$G$23*(1-('data'!$G$22^O68)/('data'!$G$22^O68+N68^O68))</f>
        <v>76.7163213187257</v>
      </c>
      <c r="R68" s="25">
        <f>VLOOKUP(IF(P68-'data'!$G$24&lt;0,0,P68-'data'!$G$24),P2:Q1104,2)</f>
        <v>77.8213317019212</v>
      </c>
    </row>
    <row r="69" ht="20.05" customHeight="1">
      <c r="A69" s="22">
        <f>$A68+C68</f>
        <v>325</v>
      </c>
      <c r="B69" s="23">
        <v>2.5</v>
      </c>
      <c r="C69" s="24">
        <v>5</v>
      </c>
      <c r="D69" t="b" s="25">
        <v>0</v>
      </c>
      <c r="E69" s="26"/>
      <c r="F69" s="30">
        <f>3600*(B69*'data'!$C$15/1000-H69-I68)/C69</f>
        <v>665.002582614377</v>
      </c>
      <c r="G69" s="30">
        <f>IF(F69&gt;'data'!$H$29,'data'!$H$29,IF(F69&lt;0,0,F69))</f>
        <v>665.002582614377</v>
      </c>
      <c r="H69" s="30">
        <f>(J69*'data'!$C$16+K69*OFFSET('data'!$C$17,0,D69)-I68*(OFFSET('data'!$C$18,0,D69)+'data'!$C$19+OFFSET('data'!$C$20,0,D69)))*$C69/60</f>
        <v>-0.923614698075549</v>
      </c>
      <c r="I69" s="30">
        <f>(G69/60)*$C69/60+H69+I68</f>
        <v>16.3633802816823</v>
      </c>
      <c r="J69" s="30">
        <f>J68+('data'!$C$19*I68-'data'!$C$16*J68)*$C69/60</f>
        <v>21.1514611558832</v>
      </c>
      <c r="K69" s="30">
        <f>K68+(OFFSET('data'!$C$20,0,D69)*I68-OFFSET('data'!$C$17,0,D69)*K68)*$C69/60</f>
        <v>15.5326421756462</v>
      </c>
      <c r="L69" s="28">
        <f>$A69/60</f>
        <v>5.41666666666667</v>
      </c>
      <c r="M69" s="24">
        <f>I69/'data'!$C$15*1000</f>
        <v>2.5</v>
      </c>
      <c r="N69" s="24">
        <f>N68+'data'!$G$21*(M68-N68)/60*C68</f>
        <v>1.32798667319443</v>
      </c>
      <c r="O69" s="25">
        <f>IF(N69&lt;='data'!$G$22,1.89,1.47)</f>
        <v>1.89</v>
      </c>
      <c r="P69" s="24">
        <f>$A69</f>
        <v>325</v>
      </c>
      <c r="Q69" s="25">
        <f>'data'!$G$23-'data'!$G$23*(1-('data'!$G$22^O69)/('data'!$G$22^O69+N69^O69))</f>
        <v>76.44637561165869</v>
      </c>
      <c r="R69" s="25">
        <f>VLOOKUP(IF(P69-'data'!$G$24&lt;0,0,P69-'data'!$G$24),P2:Q1104,2)</f>
        <v>77.5413513217527</v>
      </c>
    </row>
    <row r="70" ht="20.05" customHeight="1">
      <c r="A70" s="22">
        <f>$A69+C69</f>
        <v>330</v>
      </c>
      <c r="B70" s="23">
        <v>2.5</v>
      </c>
      <c r="C70" s="24">
        <v>5</v>
      </c>
      <c r="D70" t="b" s="25">
        <v>0</v>
      </c>
      <c r="E70" s="26"/>
      <c r="F70" s="30">
        <f>3600*(B70*'data'!$C$15/1000-H70-I69)/C70</f>
        <v>663.798326356066</v>
      </c>
      <c r="G70" s="30">
        <f>IF(F70&gt;'data'!$H$29,'data'!$H$29,IF(F70&lt;0,0,F70))</f>
        <v>663.798326356066</v>
      </c>
      <c r="H70" s="30">
        <f>(J70*'data'!$C$16+K70*OFFSET('data'!$C$17,0,D70)-I69*(OFFSET('data'!$C$18,0,D70)+'data'!$C$19+OFFSET('data'!$C$20,0,D70)))*$C70/60</f>
        <v>-0.921942119939006</v>
      </c>
      <c r="I70" s="30">
        <f>(G70/60)*$C70/60+H70+I69</f>
        <v>16.3633802816823</v>
      </c>
      <c r="J70" s="30">
        <f>J69+('data'!$C$19*I69-'data'!$C$16*J69)*$C70/60</f>
        <v>21.4228069886357</v>
      </c>
      <c r="K70" s="30">
        <f>K69+(OFFSET('data'!$C$20,0,D70)*I69-OFFSET('data'!$C$17,0,D70)*K69)*$C70/60</f>
        <v>15.7727131609361</v>
      </c>
      <c r="L70" s="28">
        <f>$A70/60</f>
        <v>5.5</v>
      </c>
      <c r="M70" s="24">
        <f>I70/'data'!$C$15*1000</f>
        <v>2.5</v>
      </c>
      <c r="N70" s="24">
        <f>N69+'data'!$G$21*(M69-N69)/60*C69</f>
        <v>1.34177800391149</v>
      </c>
      <c r="O70" s="25">
        <f>IF(N70&lt;='data'!$G$22,1.89,1.47)</f>
        <v>1.89</v>
      </c>
      <c r="P70" s="24">
        <f>$A70</f>
        <v>330</v>
      </c>
      <c r="Q70" s="25">
        <f>'data'!$G$23-'data'!$G$23*(1-('data'!$G$22^O70)/('data'!$G$22^O70+N70^O70))</f>
        <v>76.1790002783939</v>
      </c>
      <c r="R70" s="25">
        <f>VLOOKUP(IF(P70-'data'!$G$24&lt;0,0,P70-'data'!$G$24),P2:Q1104,2)</f>
        <v>77.26383552010689</v>
      </c>
    </row>
    <row r="71" ht="20.05" customHeight="1">
      <c r="A71" s="22">
        <f>$A70+C70</f>
        <v>335</v>
      </c>
      <c r="B71" s="23">
        <v>2.5</v>
      </c>
      <c r="C71" s="24">
        <v>5</v>
      </c>
      <c r="D71" t="b" s="25">
        <v>0</v>
      </c>
      <c r="E71" s="26"/>
      <c r="F71" s="30">
        <f>3600*(B71*'data'!$C$15/1000-H71-I70)/C71</f>
        <v>662.600817442898</v>
      </c>
      <c r="G71" s="30">
        <f>IF(F71&gt;'data'!$H$29,'data'!$H$29,IF(F71&lt;0,0,F71))</f>
        <v>662.600817442898</v>
      </c>
      <c r="H71" s="30">
        <f>(J71*'data'!$C$16+K71*OFFSET('data'!$C$17,0,D71)-I70*(OFFSET('data'!$C$18,0,D71)+'data'!$C$19+OFFSET('data'!$C$20,0,D71)))*$C71/60</f>
        <v>-0.920278913115161</v>
      </c>
      <c r="I71" s="30">
        <f>(G71/60)*$C71/60+H71+I70</f>
        <v>16.3633802816823</v>
      </c>
      <c r="J71" s="30">
        <f>J70+('data'!$C$19*I70-'data'!$C$16*J70)*$C71/60</f>
        <v>21.6925604670396</v>
      </c>
      <c r="K71" s="30">
        <f>K70+(OFFSET('data'!$C$20,0,D71)*I70-OFFSET('data'!$C$17,0,D71)*K70)*$C71/60</f>
        <v>16.012703922438</v>
      </c>
      <c r="L71" s="28">
        <f>$A71/60</f>
        <v>5.58333333333333</v>
      </c>
      <c r="M71" s="24">
        <f>I71/'data'!$C$15*1000</f>
        <v>2.5</v>
      </c>
      <c r="N71" s="24">
        <f>N70+'data'!$G$21*(M70-N70)/60*C70</f>
        <v>1.35540704909937</v>
      </c>
      <c r="O71" s="25">
        <f>IF(N71&lt;='data'!$G$22,1.89,1.47)</f>
        <v>1.89</v>
      </c>
      <c r="P71" s="24">
        <f>$A71</f>
        <v>335</v>
      </c>
      <c r="Q71" s="25">
        <f>'data'!$G$23-'data'!$G$23*(1-('data'!$G$22^O71)/('data'!$G$22^O71+N71^O71))</f>
        <v>75.91421343037629</v>
      </c>
      <c r="R71" s="25">
        <f>VLOOKUP(IF(P71-'data'!$G$24&lt;0,0,P71-'data'!$G$24),P2:Q1104,2)</f>
        <v>76.9888161486062</v>
      </c>
    </row>
    <row r="72" ht="20.05" customHeight="1">
      <c r="A72" s="22">
        <f>$A71+C71</f>
        <v>340</v>
      </c>
      <c r="B72" s="23">
        <v>2.5</v>
      </c>
      <c r="C72" s="24">
        <v>5</v>
      </c>
      <c r="D72" t="b" s="25">
        <v>0</v>
      </c>
      <c r="E72" s="26"/>
      <c r="F72" s="30">
        <f>3600*(B72*'data'!$C$15/1000-H72-I71)/C72</f>
        <v>661.410016385859</v>
      </c>
      <c r="G72" s="30">
        <f>IF(F72&gt;'data'!$H$29,'data'!$H$29,IF(F72&lt;0,0,F72))</f>
        <v>661.410016385859</v>
      </c>
      <c r="H72" s="30">
        <f>(J72*'data'!$C$16+K72*OFFSET('data'!$C$17,0,D72)-I71*(OFFSET('data'!$C$18,0,D72)+'data'!$C$19+OFFSET('data'!$C$20,0,D72)))*$C72/60</f>
        <v>-0.918625022758162</v>
      </c>
      <c r="I72" s="30">
        <f>(G72/60)*$C72/60+H72+I71</f>
        <v>16.3633802816823</v>
      </c>
      <c r="J72" s="30">
        <f>J71+('data'!$C$19*I71-'data'!$C$16*J71)*$C72/60</f>
        <v>21.9607309355994</v>
      </c>
      <c r="K72" s="30">
        <f>K71+(OFFSET('data'!$C$20,0,D72)*I71-OFFSET('data'!$C$17,0,D72)*K71)*$C72/60</f>
        <v>16.2526144869601</v>
      </c>
      <c r="L72" s="28">
        <f>$A72/60</f>
        <v>5.66666666666667</v>
      </c>
      <c r="M72" s="24">
        <f>I72/'data'!$C$15*1000</f>
        <v>2.5</v>
      </c>
      <c r="N72" s="24">
        <f>N71+'data'!$G$21*(M71-N71)/60*C71</f>
        <v>1.3688757184065</v>
      </c>
      <c r="O72" s="25">
        <f>IF(N72&lt;='data'!$G$22,1.89,1.47)</f>
        <v>1.89</v>
      </c>
      <c r="P72" s="24">
        <f>$A72</f>
        <v>340</v>
      </c>
      <c r="Q72" s="25">
        <f>'data'!$G$23-'data'!$G$23*(1-('data'!$G$22^O72)/('data'!$G$22^O72+N72^O72))</f>
        <v>75.652030221117</v>
      </c>
      <c r="R72" s="25">
        <f>VLOOKUP(IF(P72-'data'!$G$24&lt;0,0,P72-'data'!$G$24),P2:Q1104,2)</f>
        <v>76.7163213187257</v>
      </c>
    </row>
    <row r="73" ht="20.05" customHeight="1">
      <c r="A73" s="22">
        <f>$A72+C72</f>
        <v>345</v>
      </c>
      <c r="B73" s="23">
        <v>2.5</v>
      </c>
      <c r="C73" s="24">
        <v>5</v>
      </c>
      <c r="D73" t="b" s="25">
        <v>0</v>
      </c>
      <c r="E73" s="26"/>
      <c r="F73" s="30">
        <f>3600*(B73*'data'!$C$15/1000-H73-I72)/C73</f>
        <v>660.225883927636</v>
      </c>
      <c r="G73" s="30">
        <f>IF(F73&gt;'data'!$H$29,'data'!$H$29,IF(F73&lt;0,0,F73))</f>
        <v>660.225883927636</v>
      </c>
      <c r="H73" s="30">
        <f>(J73*'data'!$C$16+K73*OFFSET('data'!$C$17,0,D73)-I72*(OFFSET('data'!$C$18,0,D73)+'data'!$C$19+OFFSET('data'!$C$20,0,D73)))*$C73/60</f>
        <v>-0.9169803943439639</v>
      </c>
      <c r="I73" s="30">
        <f>(G73/60)*$C73/60+H73+I72</f>
        <v>16.3633802816823</v>
      </c>
      <c r="J73" s="30">
        <f>J72+('data'!$C$19*I72-'data'!$C$16*J72)*$C73/60</f>
        <v>22.2273276839829</v>
      </c>
      <c r="K73" s="30">
        <f>K72+(OFFSET('data'!$C$20,0,D73)*I72-OFFSET('data'!$C$17,0,D73)*K72)*$C73/60</f>
        <v>16.4924448813016</v>
      </c>
      <c r="L73" s="28">
        <f>$A73/60</f>
        <v>5.75</v>
      </c>
      <c r="M73" s="24">
        <f>I73/'data'!$C$15*1000</f>
        <v>2.5</v>
      </c>
      <c r="N73" s="24">
        <f>N72+'data'!$G$21*(M72-N72)/60*C72</f>
        <v>1.38218589901006</v>
      </c>
      <c r="O73" s="25">
        <f>IF(N73&lt;='data'!$G$22,1.89,1.47)</f>
        <v>1.89</v>
      </c>
      <c r="P73" s="24">
        <f>$A73</f>
        <v>345</v>
      </c>
      <c r="Q73" s="25">
        <f>'data'!$G$23-'data'!$G$23*(1-('data'!$G$22^O73)/('data'!$G$22^O73+N73^O73))</f>
        <v>75.3924630191091</v>
      </c>
      <c r="R73" s="25">
        <f>VLOOKUP(IF(P73-'data'!$G$24&lt;0,0,P73-'data'!$G$24),P2:Q1104,2)</f>
        <v>76.44637561165869</v>
      </c>
    </row>
    <row r="74" ht="20.05" customHeight="1">
      <c r="A74" s="22">
        <f>$A73+C73</f>
        <v>350</v>
      </c>
      <c r="B74" s="23">
        <v>2.5</v>
      </c>
      <c r="C74" s="24">
        <v>5</v>
      </c>
      <c r="D74" t="b" s="25">
        <v>0</v>
      </c>
      <c r="E74" s="26"/>
      <c r="F74" s="30">
        <f>3600*(B74*'data'!$C$15/1000-H74-I73)/C74</f>
        <v>659.048381041256</v>
      </c>
      <c r="G74" s="30">
        <f>IF(F74&gt;'data'!$H$29,'data'!$H$29,IF(F74&lt;0,0,F74))</f>
        <v>659.048381041256</v>
      </c>
      <c r="H74" s="30">
        <f>(J74*'data'!$C$16+K74*OFFSET('data'!$C$17,0,D74)-I73*(OFFSET('data'!$C$18,0,D74)+'data'!$C$19+OFFSET('data'!$C$20,0,D74)))*$C74/60</f>
        <v>-0.915344973668436</v>
      </c>
      <c r="I74" s="30">
        <f>(G74/60)*$C74/60+H74+I73</f>
        <v>16.3633802816823</v>
      </c>
      <c r="J74" s="30">
        <f>J73+('data'!$C$19*I73-'data'!$C$16*J73)*$C74/60</f>
        <v>22.4923599473426</v>
      </c>
      <c r="K74" s="30">
        <f>K73+(OFFSET('data'!$C$20,0,D74)*I73-OFFSET('data'!$C$17,0,D74)*K73)*$C74/60</f>
        <v>16.7321951322527</v>
      </c>
      <c r="L74" s="28">
        <f>$A74/60</f>
        <v>5.83333333333333</v>
      </c>
      <c r="M74" s="24">
        <f>I74/'data'!$C$15*1000</f>
        <v>2.5</v>
      </c>
      <c r="N74" s="24">
        <f>N73+'data'!$G$21*(M73-N73)/60*C73</f>
        <v>1.39533945588041</v>
      </c>
      <c r="O74" s="25">
        <f>IF(N74&lt;='data'!$G$22,1.89,1.47)</f>
        <v>1.89</v>
      </c>
      <c r="P74" s="24">
        <f>$A74</f>
        <v>350</v>
      </c>
      <c r="Q74" s="25">
        <f>'data'!$G$23-'data'!$G$23*(1-('data'!$G$22^O74)/('data'!$G$22^O74+N74^O74))</f>
        <v>75.1355215723998</v>
      </c>
      <c r="R74" s="25">
        <f>VLOOKUP(IF(P74-'data'!$G$24&lt;0,0,P74-'data'!$G$24),P2:Q1104,2)</f>
        <v>76.1790002783939</v>
      </c>
    </row>
    <row r="75" ht="20.05" customHeight="1">
      <c r="A75" s="22">
        <f>$A74+C74</f>
        <v>355</v>
      </c>
      <c r="B75" s="23">
        <v>2.5</v>
      </c>
      <c r="C75" s="24">
        <v>5</v>
      </c>
      <c r="D75" t="b" s="25">
        <v>0</v>
      </c>
      <c r="E75" s="26"/>
      <c r="F75" s="30">
        <f>3600*(B75*'data'!$C$15/1000-H75-I74)/C75</f>
        <v>657.877468928736</v>
      </c>
      <c r="G75" s="30">
        <f>IF(F75&gt;'data'!$H$29,'data'!$H$29,IF(F75&lt;0,0,F75))</f>
        <v>657.877468928736</v>
      </c>
      <c r="H75" s="30">
        <f>(J75*'data'!$C$16+K75*OFFSET('data'!$C$17,0,D75)-I74*(OFFSET('data'!$C$18,0,D75)+'data'!$C$19+OFFSET('data'!$C$20,0,D75)))*$C75/60</f>
        <v>-0.9137187068454909</v>
      </c>
      <c r="I75" s="30">
        <f>(G75/60)*$C75/60+H75+I74</f>
        <v>16.3633802816823</v>
      </c>
      <c r="J75" s="30">
        <f>J74+('data'!$C$19*I74-'data'!$C$16*J74)*$C75/60</f>
        <v>22.7558369066359</v>
      </c>
      <c r="K75" s="30">
        <f>K74+(OFFSET('data'!$C$20,0,D75)*I74-OFFSET('data'!$C$17,0,D75)*K74)*$C75/60</f>
        <v>16.9718652665946</v>
      </c>
      <c r="L75" s="28">
        <f>$A75/60</f>
        <v>5.91666666666667</v>
      </c>
      <c r="M75" s="24">
        <f>I75/'data'!$C$15*1000</f>
        <v>2.5</v>
      </c>
      <c r="N75" s="24">
        <f>N74+'data'!$G$21*(M74-N74)/60*C74</f>
        <v>1.40833823204243</v>
      </c>
      <c r="O75" s="25">
        <f>IF(N75&lt;='data'!$G$22,1.89,1.47)</f>
        <v>1.89</v>
      </c>
      <c r="P75" s="24">
        <f>$A75</f>
        <v>355</v>
      </c>
      <c r="Q75" s="25">
        <f>'data'!$G$23-'data'!$G$23*(1-('data'!$G$22^O75)/('data'!$G$22^O75+N75^O75))</f>
        <v>74.88121316515711</v>
      </c>
      <c r="R75" s="25">
        <f>VLOOKUP(IF(P75-'data'!$G$24&lt;0,0,P75-'data'!$G$24),P2:Q1104,2)</f>
        <v>75.91421343037629</v>
      </c>
    </row>
    <row r="76" ht="20.05" customHeight="1">
      <c r="A76" s="22">
        <f>$A75+C75</f>
        <v>360</v>
      </c>
      <c r="B76" s="23">
        <v>2.5</v>
      </c>
      <c r="C76" s="24">
        <v>5</v>
      </c>
      <c r="D76" t="b" s="25">
        <v>0</v>
      </c>
      <c r="E76" s="26"/>
      <c r="F76" s="30">
        <f>3600*(B76*'data'!$C$15/1000-H76-I75)/C76</f>
        <v>656.713109019734</v>
      </c>
      <c r="G76" s="30">
        <f>IF(F76&gt;'data'!$H$29,'data'!$H$29,IF(F76&lt;0,0,F76))</f>
        <v>656.713109019734</v>
      </c>
      <c r="H76" s="30">
        <f>(J76*'data'!$C$16+K76*OFFSET('data'!$C$17,0,D76)-I75*(OFFSET('data'!$C$18,0,D76)+'data'!$C$19+OFFSET('data'!$C$20,0,D76)))*$C76/60</f>
        <v>-0.912101540305211</v>
      </c>
      <c r="I76" s="30">
        <f>(G76/60)*$C76/60+H76+I75</f>
        <v>16.3633802816823</v>
      </c>
      <c r="J76" s="30">
        <f>J75+('data'!$C$19*I75-'data'!$C$16*J75)*$C76/60</f>
        <v>23.017767688943</v>
      </c>
      <c r="K76" s="30">
        <f>K75+(OFFSET('data'!$C$20,0,D76)*I75-OFFSET('data'!$C$17,0,D76)*K75)*$C76/60</f>
        <v>17.2114553110997</v>
      </c>
      <c r="L76" s="28">
        <f>$A76/60</f>
        <v>6</v>
      </c>
      <c r="M76" s="24">
        <f>I76/'data'!$C$15*1000</f>
        <v>2.5</v>
      </c>
      <c r="N76" s="24">
        <f>N75+'data'!$G$21*(M75-N75)/60*C75</f>
        <v>1.42118404883371</v>
      </c>
      <c r="O76" s="25">
        <f>IF(N76&lt;='data'!$G$22,1.89,1.47)</f>
        <v>1.89</v>
      </c>
      <c r="P76" s="24">
        <f>$A76</f>
        <v>360</v>
      </c>
      <c r="Q76" s="25">
        <f>'data'!$G$23-'data'!$G$23*(1-('data'!$G$22^O76)/('data'!$G$22^O76+N76^O76))</f>
        <v>74.6295427665669</v>
      </c>
      <c r="R76" s="25">
        <f>VLOOKUP(IF(P76-'data'!$G$24&lt;0,0,P76-'data'!$G$24),P2:Q1104,2)</f>
        <v>75.652030221117</v>
      </c>
    </row>
    <row r="77" ht="20.05" customHeight="1">
      <c r="A77" s="22">
        <f>$A76+C76</f>
        <v>365</v>
      </c>
      <c r="B77" s="23">
        <v>2.5</v>
      </c>
      <c r="C77" s="24">
        <v>5</v>
      </c>
      <c r="D77" t="b" s="25">
        <v>0</v>
      </c>
      <c r="E77" s="26"/>
      <c r="F77" s="30">
        <f>3600*(B77*'data'!$C$15/1000-H77-I76)/C77</f>
        <v>655.555262970221</v>
      </c>
      <c r="G77" s="30">
        <f>IF(F77&gt;'data'!$H$29,'data'!$H$29,IF(F77&lt;0,0,F77))</f>
        <v>655.555262970221</v>
      </c>
      <c r="H77" s="30">
        <f>(J77*'data'!$C$16+K77*OFFSET('data'!$C$17,0,D77)-I76*(OFFSET('data'!$C$18,0,D77)+'data'!$C$19+OFFSET('data'!$C$20,0,D77)))*$C77/60</f>
        <v>-0.910493420791999</v>
      </c>
      <c r="I77" s="30">
        <f>(G77/60)*$C77/60+H77+I76</f>
        <v>16.3633802816823</v>
      </c>
      <c r="J77" s="30">
        <f>J76+('data'!$C$19*I76-'data'!$C$16*J76)*$C77/60</f>
        <v>23.2781613677833</v>
      </c>
      <c r="K77" s="30">
        <f>K76+(OFFSET('data'!$C$20,0,D77)*I76-OFFSET('data'!$C$17,0,D77)*K76)*$C77/60</f>
        <v>17.4509652925314</v>
      </c>
      <c r="L77" s="28">
        <f>$A77/60</f>
        <v>6.08333333333333</v>
      </c>
      <c r="M77" s="24">
        <f>I77/'data'!$C$15*1000</f>
        <v>2.5</v>
      </c>
      <c r="N77" s="24">
        <f>N76+'data'!$G$21*(M76-N76)/60*C76</f>
        <v>1.43387870615978</v>
      </c>
      <c r="O77" s="25">
        <f>IF(N77&lt;='data'!$G$22,1.89,1.47)</f>
        <v>1.89</v>
      </c>
      <c r="P77" s="24">
        <f>$A77</f>
        <v>365</v>
      </c>
      <c r="Q77" s="25">
        <f>'data'!$G$23-'data'!$G$23*(1-('data'!$G$22^O77)/('data'!$G$22^O77+N77^O77))</f>
        <v>74.380513172379</v>
      </c>
      <c r="R77" s="25">
        <f>VLOOKUP(IF(P77-'data'!$G$24&lt;0,0,P77-'data'!$G$24),P2:Q1104,2)</f>
        <v>75.3924630191091</v>
      </c>
    </row>
    <row r="78" ht="20.05" customHeight="1">
      <c r="A78" s="22">
        <f>$A77+C77</f>
        <v>370</v>
      </c>
      <c r="B78" s="23">
        <v>2.5</v>
      </c>
      <c r="C78" s="24">
        <v>5</v>
      </c>
      <c r="D78" t="b" s="25">
        <v>0</v>
      </c>
      <c r="E78" s="26"/>
      <c r="F78" s="30">
        <f>3600*(B78*'data'!$C$15/1000-H78-I77)/C78</f>
        <v>654.403892661146</v>
      </c>
      <c r="G78" s="30">
        <f>IF(F78&gt;'data'!$H$29,'data'!$H$29,IF(F78&lt;0,0,F78))</f>
        <v>654.403892661146</v>
      </c>
      <c r="H78" s="30">
        <f>(J78*'data'!$C$16+K78*OFFSET('data'!$C$17,0,D78)-I77*(OFFSET('data'!$C$18,0,D78)+'data'!$C$19+OFFSET('data'!$C$20,0,D78)))*$C78/60</f>
        <v>-0.908894295362728</v>
      </c>
      <c r="I78" s="30">
        <f>(G78/60)*$C78/60+H78+I77</f>
        <v>16.3633802816823</v>
      </c>
      <c r="J78" s="30">
        <f>J77+('data'!$C$19*I77-'data'!$C$16*J77)*$C78/60</f>
        <v>23.5370269634294</v>
      </c>
      <c r="K78" s="30">
        <f>K77+(OFFSET('data'!$C$20,0,D78)*I77-OFFSET('data'!$C$17,0,D78)*K77)*$C78/60</f>
        <v>17.6903952376441</v>
      </c>
      <c r="L78" s="28">
        <f>$A78/60</f>
        <v>6.16666666666667</v>
      </c>
      <c r="M78" s="24">
        <f>I78/'data'!$C$15*1000</f>
        <v>2.5</v>
      </c>
      <c r="N78" s="24">
        <f>N77+'data'!$G$21*(M77-N77)/60*C77</f>
        <v>1.44642398274629</v>
      </c>
      <c r="O78" s="25">
        <f>IF(N78&lt;='data'!$G$22,1.89,1.47)</f>
        <v>1.89</v>
      </c>
      <c r="P78" s="24">
        <f>$A78</f>
        <v>370</v>
      </c>
      <c r="Q78" s="25">
        <f>'data'!$G$23-'data'!$G$23*(1-('data'!$G$22^O78)/('data'!$G$22^O78+N78^O78))</f>
        <v>74.13412513941751</v>
      </c>
      <c r="R78" s="25">
        <f>VLOOKUP(IF(P78-'data'!$G$24&lt;0,0,P78-'data'!$G$24),P2:Q1104,2)</f>
        <v>75.1355215723998</v>
      </c>
    </row>
    <row r="79" ht="20.05" customHeight="1">
      <c r="A79" s="22">
        <f>$A78+C78</f>
        <v>375</v>
      </c>
      <c r="B79" s="23">
        <v>2.5</v>
      </c>
      <c r="C79" s="24">
        <v>5</v>
      </c>
      <c r="D79" t="b" s="25">
        <v>0</v>
      </c>
      <c r="E79" s="26"/>
      <c r="F79" s="30">
        <f>3600*(B79*'data'!$C$15/1000-H79-I78)/C79</f>
        <v>653.258960197121</v>
      </c>
      <c r="G79" s="30">
        <f>IF(F79&gt;'data'!$H$29,'data'!$H$29,IF(F79&lt;0,0,F79))</f>
        <v>653.258960197121</v>
      </c>
      <c r="H79" s="30">
        <f>(J79*'data'!$C$16+K79*OFFSET('data'!$C$17,0,D79)-I78*(OFFSET('data'!$C$18,0,D79)+'data'!$C$19+OFFSET('data'!$C$20,0,D79)))*$C79/60</f>
        <v>-0.907304111384915</v>
      </c>
      <c r="I79" s="30">
        <f>(G79/60)*$C79/60+H79+I78</f>
        <v>16.3633802816823</v>
      </c>
      <c r="J79" s="30">
        <f>J78+('data'!$C$19*I78-'data'!$C$16*J78)*$C79/60</f>
        <v>23.7943734432197</v>
      </c>
      <c r="K79" s="30">
        <f>K78+(OFFSET('data'!$C$20,0,D79)*I78-OFFSET('data'!$C$17,0,D79)*K78)*$C79/60</f>
        <v>17.9297451731833</v>
      </c>
      <c r="L79" s="28">
        <f>$A79/60</f>
        <v>6.25</v>
      </c>
      <c r="M79" s="24">
        <f>I79/'data'!$C$15*1000</f>
        <v>2.5</v>
      </c>
      <c r="N79" s="24">
        <f>N78+'data'!$G$21*(M78-N78)/60*C78</f>
        <v>1.45882163638826</v>
      </c>
      <c r="O79" s="25">
        <f>IF(N79&lt;='data'!$G$22,1.89,1.47)</f>
        <v>1.89</v>
      </c>
      <c r="P79" s="24">
        <f>$A79</f>
        <v>375</v>
      </c>
      <c r="Q79" s="25">
        <f>'data'!$G$23-'data'!$G$23*(1-('data'!$G$22^O79)/('data'!$G$22^O79+N79^O79))</f>
        <v>73.89037751335771</v>
      </c>
      <c r="R79" s="25">
        <f>VLOOKUP(IF(P79-'data'!$G$24&lt;0,0,P79-'data'!$G$24),P2:Q1104,2)</f>
        <v>74.88121316515711</v>
      </c>
    </row>
    <row r="80" ht="20.05" customHeight="1">
      <c r="A80" s="22">
        <f>$A79+C79</f>
        <v>380</v>
      </c>
      <c r="B80" s="23">
        <v>2.5</v>
      </c>
      <c r="C80" s="24">
        <v>5</v>
      </c>
      <c r="D80" t="b" s="25">
        <v>0</v>
      </c>
      <c r="E80" s="26"/>
      <c r="F80" s="30">
        <f>3600*(B80*'data'!$C$15/1000-H80-I79)/C80</f>
        <v>652.120427905104</v>
      </c>
      <c r="G80" s="30">
        <f>IF(F80&gt;'data'!$H$29,'data'!$H$29,IF(F80&lt;0,0,F80))</f>
        <v>652.120427905104</v>
      </c>
      <c r="H80" s="30">
        <f>(J80*'data'!$C$16+K80*OFFSET('data'!$C$17,0,D80)-I79*(OFFSET('data'!$C$18,0,D80)+'data'!$C$19+OFFSET('data'!$C$20,0,D80)))*$C80/60</f>
        <v>-0.905722816534891</v>
      </c>
      <c r="I80" s="30">
        <f>(G80/60)*$C80/60+H80+I79</f>
        <v>16.3633802816823</v>
      </c>
      <c r="J80" s="30">
        <f>J79+('data'!$C$19*I79-'data'!$C$16*J79)*$C80/60</f>
        <v>24.0502097218692</v>
      </c>
      <c r="K80" s="30">
        <f>K79+(OFFSET('data'!$C$20,0,D80)*I79-OFFSET('data'!$C$17,0,D80)*K79)*$C80/60</f>
        <v>18.1690151258855</v>
      </c>
      <c r="L80" s="28">
        <f>$A80/60</f>
        <v>6.33333333333333</v>
      </c>
      <c r="M80" s="24">
        <f>I80/'data'!$C$15*1000</f>
        <v>2.5</v>
      </c>
      <c r="N80" s="24">
        <f>N79+'data'!$G$21*(M79-N79)/60*C79</f>
        <v>1.47107340419636</v>
      </c>
      <c r="O80" s="25">
        <f>IF(N80&lt;='data'!$G$22,1.89,1.47)</f>
        <v>1.89</v>
      </c>
      <c r="P80" s="24">
        <f>$A80</f>
        <v>380</v>
      </c>
      <c r="Q80" s="25">
        <f>'data'!$G$23-'data'!$G$23*(1-('data'!$G$22^O80)/('data'!$G$22^O80+N80^O80))</f>
        <v>73.64926735006441</v>
      </c>
      <c r="R80" s="25">
        <f>VLOOKUP(IF(P80-'data'!$G$24&lt;0,0,P80-'data'!$G$24),P2:Q1104,2)</f>
        <v>74.6295427665669</v>
      </c>
    </row>
    <row r="81" ht="20.05" customHeight="1">
      <c r="A81" s="22">
        <f>$A80+C80</f>
        <v>385</v>
      </c>
      <c r="B81" s="23">
        <v>2.5</v>
      </c>
      <c r="C81" s="24">
        <v>5</v>
      </c>
      <c r="D81" t="b" s="25">
        <v>0</v>
      </c>
      <c r="E81" s="26"/>
      <c r="F81" s="30">
        <f>3600*(B81*'data'!$C$15/1000-H81-I80)/C81</f>
        <v>650.988258333096</v>
      </c>
      <c r="G81" s="30">
        <f>IF(F81&gt;'data'!$H$29,'data'!$H$29,IF(F81&lt;0,0,F81))</f>
        <v>650.988258333096</v>
      </c>
      <c r="H81" s="30">
        <f>(J81*'data'!$C$16+K81*OFFSET('data'!$C$17,0,D81)-I80*(OFFSET('data'!$C$18,0,D81)+'data'!$C$19+OFFSET('data'!$C$20,0,D81)))*$C81/60</f>
        <v>-0.904150358795992</v>
      </c>
      <c r="I81" s="30">
        <f>(G81/60)*$C81/60+H81+I80</f>
        <v>16.3633802816823</v>
      </c>
      <c r="J81" s="30">
        <f>J80+('data'!$C$19*I80-'data'!$C$16*J80)*$C81/60</f>
        <v>24.304544661778</v>
      </c>
      <c r="K81" s="30">
        <f>K80+(OFFSET('data'!$C$20,0,D81)*I80-OFFSET('data'!$C$17,0,D81)*K80)*$C81/60</f>
        <v>18.4082051224784</v>
      </c>
      <c r="L81" s="28">
        <f>$A81/60</f>
        <v>6.41666666666667</v>
      </c>
      <c r="M81" s="24">
        <f>I81/'data'!$C$15*1000</f>
        <v>2.5</v>
      </c>
      <c r="N81" s="24">
        <f>N80+'data'!$G$21*(M80-N80)/60*C80</f>
        <v>1.4831810028403</v>
      </c>
      <c r="O81" s="25">
        <f>IF(N81&lt;='data'!$G$22,1.89,1.47)</f>
        <v>1.89</v>
      </c>
      <c r="P81" s="24">
        <f>$A81</f>
        <v>385</v>
      </c>
      <c r="Q81" s="25">
        <f>'data'!$G$23-'data'!$G$23*(1-('data'!$G$22^O81)/('data'!$G$22^O81+N81^O81))</f>
        <v>73.4107900307752</v>
      </c>
      <c r="R81" s="25">
        <f>VLOOKUP(IF(P81-'data'!$G$24&lt;0,0,P81-'data'!$G$24),P2:Q1104,2)</f>
        <v>74.380513172379</v>
      </c>
    </row>
    <row r="82" ht="20.05" customHeight="1">
      <c r="A82" s="22">
        <f>$A81+C81</f>
        <v>390</v>
      </c>
      <c r="B82" s="23">
        <v>2.5</v>
      </c>
      <c r="C82" s="24">
        <v>5</v>
      </c>
      <c r="D82" t="b" s="25">
        <v>0</v>
      </c>
      <c r="E82" s="26"/>
      <c r="F82" s="30">
        <f>3600*(B82*'data'!$C$15/1000-H82-I81)/C82</f>
        <v>649.862414248847</v>
      </c>
      <c r="G82" s="30">
        <f>IF(F82&gt;'data'!$H$29,'data'!$H$29,IF(F82&lt;0,0,F82))</f>
        <v>649.862414248847</v>
      </c>
      <c r="H82" s="30">
        <f>(J82*'data'!$C$16+K82*OFFSET('data'!$C$17,0,D82)-I81*(OFFSET('data'!$C$18,0,D82)+'data'!$C$19+OFFSET('data'!$C$20,0,D82)))*$C82/60</f>
        <v>-0.902586686456757</v>
      </c>
      <c r="I82" s="30">
        <f>(G82/60)*$C82/60+H82+I81</f>
        <v>16.3633802816823</v>
      </c>
      <c r="J82" s="30">
        <f>J81+('data'!$C$19*I81-'data'!$C$16*J81)*$C82/60</f>
        <v>24.5573870733385</v>
      </c>
      <c r="K82" s="30">
        <f>K81+(OFFSET('data'!$C$20,0,D82)*I81-OFFSET('data'!$C$17,0,D82)*K81)*$C82/60</f>
        <v>18.6473151896806</v>
      </c>
      <c r="L82" s="28">
        <f>$A82/60</f>
        <v>6.5</v>
      </c>
      <c r="M82" s="24">
        <f>I82/'data'!$C$15*1000</f>
        <v>2.5</v>
      </c>
      <c r="N82" s="24">
        <f>N81+'data'!$G$21*(M81-N81)/60*C81</f>
        <v>1.49514612878938</v>
      </c>
      <c r="O82" s="25">
        <f>IF(N82&lt;='data'!$G$22,1.89,1.47)</f>
        <v>1.89</v>
      </c>
      <c r="P82" s="24">
        <f>$A82</f>
        <v>390</v>
      </c>
      <c r="Q82" s="25">
        <f>'data'!$G$23-'data'!$G$23*(1-('data'!$G$22^O82)/('data'!$G$22^O82+N82^O82))</f>
        <v>73.1749393714019</v>
      </c>
      <c r="R82" s="25">
        <f>VLOOKUP(IF(P82-'data'!$G$24&lt;0,0,P82-'data'!$G$24),P2:Q1104,2)</f>
        <v>74.13412513941751</v>
      </c>
    </row>
    <row r="83" ht="20.05" customHeight="1">
      <c r="A83" s="22">
        <f>$A82+C82</f>
        <v>395</v>
      </c>
      <c r="B83" s="23">
        <v>2.5</v>
      </c>
      <c r="C83" s="24">
        <v>5</v>
      </c>
      <c r="D83" t="b" s="25">
        <v>0</v>
      </c>
      <c r="E83" s="26"/>
      <c r="F83" s="30">
        <f>3600*(B83*'data'!$C$15/1000-H83-I82)/C83</f>
        <v>648.7428586385601</v>
      </c>
      <c r="G83" s="30">
        <f>IF(F83&gt;'data'!$H$29,'data'!$H$29,IF(F83&lt;0,0,F83))</f>
        <v>648.7428586385601</v>
      </c>
      <c r="H83" s="30">
        <f>(J83*'data'!$C$16+K83*OFFSET('data'!$C$17,0,D83)-I82*(OFFSET('data'!$C$18,0,D83)+'data'!$C$19+OFFSET('data'!$C$20,0,D83)))*$C83/60</f>
        <v>-0.901031748109136</v>
      </c>
      <c r="I83" s="30">
        <f>(G83/60)*$C83/60+H83+I82</f>
        <v>16.3633802816823</v>
      </c>
      <c r="J83" s="30">
        <f>J82+('data'!$C$19*I82-'data'!$C$16*J82)*$C83/60</f>
        <v>24.8087457152407</v>
      </c>
      <c r="K83" s="30">
        <f>K82+(OFFSET('data'!$C$20,0,D83)*I82-OFFSET('data'!$C$17,0,D83)*K82)*$C83/60</f>
        <v>18.8863453542019</v>
      </c>
      <c r="L83" s="28">
        <f>$A83/60</f>
        <v>6.58333333333333</v>
      </c>
      <c r="M83" s="24">
        <f>I83/'data'!$C$15*1000</f>
        <v>2.5</v>
      </c>
      <c r="N83" s="24">
        <f>N82+'data'!$G$21*(M82-N82)/60*C82</f>
        <v>1.50697045855017</v>
      </c>
      <c r="O83" s="25">
        <f>IF(N83&lt;='data'!$G$22,1.89,1.47)</f>
        <v>1.89</v>
      </c>
      <c r="P83" s="24">
        <f>$A83</f>
        <v>395</v>
      </c>
      <c r="Q83" s="25">
        <f>'data'!$G$23-'data'!$G$23*(1-('data'!$G$22^O83)/('data'!$G$22^O83+N83^O83))</f>
        <v>72.9417077262169</v>
      </c>
      <c r="R83" s="25">
        <f>VLOOKUP(IF(P83-'data'!$G$24&lt;0,0,P83-'data'!$G$24),P2:Q1104,2)</f>
        <v>73.89037751335771</v>
      </c>
    </row>
    <row r="84" ht="20.05" customHeight="1">
      <c r="A84" s="22">
        <f>$A83+C83</f>
        <v>400</v>
      </c>
      <c r="B84" s="23">
        <v>2.5</v>
      </c>
      <c r="C84" s="24">
        <v>5</v>
      </c>
      <c r="D84" t="b" s="25">
        <v>0</v>
      </c>
      <c r="E84" s="26"/>
      <c r="F84" s="30">
        <f>3600*(B84*'data'!$C$15/1000-H84-I83)/C84</f>
        <v>647.629554705616</v>
      </c>
      <c r="G84" s="30">
        <f>IF(F84&gt;'data'!$H$29,'data'!$H$29,IF(F84&lt;0,0,F84))</f>
        <v>647.629554705616</v>
      </c>
      <c r="H84" s="30">
        <f>(J84*'data'!$C$16+K84*OFFSET('data'!$C$17,0,D84)-I83*(OFFSET('data'!$C$18,0,D84)+'data'!$C$19+OFFSET('data'!$C$20,0,D84)))*$C84/60</f>
        <v>-0.899485492646714</v>
      </c>
      <c r="I84" s="30">
        <f>(G84/60)*$C84/60+H84+I83</f>
        <v>16.3633802816823</v>
      </c>
      <c r="J84" s="30">
        <f>J83+('data'!$C$19*I83-'data'!$C$16*J83)*$C84/60</f>
        <v>25.0586292947753</v>
      </c>
      <c r="K84" s="30">
        <f>K83+(OFFSET('data'!$C$20,0,D84)*I83-OFFSET('data'!$C$17,0,D84)*K83)*$C84/60</f>
        <v>19.1252956427432</v>
      </c>
      <c r="L84" s="28">
        <f>$A84/60</f>
        <v>6.66666666666667</v>
      </c>
      <c r="M84" s="24">
        <f>I84/'data'!$C$15*1000</f>
        <v>2.5</v>
      </c>
      <c r="N84" s="24">
        <f>N83+'data'!$G$21*(M83-N83)/60*C83</f>
        <v>1.51865564890144</v>
      </c>
      <c r="O84" s="25">
        <f>IF(N84&lt;='data'!$G$22,1.89,1.47)</f>
        <v>1.89</v>
      </c>
      <c r="P84" s="24">
        <f>$A84</f>
        <v>400</v>
      </c>
      <c r="Q84" s="25">
        <f>'data'!$G$23-'data'!$G$23*(1-('data'!$G$22^O84)/('data'!$G$22^O84+N84^O84))</f>
        <v>72.7110860861775</v>
      </c>
      <c r="R84" s="25">
        <f>VLOOKUP(IF(P84-'data'!$G$24&lt;0,0,P84-'data'!$G$24),P2:Q1104,2)</f>
        <v>73.64926735006441</v>
      </c>
    </row>
    <row r="85" ht="20.05" customHeight="1">
      <c r="A85" s="22">
        <f>$A84+C84</f>
        <v>405</v>
      </c>
      <c r="B85" s="23">
        <v>2.5</v>
      </c>
      <c r="C85" s="24">
        <v>5</v>
      </c>
      <c r="D85" t="b" s="25">
        <v>0</v>
      </c>
      <c r="E85" s="26"/>
      <c r="F85" s="30">
        <f>3600*(B85*'data'!$C$15/1000-H85-I84)/C85</f>
        <v>646.522465869294</v>
      </c>
      <c r="G85" s="30">
        <f>IF(F85&gt;'data'!$H$29,'data'!$H$29,IF(F85&lt;0,0,F85))</f>
        <v>646.522465869294</v>
      </c>
      <c r="H85" s="30">
        <f>(J85*'data'!$C$16+K85*OFFSET('data'!$C$17,0,D85)-I84*(OFFSET('data'!$C$18,0,D85)+'data'!$C$19+OFFSET('data'!$C$20,0,D85)))*$C85/60</f>
        <v>-0.897947869262933</v>
      </c>
      <c r="I85" s="30">
        <f>(G85/60)*$C85/60+H85+I84</f>
        <v>16.3633802816823</v>
      </c>
      <c r="J85" s="30">
        <f>J84+('data'!$C$19*I84-'data'!$C$16*J84)*$C85/60</f>
        <v>25.3070464681356</v>
      </c>
      <c r="K85" s="30">
        <f>K84+(OFFSET('data'!$C$20,0,D85)*I84-OFFSET('data'!$C$17,0,D85)*K84)*$C85/60</f>
        <v>19.3641660819964</v>
      </c>
      <c r="L85" s="28">
        <f>$A85/60</f>
        <v>6.75</v>
      </c>
      <c r="M85" s="24">
        <f>I85/'data'!$C$15*1000</f>
        <v>2.5</v>
      </c>
      <c r="N85" s="24">
        <f>N84+'data'!$G$21*(M84-N84)/60*C84</f>
        <v>1.53020333712629</v>
      </c>
      <c r="O85" s="25">
        <f>IF(N85&lt;='data'!$G$22,1.89,1.47)</f>
        <v>1.89</v>
      </c>
      <c r="P85" s="24">
        <f>$A85</f>
        <v>405</v>
      </c>
      <c r="Q85" s="25">
        <f>'data'!$G$23-'data'!$G$23*(1-('data'!$G$22^O85)/('data'!$G$22^O85+N85^O85))</f>
        <v>72.4830641721352</v>
      </c>
      <c r="R85" s="25">
        <f>VLOOKUP(IF(P85-'data'!$G$24&lt;0,0,P85-'data'!$G$24),P2:Q1104,2)</f>
        <v>73.4107900307752</v>
      </c>
    </row>
    <row r="86" ht="20.05" customHeight="1">
      <c r="A86" s="22">
        <f>$A85+C85</f>
        <v>410</v>
      </c>
      <c r="B86" s="23">
        <v>2.5</v>
      </c>
      <c r="C86" s="24">
        <v>5</v>
      </c>
      <c r="D86" t="b" s="25">
        <v>0</v>
      </c>
      <c r="E86" s="26"/>
      <c r="F86" s="30">
        <f>3600*(B86*'data'!$C$15/1000-H86-I85)/C86</f>
        <v>645.421555763505</v>
      </c>
      <c r="G86" s="30">
        <f>IF(F86&gt;'data'!$H$29,'data'!$H$29,IF(F86&lt;0,0,F86))</f>
        <v>645.421555763505</v>
      </c>
      <c r="H86" s="30">
        <f>(J86*'data'!$C$16+K86*OFFSET('data'!$C$17,0,D86)-I85*(OFFSET('data'!$C$18,0,D86)+'data'!$C$19+OFFSET('data'!$C$20,0,D86)))*$C86/60</f>
        <v>-0.896418827449338</v>
      </c>
      <c r="I86" s="30">
        <f>(G86/60)*$C86/60+H86+I85</f>
        <v>16.3633802816823</v>
      </c>
      <c r="J86" s="30">
        <f>J85+('data'!$C$19*I85-'data'!$C$16*J85)*$C86/60</f>
        <v>25.5540058407173</v>
      </c>
      <c r="K86" s="30">
        <f>K85+(OFFSET('data'!$C$20,0,D86)*I85-OFFSET('data'!$C$17,0,D86)*K85)*$C86/60</f>
        <v>19.6029566986444</v>
      </c>
      <c r="L86" s="28">
        <f>$A86/60</f>
        <v>6.83333333333333</v>
      </c>
      <c r="M86" s="24">
        <f>I86/'data'!$C$15*1000</f>
        <v>2.5</v>
      </c>
      <c r="N86" s="24">
        <f>N85+'data'!$G$21*(M85-N85)/60*C85</f>
        <v>1.54161514124156</v>
      </c>
      <c r="O86" s="25">
        <f>IF(N86&lt;='data'!$G$22,1.89,1.47)</f>
        <v>1.89</v>
      </c>
      <c r="P86" s="24">
        <f>$A86</f>
        <v>410</v>
      </c>
      <c r="Q86" s="25">
        <f>'data'!$G$23-'data'!$G$23*(1-('data'!$G$22^O86)/('data'!$G$22^O86+N86^O86))</f>
        <v>72.2576305231656</v>
      </c>
      <c r="R86" s="25">
        <f>VLOOKUP(IF(P86-'data'!$G$24&lt;0,0,P86-'data'!$G$24),P2:Q1104,2)</f>
        <v>73.1749393714019</v>
      </c>
    </row>
    <row r="87" ht="20.05" customHeight="1">
      <c r="A87" s="22">
        <f>$A86+C86</f>
        <v>415</v>
      </c>
      <c r="B87" s="23">
        <v>2.5</v>
      </c>
      <c r="C87" s="24">
        <v>5</v>
      </c>
      <c r="D87" t="b" s="25">
        <v>0</v>
      </c>
      <c r="E87" s="26"/>
      <c r="F87" s="30">
        <f>3600*(B87*'data'!$C$15/1000-H87-I86)/C87</f>
        <v>644.3267882355379</v>
      </c>
      <c r="G87" s="30">
        <f>IF(F87&gt;'data'!$H$29,'data'!$H$29,IF(F87&lt;0,0,F87))</f>
        <v>644.3267882355379</v>
      </c>
      <c r="H87" s="30">
        <f>(J87*'data'!$C$16+K87*OFFSET('data'!$C$17,0,D87)-I86*(OFFSET('data'!$C$18,0,D87)+'data'!$C$19+OFFSET('data'!$C$20,0,D87)))*$C87/60</f>
        <v>-0.894898316993828</v>
      </c>
      <c r="I87" s="30">
        <f>(G87/60)*$C87/60+H87+I86</f>
        <v>16.3633802816823</v>
      </c>
      <c r="J87" s="30">
        <f>J86+('data'!$C$19*I86-'data'!$C$16*J86)*$C87/60</f>
        <v>25.7995159674165</v>
      </c>
      <c r="K87" s="30">
        <f>K86+(OFFSET('data'!$C$20,0,D87)*I86-OFFSET('data'!$C$17,0,D87)*K86)*$C87/60</f>
        <v>19.8416675193613</v>
      </c>
      <c r="L87" s="28">
        <f>$A87/60</f>
        <v>6.91666666666667</v>
      </c>
      <c r="M87" s="24">
        <f>I87/'data'!$C$15*1000</f>
        <v>2.5</v>
      </c>
      <c r="N87" s="24">
        <f>N86+'data'!$G$21*(M86-N86)/60*C86</f>
        <v>1.55289266022455</v>
      </c>
      <c r="O87" s="25">
        <f>IF(N87&lt;='data'!$G$22,1.89,1.47)</f>
        <v>1.89</v>
      </c>
      <c r="P87" s="24">
        <f>$A87</f>
        <v>415</v>
      </c>
      <c r="Q87" s="25">
        <f>'data'!$G$23-'data'!$G$23*(1-('data'!$G$22^O87)/('data'!$G$22^O87+N87^O87))</f>
        <v>72.0347725802454</v>
      </c>
      <c r="R87" s="25">
        <f>VLOOKUP(IF(P87-'data'!$G$24&lt;0,0,P87-'data'!$G$24),P2:Q1104,2)</f>
        <v>72.9417077262169</v>
      </c>
    </row>
    <row r="88" ht="20.05" customHeight="1">
      <c r="A88" s="22">
        <f>$A87+C87</f>
        <v>420</v>
      </c>
      <c r="B88" s="23">
        <v>2.5</v>
      </c>
      <c r="C88" s="24">
        <v>5</v>
      </c>
      <c r="D88" t="b" s="25">
        <v>0</v>
      </c>
      <c r="E88" s="26"/>
      <c r="F88" s="30">
        <f>3600*(B88*'data'!$C$15/1000-H88-I87)/C88</f>
        <v>643.2381273448</v>
      </c>
      <c r="G88" s="30">
        <f>IF(F88&gt;'data'!$H$29,'data'!$H$29,IF(F88&lt;0,0,F88))</f>
        <v>643.2381273448</v>
      </c>
      <c r="H88" s="30">
        <f>(J88*'data'!$C$16+K88*OFFSET('data'!$C$17,0,D88)-I87*(OFFSET('data'!$C$18,0,D88)+'data'!$C$19+OFFSET('data'!$C$20,0,D88)))*$C88/60</f>
        <v>-0.893386287978914</v>
      </c>
      <c r="I88" s="30">
        <f>(G88/60)*$C88/60+H88+I87</f>
        <v>16.3633802816823</v>
      </c>
      <c r="J88" s="30">
        <f>J87+('data'!$C$19*I87-'data'!$C$16*J87)*$C88/60</f>
        <v>26.0435853529261</v>
      </c>
      <c r="K88" s="30">
        <f>K87+(OFFSET('data'!$C$20,0,D88)*I87-OFFSET('data'!$C$17,0,D88)*K87)*$C88/60</f>
        <v>20.0802985708123</v>
      </c>
      <c r="L88" s="28">
        <f>$A88/60</f>
        <v>7</v>
      </c>
      <c r="M88" s="24">
        <f>I88/'data'!$C$15*1000</f>
        <v>2.5</v>
      </c>
      <c r="N88" s="24">
        <f>N87+'data'!$G$21*(M87-N87)/60*C87</f>
        <v>1.56403747423704</v>
      </c>
      <c r="O88" s="25">
        <f>IF(N88&lt;='data'!$G$22,1.89,1.47)</f>
        <v>1.89</v>
      </c>
      <c r="P88" s="24">
        <f>$A88</f>
        <v>420</v>
      </c>
      <c r="Q88" s="25">
        <f>'data'!$G$23-'data'!$G$23*(1-('data'!$G$22^O88)/('data'!$G$22^O88+N88^O88))</f>
        <v>71.8144767654975</v>
      </c>
      <c r="R88" s="25">
        <f>VLOOKUP(IF(P88-'data'!$G$24&lt;0,0,P88-'data'!$G$24),P2:Q1104,2)</f>
        <v>72.7110860861775</v>
      </c>
    </row>
    <row r="89" ht="20.05" customHeight="1">
      <c r="A89" s="22">
        <f>$A88+C88</f>
        <v>425</v>
      </c>
      <c r="B89" s="23">
        <v>2.5</v>
      </c>
      <c r="C89" s="24">
        <v>5</v>
      </c>
      <c r="D89" t="b" s="25">
        <v>0</v>
      </c>
      <c r="E89" s="26"/>
      <c r="F89" s="30">
        <f>3600*(B89*'data'!$C$15/1000-H89-I88)/C89</f>
        <v>642.1555373615751</v>
      </c>
      <c r="G89" s="30">
        <f>IF(F89&gt;'data'!$H$29,'data'!$H$29,IF(F89&lt;0,0,F89))</f>
        <v>642.1555373615751</v>
      </c>
      <c r="H89" s="30">
        <f>(J89*'data'!$C$16+K89*OFFSET('data'!$C$17,0,D89)-I88*(OFFSET('data'!$C$18,0,D89)+'data'!$C$19+OFFSET('data'!$C$20,0,D89)))*$C89/60</f>
        <v>-0.8918826907799901</v>
      </c>
      <c r="I89" s="30">
        <f>(G89/60)*$C89/60+H89+I88</f>
        <v>16.3633802816823</v>
      </c>
      <c r="J89" s="30">
        <f>J88+('data'!$C$19*I88-'data'!$C$16*J88)*$C89/60</f>
        <v>26.2862224520304</v>
      </c>
      <c r="K89" s="30">
        <f>K88+(OFFSET('data'!$C$20,0,D89)*I88-OFFSET('data'!$C$17,0,D89)*K88)*$C89/60</f>
        <v>20.3188498796537</v>
      </c>
      <c r="L89" s="28">
        <f>$A89/60</f>
        <v>7.08333333333333</v>
      </c>
      <c r="M89" s="24">
        <f>I89/'data'!$C$15*1000</f>
        <v>2.5</v>
      </c>
      <c r="N89" s="24">
        <f>N88+'data'!$G$21*(M88-N88)/60*C88</f>
        <v>1.57505114484671</v>
      </c>
      <c r="O89" s="25">
        <f>IF(N89&lt;='data'!$G$22,1.89,1.47)</f>
        <v>1.89</v>
      </c>
      <c r="P89" s="24">
        <f>$A89</f>
        <v>425</v>
      </c>
      <c r="Q89" s="25">
        <f>'data'!$G$23-'data'!$G$23*(1-('data'!$G$22^O89)/('data'!$G$22^O89+N89^O89))</f>
        <v>71.5967285572091</v>
      </c>
      <c r="R89" s="25">
        <f>VLOOKUP(IF(P89-'data'!$G$24&lt;0,0,P89-'data'!$G$24),P2:Q1104,2)</f>
        <v>72.4830641721352</v>
      </c>
    </row>
    <row r="90" ht="20.05" customHeight="1">
      <c r="A90" s="22">
        <f>$A89+C89</f>
        <v>430</v>
      </c>
      <c r="B90" s="23">
        <v>2.5</v>
      </c>
      <c r="C90" s="24">
        <v>5</v>
      </c>
      <c r="D90" t="b" s="25">
        <v>0</v>
      </c>
      <c r="E90" s="26"/>
      <c r="F90" s="30">
        <f>3600*(B90*'data'!$C$15/1000-H90-I89)/C90</f>
        <v>641.0789827657881</v>
      </c>
      <c r="G90" s="30">
        <f>IF(F90&gt;'data'!$H$29,'data'!$H$29,IF(F90&lt;0,0,F90))</f>
        <v>641.0789827657881</v>
      </c>
      <c r="H90" s="30">
        <f>(J90*'data'!$C$16+K90*OFFSET('data'!$C$17,0,D90)-I89*(OFFSET('data'!$C$18,0,D90)+'data'!$C$19+OFFSET('data'!$C$20,0,D90)))*$C90/60</f>
        <v>-0.890387476063619</v>
      </c>
      <c r="I90" s="30">
        <f>(G90/60)*$C90/60+H90+I89</f>
        <v>16.3633802816823</v>
      </c>
      <c r="J90" s="30">
        <f>J89+('data'!$C$19*I89-'data'!$C$16*J89)*$C90/60</f>
        <v>26.5274356698981</v>
      </c>
      <c r="K90" s="30">
        <f>K89+(OFFSET('data'!$C$20,0,D90)*I89-OFFSET('data'!$C$17,0,D90)*K89)*$C90/60</f>
        <v>20.5573214725328</v>
      </c>
      <c r="L90" s="28">
        <f>$A90/60</f>
        <v>7.16666666666667</v>
      </c>
      <c r="M90" s="24">
        <f>I90/'data'!$C$15*1000</f>
        <v>2.5</v>
      </c>
      <c r="N90" s="24">
        <f>N89+'data'!$G$21*(M89-N89)/60*C89</f>
        <v>1.58593521524594</v>
      </c>
      <c r="O90" s="25">
        <f>IF(N90&lt;='data'!$G$22,1.89,1.47)</f>
        <v>1.89</v>
      </c>
      <c r="P90" s="24">
        <f>$A90</f>
        <v>430</v>
      </c>
      <c r="Q90" s="25">
        <f>'data'!$G$23-'data'!$G$23*(1-('data'!$G$22^O90)/('data'!$G$22^O90+N90^O90))</f>
        <v>71.3815125608279</v>
      </c>
      <c r="R90" s="25">
        <f>VLOOKUP(IF(P90-'data'!$G$24&lt;0,0,P90-'data'!$G$24),P2:Q1104,2)</f>
        <v>72.2576305231656</v>
      </c>
    </row>
    <row r="91" ht="20.05" customHeight="1">
      <c r="A91" s="22">
        <f>$A90+C90</f>
        <v>435</v>
      </c>
      <c r="B91" s="23">
        <v>2.5</v>
      </c>
      <c r="C91" s="24">
        <v>5</v>
      </c>
      <c r="D91" t="b" s="25">
        <v>0</v>
      </c>
      <c r="E91" s="26"/>
      <c r="F91" s="30">
        <f>3600*(B91*'data'!$C$15/1000-H91-I90)/C91</f>
        <v>640.008428245770</v>
      </c>
      <c r="G91" s="30">
        <f>IF(F91&gt;'data'!$H$29,'data'!$H$29,IF(F91&lt;0,0,F91))</f>
        <v>640.008428245770</v>
      </c>
      <c r="H91" s="30">
        <f>(J91*'data'!$C$16+K91*OFFSET('data'!$C$17,0,D91)-I90*(OFFSET('data'!$C$18,0,D91)+'data'!$C$19+OFFSET('data'!$C$20,0,D91)))*$C91/60</f>
        <v>-0.888900594785817</v>
      </c>
      <c r="I91" s="30">
        <f>(G91/60)*$C91/60+H91+I90</f>
        <v>16.3633802816823</v>
      </c>
      <c r="J91" s="30">
        <f>J90+('data'!$C$19*I90-'data'!$C$16*J90)*$C91/60</f>
        <v>26.7672333623733</v>
      </c>
      <c r="K91" s="30">
        <f>K90+(OFFSET('data'!$C$20,0,D91)*I90-OFFSET('data'!$C$17,0,D91)*K90)*$C91/60</f>
        <v>20.795713376088</v>
      </c>
      <c r="L91" s="28">
        <f>$A91/60</f>
        <v>7.25</v>
      </c>
      <c r="M91" s="24">
        <f>I91/'data'!$C$15*1000</f>
        <v>2.5</v>
      </c>
      <c r="N91" s="24">
        <f>N90+'data'!$G$21*(M90-N90)/60*C90</f>
        <v>1.59669121046805</v>
      </c>
      <c r="O91" s="25">
        <f>IF(N91&lt;='data'!$G$22,1.89,1.47)</f>
        <v>1.89</v>
      </c>
      <c r="P91" s="24">
        <f>$A91</f>
        <v>435</v>
      </c>
      <c r="Q91" s="25">
        <f>'data'!$G$23-'data'!$G$23*(1-('data'!$G$22^O91)/('data'!$G$22^O91+N91^O91))</f>
        <v>71.1688125761262</v>
      </c>
      <c r="R91" s="25">
        <f>VLOOKUP(IF(P91-'data'!$G$24&lt;0,0,P91-'data'!$G$24),P2:Q1104,2)</f>
        <v>72.0347725802454</v>
      </c>
    </row>
    <row r="92" ht="20.05" customHeight="1">
      <c r="A92" s="22">
        <f>$A91+C91</f>
        <v>440</v>
      </c>
      <c r="B92" s="23">
        <v>2.5</v>
      </c>
      <c r="C92" s="24">
        <v>5</v>
      </c>
      <c r="D92" t="b" s="25">
        <v>0</v>
      </c>
      <c r="E92" s="26"/>
      <c r="F92" s="30">
        <f>3600*(B92*'data'!$C$15/1000-H92-I91)/C92</f>
        <v>638.943838697043</v>
      </c>
      <c r="G92" s="30">
        <f>IF(F92&gt;'data'!$H$29,'data'!$H$29,IF(F92&lt;0,0,F92))</f>
        <v>638.943838697043</v>
      </c>
      <c r="H92" s="30">
        <f>(J92*'data'!$C$16+K92*OFFSET('data'!$C$17,0,D92)-I91*(OFFSET('data'!$C$18,0,D92)+'data'!$C$19+OFFSET('data'!$C$20,0,D92)))*$C92/60</f>
        <v>-0.887421998190362</v>
      </c>
      <c r="I92" s="30">
        <f>(G92/60)*$C92/60+H92+I91</f>
        <v>16.3633802816823</v>
      </c>
      <c r="J92" s="30">
        <f>J91+('data'!$C$19*I91-'data'!$C$16*J91)*$C92/60</f>
        <v>27.005623836265</v>
      </c>
      <c r="K92" s="30">
        <f>K91+(OFFSET('data'!$C$20,0,D92)*I91-OFFSET('data'!$C$17,0,D92)*K91)*$C92/60</f>
        <v>21.0340256169489</v>
      </c>
      <c r="L92" s="28">
        <f>$A92/60</f>
        <v>7.33333333333333</v>
      </c>
      <c r="M92" s="24">
        <f>I92/'data'!$C$15*1000</f>
        <v>2.5</v>
      </c>
      <c r="N92" s="24">
        <f>N91+'data'!$G$21*(M91-N91)/60*C91</f>
        <v>1.60732063760095</v>
      </c>
      <c r="O92" s="25">
        <f>IF(N92&lt;='data'!$G$22,1.89,1.47)</f>
        <v>1.89</v>
      </c>
      <c r="P92" s="24">
        <f>$A92</f>
        <v>440</v>
      </c>
      <c r="Q92" s="25">
        <f>'data'!$G$23-'data'!$G$23*(1-('data'!$G$22^O92)/('data'!$G$22^O92+N92^O92))</f>
        <v>70.9586116607196</v>
      </c>
      <c r="R92" s="25">
        <f>VLOOKUP(IF(P92-'data'!$G$24&lt;0,0,P92-'data'!$G$24),P2:Q1104,2)</f>
        <v>71.8144767654975</v>
      </c>
    </row>
    <row r="93" ht="20.05" customHeight="1">
      <c r="A93" s="22">
        <f>$A92+C92</f>
        <v>445</v>
      </c>
      <c r="B93" s="23">
        <v>2.5</v>
      </c>
      <c r="C93" s="24">
        <v>5</v>
      </c>
      <c r="D93" t="b" s="25">
        <v>0</v>
      </c>
      <c r="E93" s="26"/>
      <c r="F93" s="30">
        <f>3600*(B93*'data'!$C$15/1000-H93-I92)/C93</f>
        <v>637.885179221093</v>
      </c>
      <c r="G93" s="30">
        <f>IF(F93&gt;'data'!$H$29,'data'!$H$29,IF(F93&lt;0,0,F93))</f>
        <v>637.885179221093</v>
      </c>
      <c r="H93" s="30">
        <f>(J93*'data'!$C$16+K93*OFFSET('data'!$C$17,0,D93)-I92*(OFFSET('data'!$C$18,0,D93)+'data'!$C$19+OFFSET('data'!$C$20,0,D93)))*$C93/60</f>
        <v>-0.885951637807099</v>
      </c>
      <c r="I93" s="30">
        <f>(G93/60)*$C93/60+H93+I92</f>
        <v>16.3633802816823</v>
      </c>
      <c r="J93" s="30">
        <f>J92+('data'!$C$19*I92-'data'!$C$16*J92)*$C93/60</f>
        <v>27.242615349635</v>
      </c>
      <c r="K93" s="30">
        <f>K92+(OFFSET('data'!$C$20,0,D93)*I92-OFFSET('data'!$C$17,0,D93)*K92)*$C93/60</f>
        <v>21.2722582217361</v>
      </c>
      <c r="L93" s="28">
        <f>$A93/60</f>
        <v>7.41666666666667</v>
      </c>
      <c r="M93" s="24">
        <f>I93/'data'!$C$15*1000</f>
        <v>2.5</v>
      </c>
      <c r="N93" s="24">
        <f>N92+'data'!$G$21*(M92-N92)/60*C92</f>
        <v>1.61782498599833</v>
      </c>
      <c r="O93" s="25">
        <f>IF(N93&lt;='data'!$G$22,1.89,1.47)</f>
        <v>1.89</v>
      </c>
      <c r="P93" s="24">
        <f>$A93</f>
        <v>445</v>
      </c>
      <c r="Q93" s="25">
        <f>'data'!$G$23-'data'!$G$23*(1-('data'!$G$22^O93)/('data'!$G$22^O93+N93^O93))</f>
        <v>70.7508921901145</v>
      </c>
      <c r="R93" s="25">
        <f>VLOOKUP(IF(P93-'data'!$G$24&lt;0,0,P93-'data'!$G$24),P2:Q1104,2)</f>
        <v>71.5967285572091</v>
      </c>
    </row>
    <row r="94" ht="20.05" customHeight="1">
      <c r="A94" s="22">
        <f>$A93+C93</f>
        <v>450</v>
      </c>
      <c r="B94" s="23">
        <v>2.5</v>
      </c>
      <c r="C94" s="24">
        <v>5</v>
      </c>
      <c r="D94" t="b" s="25">
        <v>0</v>
      </c>
      <c r="E94" s="26"/>
      <c r="F94" s="30">
        <f>3600*(B94*'data'!$C$15/1000-H94-I93)/C94</f>
        <v>636.8324151241731</v>
      </c>
      <c r="G94" s="30">
        <f>IF(F94&gt;'data'!$H$29,'data'!$H$29,IF(F94&lt;0,0,F94))</f>
        <v>636.8324151241731</v>
      </c>
      <c r="H94" s="30">
        <f>(J94*'data'!$C$16+K94*OFFSET('data'!$C$17,0,D94)-I93*(OFFSET('data'!$C$18,0,D94)+'data'!$C$19+OFFSET('data'!$C$20,0,D94)))*$C94/60</f>
        <v>-0.884489465450265</v>
      </c>
      <c r="I94" s="30">
        <f>(G94/60)*$C94/60+H94+I93</f>
        <v>16.3633802816823</v>
      </c>
      <c r="J94" s="30">
        <f>J93+('data'!$C$19*I93-'data'!$C$16*J93)*$C94/60</f>
        <v>27.4782161120837</v>
      </c>
      <c r="K94" s="30">
        <f>K93+(OFFSET('data'!$C$20,0,D94)*I93-OFFSET('data'!$C$17,0,D94)*K93)*$C94/60</f>
        <v>21.5104112170613</v>
      </c>
      <c r="L94" s="28">
        <f>$A94/60</f>
        <v>7.5</v>
      </c>
      <c r="M94" s="24">
        <f>I94/'data'!$C$15*1000</f>
        <v>2.5</v>
      </c>
      <c r="N94" s="24">
        <f>N93+'data'!$G$21*(M93-N93)/60*C93</f>
        <v>1.62820572748835</v>
      </c>
      <c r="O94" s="25">
        <f>IF(N94&lt;='data'!$G$22,1.89,1.47)</f>
        <v>1.89</v>
      </c>
      <c r="P94" s="24">
        <f>$A94</f>
        <v>450</v>
      </c>
      <c r="Q94" s="25">
        <f>'data'!$G$23-'data'!$G$23*(1-('data'!$G$22^O94)/('data'!$G$22^O94+N94^O94))</f>
        <v>70.5456359144554</v>
      </c>
      <c r="R94" s="25">
        <f>VLOOKUP(IF(P94-'data'!$G$24&lt;0,0,P94-'data'!$G$24),P2:Q1104,2)</f>
        <v>71.3815125608279</v>
      </c>
    </row>
    <row r="95" ht="20.05" customHeight="1">
      <c r="A95" s="22">
        <f>$A94+C94</f>
        <v>455</v>
      </c>
      <c r="B95" s="23">
        <v>2.5</v>
      </c>
      <c r="C95" s="24">
        <v>5</v>
      </c>
      <c r="D95" t="b" s="25">
        <v>0</v>
      </c>
      <c r="E95" s="26"/>
      <c r="F95" s="30">
        <f>3600*(B95*'data'!$C$15/1000-H95-I94)/C95</f>
        <v>635.785511916092</v>
      </c>
      <c r="G95" s="30">
        <f>IF(F95&gt;'data'!$H$29,'data'!$H$29,IF(F95&lt;0,0,F95))</f>
        <v>635.785511916092</v>
      </c>
      <c r="H95" s="30">
        <f>(J95*'data'!$C$16+K95*OFFSET('data'!$C$17,0,D95)-I94*(OFFSET('data'!$C$18,0,D95)+'data'!$C$19+OFFSET('data'!$C$20,0,D95)))*$C95/60</f>
        <v>-0.88303543321682</v>
      </c>
      <c r="I95" s="30">
        <f>(G95/60)*$C95/60+H95+I94</f>
        <v>16.3633802816823</v>
      </c>
      <c r="J95" s="30">
        <f>J94+('data'!$C$19*I94-'data'!$C$16*J94)*$C95/60</f>
        <v>27.7124342850346</v>
      </c>
      <c r="K95" s="30">
        <f>K94+(OFFSET('data'!$C$20,0,D95)*I94-OFFSET('data'!$C$17,0,D95)*K94)*$C95/60</f>
        <v>21.7484846295274</v>
      </c>
      <c r="L95" s="28">
        <f>$A95/60</f>
        <v>7.58333333333333</v>
      </c>
      <c r="M95" s="24">
        <f>I95/'data'!$C$15*1000</f>
        <v>2.5</v>
      </c>
      <c r="N95" s="24">
        <f>N94+'data'!$G$21*(M94-N94)/60*C94</f>
        <v>1.63846431657984</v>
      </c>
      <c r="O95" s="25">
        <f>IF(N95&lt;='data'!$G$22,1.89,1.47)</f>
        <v>1.89</v>
      </c>
      <c r="P95" s="24">
        <f>$A95</f>
        <v>455</v>
      </c>
      <c r="Q95" s="25">
        <f>'data'!$G$23-'data'!$G$23*(1-('data'!$G$22^O95)/('data'!$G$22^O95+N95^O95))</f>
        <v>70.34282401213341</v>
      </c>
      <c r="R95" s="25">
        <f>VLOOKUP(IF(P95-'data'!$G$24&lt;0,0,P95-'data'!$G$24),P2:Q1104,2)</f>
        <v>71.1688125761262</v>
      </c>
    </row>
    <row r="96" ht="20.05" customHeight="1">
      <c r="A96" s="22">
        <f>$A95+C95</f>
        <v>460</v>
      </c>
      <c r="B96" s="23">
        <v>2.5</v>
      </c>
      <c r="C96" s="24">
        <v>5</v>
      </c>
      <c r="D96" t="b" s="25">
        <v>0</v>
      </c>
      <c r="E96" s="26"/>
      <c r="F96" s="30">
        <f>3600*(B96*'data'!$C$15/1000-H96-I95)/C96</f>
        <v>634.744435309027</v>
      </c>
      <c r="G96" s="30">
        <f>IF(F96&gt;'data'!$H$29,'data'!$H$29,IF(F96&lt;0,0,F96))</f>
        <v>634.744435309027</v>
      </c>
      <c r="H96" s="30">
        <f>(J96*'data'!$C$16+K96*OFFSET('data'!$C$17,0,D96)-I95*(OFFSET('data'!$C$18,0,D96)+'data'!$C$19+OFFSET('data'!$C$20,0,D96)))*$C96/60</f>
        <v>-0.881589493484785</v>
      </c>
      <c r="I96" s="30">
        <f>(G96/60)*$C96/60+H96+I95</f>
        <v>16.3633802816823</v>
      </c>
      <c r="J96" s="30">
        <f>J95+('data'!$C$19*I95-'data'!$C$16*J95)*$C96/60</f>
        <v>27.9452779820172</v>
      </c>
      <c r="K96" s="30">
        <f>K95+(OFFSET('data'!$C$20,0,D96)*I95-OFFSET('data'!$C$17,0,D96)*K95)*$C96/60</f>
        <v>21.9864784857284</v>
      </c>
      <c r="L96" s="28">
        <f>$A96/60</f>
        <v>7.66666666666667</v>
      </c>
      <c r="M96" s="24">
        <f>I96/'data'!$C$15*1000</f>
        <v>2.5</v>
      </c>
      <c r="N96" s="24">
        <f>N95+'data'!$G$21*(M95-N95)/60*C95</f>
        <v>1.64860219066612</v>
      </c>
      <c r="O96" s="25">
        <f>IF(N96&lt;='data'!$G$22,1.89,1.47)</f>
        <v>1.89</v>
      </c>
      <c r="P96" s="24">
        <f>$A96</f>
        <v>460</v>
      </c>
      <c r="Q96" s="25">
        <f>'data'!$G$23-'data'!$G$23*(1-('data'!$G$22^O96)/('data'!$G$22^O96+N96^O96))</f>
        <v>70.142437140409</v>
      </c>
      <c r="R96" s="25">
        <f>VLOOKUP(IF(P96-'data'!$G$24&lt;0,0,P96-'data'!$G$24),P2:Q1104,2)</f>
        <v>70.9586116607196</v>
      </c>
    </row>
    <row r="97" ht="20.05" customHeight="1">
      <c r="A97" s="22">
        <f>$A96+C96</f>
        <v>465</v>
      </c>
      <c r="B97" s="23">
        <v>2.5</v>
      </c>
      <c r="C97" s="24">
        <v>5</v>
      </c>
      <c r="D97" t="b" s="25">
        <v>0</v>
      </c>
      <c r="E97" s="26"/>
      <c r="F97" s="30">
        <f>3600*(B97*'data'!$C$15/1000-H97-I96)/C97</f>
        <v>633.709151216331</v>
      </c>
      <c r="G97" s="30">
        <f>IF(F97&gt;'data'!$H$29,'data'!$H$29,IF(F97&lt;0,0,F97))</f>
        <v>633.709151216331</v>
      </c>
      <c r="H97" s="30">
        <f>(J97*'data'!$C$16+K97*OFFSET('data'!$C$17,0,D97)-I96*(OFFSET('data'!$C$18,0,D97)+'data'!$C$19+OFFSET('data'!$C$20,0,D97)))*$C97/60</f>
        <v>-0.880151598911596</v>
      </c>
      <c r="I97" s="30">
        <f>(G97/60)*$C97/60+H97+I96</f>
        <v>16.3633802816823</v>
      </c>
      <c r="J97" s="30">
        <f>J96+('data'!$C$19*I96-'data'!$C$16*J96)*$C97/60</f>
        <v>28.1767552689479</v>
      </c>
      <c r="K97" s="30">
        <f>K96+(OFFSET('data'!$C$20,0,D97)*I96-OFFSET('data'!$C$17,0,D97)*K96)*$C97/60</f>
        <v>22.2243928122493</v>
      </c>
      <c r="L97" s="28">
        <f>$A97/60</f>
        <v>7.75</v>
      </c>
      <c r="M97" s="24">
        <f>I97/'data'!$C$15*1000</f>
        <v>2.5</v>
      </c>
      <c r="N97" s="24">
        <f>N96+'data'!$G$21*(M96-N96)/60*C96</f>
        <v>1.6586207702264</v>
      </c>
      <c r="O97" s="25">
        <f>IF(N97&lt;='data'!$G$22,1.89,1.47)</f>
        <v>1.89</v>
      </c>
      <c r="P97" s="24">
        <f>$A97</f>
        <v>465</v>
      </c>
      <c r="Q97" s="25">
        <f>'data'!$G$23-'data'!$G$23*(1-('data'!$G$22^O97)/('data'!$G$22^O97+N97^O97))</f>
        <v>69.94445548319921</v>
      </c>
      <c r="R97" s="25">
        <f>VLOOKUP(IF(P97-'data'!$G$24&lt;0,0,P97-'data'!$G$24),P2:Q1104,2)</f>
        <v>70.7508921901145</v>
      </c>
    </row>
    <row r="98" ht="20.05" customHeight="1">
      <c r="A98" s="22">
        <f>$A97+C97</f>
        <v>470</v>
      </c>
      <c r="B98" s="23">
        <v>2.5</v>
      </c>
      <c r="C98" s="24">
        <v>5</v>
      </c>
      <c r="D98" t="b" s="25">
        <v>0</v>
      </c>
      <c r="E98" s="26"/>
      <c r="F98" s="30">
        <f>3600*(B98*'data'!$C$15/1000-H98-I97)/C98</f>
        <v>632.679625751355</v>
      </c>
      <c r="G98" s="30">
        <f>IF(F98&gt;'data'!$H$29,'data'!$H$29,IF(F98&lt;0,0,F98))</f>
        <v>632.679625751355</v>
      </c>
      <c r="H98" s="30">
        <f>(J98*'data'!$C$16+K98*OFFSET('data'!$C$17,0,D98)-I97*(OFFSET('data'!$C$18,0,D98)+'data'!$C$19+OFFSET('data'!$C$20,0,D98)))*$C98/60</f>
        <v>-0.8787217024324629</v>
      </c>
      <c r="I98" s="30">
        <f>(G98/60)*$C98/60+H98+I97</f>
        <v>16.3633802816823</v>
      </c>
      <c r="J98" s="30">
        <f>J97+('data'!$C$19*I97-'data'!$C$16*J97)*$C98/60</f>
        <v>28.4068741644092</v>
      </c>
      <c r="K98" s="30">
        <f>K97+(OFFSET('data'!$C$20,0,D98)*I97-OFFSET('data'!$C$17,0,D98)*K97)*$C98/60</f>
        <v>22.4622276356663</v>
      </c>
      <c r="L98" s="28">
        <f>$A98/60</f>
        <v>7.83333333333333</v>
      </c>
      <c r="M98" s="24">
        <f>I98/'data'!$C$15*1000</f>
        <v>2.5</v>
      </c>
      <c r="N98" s="24">
        <f>N97+'data'!$G$21*(M97-N97)/60*C97</f>
        <v>1.6685214590248</v>
      </c>
      <c r="O98" s="25">
        <f>IF(N98&lt;='data'!$G$22,1.89,1.47)</f>
        <v>1.89</v>
      </c>
      <c r="P98" s="24">
        <f>$A98</f>
        <v>470</v>
      </c>
      <c r="Q98" s="25">
        <f>'data'!$G$23-'data'!$G$23*(1-('data'!$G$22^O98)/('data'!$G$22^O98+N98^O98))</f>
        <v>69.7488587961675</v>
      </c>
      <c r="R98" s="25">
        <f>VLOOKUP(IF(P98-'data'!$G$24&lt;0,0,P98-'data'!$G$24),P2:Q1104,2)</f>
        <v>70.5456359144554</v>
      </c>
    </row>
    <row r="99" ht="20.05" customHeight="1">
      <c r="A99" s="22">
        <f>$A98+C98</f>
        <v>475</v>
      </c>
      <c r="B99" s="23">
        <v>2.5</v>
      </c>
      <c r="C99" s="24">
        <v>5</v>
      </c>
      <c r="D99" t="b" s="25">
        <v>0</v>
      </c>
      <c r="E99" s="26"/>
      <c r="F99" s="30">
        <f>3600*(B99*'data'!$C$15/1000-H99-I98)/C99</f>
        <v>631.655825226273</v>
      </c>
      <c r="G99" s="30">
        <f>IF(F99&gt;'data'!$H$29,'data'!$H$29,IF(F99&lt;0,0,F99))</f>
        <v>631.655825226273</v>
      </c>
      <c r="H99" s="30">
        <f>(J99*'data'!$C$16+K99*OFFSET('data'!$C$17,0,D99)-I98*(OFFSET('data'!$C$18,0,D99)+'data'!$C$19+OFFSET('data'!$C$20,0,D99)))*$C99/60</f>
        <v>-0.877299757258738</v>
      </c>
      <c r="I99" s="30">
        <f>(G99/60)*$C99/60+H99+I98</f>
        <v>16.3633802816823</v>
      </c>
      <c r="J99" s="30">
        <f>J98+('data'!$C$19*I98-'data'!$C$16*J98)*$C99/60</f>
        <v>28.635642639928</v>
      </c>
      <c r="K99" s="30">
        <f>K98+(OFFSET('data'!$C$20,0,D99)*I98-OFFSET('data'!$C$17,0,D99)*K98)*$C99/60</f>
        <v>22.6999829825468</v>
      </c>
      <c r="L99" s="28">
        <f>$A99/60</f>
        <v>7.91666666666667</v>
      </c>
      <c r="M99" s="24">
        <f>I99/'data'!$C$15*1000</f>
        <v>2.5</v>
      </c>
      <c r="N99" s="24">
        <f>N98+'data'!$G$21*(M98-N98)/60*C98</f>
        <v>1.67830564430705</v>
      </c>
      <c r="O99" s="25">
        <f>IF(N99&lt;='data'!$G$22,1.89,1.47)</f>
        <v>1.89</v>
      </c>
      <c r="P99" s="24">
        <f>$A99</f>
        <v>475</v>
      </c>
      <c r="Q99" s="25">
        <f>'data'!$G$23-'data'!$G$23*(1-('data'!$G$22^O99)/('data'!$G$22^O99+N99^O99))</f>
        <v>69.55562644925421</v>
      </c>
      <c r="R99" s="25">
        <f>VLOOKUP(IF(P99-'data'!$G$24&lt;0,0,P99-'data'!$G$24),P2:Q1104,2)</f>
        <v>70.34282401213341</v>
      </c>
    </row>
    <row r="100" ht="20.05" customHeight="1">
      <c r="A100" s="22">
        <f>$A99+C99</f>
        <v>480</v>
      </c>
      <c r="B100" s="23">
        <v>2.5</v>
      </c>
      <c r="C100" s="24">
        <v>5</v>
      </c>
      <c r="D100" t="b" s="25">
        <v>0</v>
      </c>
      <c r="E100" s="26"/>
      <c r="F100" s="30">
        <f>3600*(B100*'data'!$C$15/1000-H100-I99)/C100</f>
        <v>630.637716150918</v>
      </c>
      <c r="G100" s="30">
        <f>IF(F100&gt;'data'!$H$29,'data'!$H$29,IF(F100&lt;0,0,F100))</f>
        <v>630.637716150918</v>
      </c>
      <c r="H100" s="30">
        <f>(J100*'data'!$C$16+K100*OFFSET('data'!$C$17,0,D100)-I99*(OFFSET('data'!$C$18,0,D100)+'data'!$C$19+OFFSET('data'!$C$20,0,D100)))*$C100/60</f>
        <v>-0.8758857168763</v>
      </c>
      <c r="I100" s="30">
        <f>(G100/60)*$C100/60+H100+I99</f>
        <v>16.3633802816823</v>
      </c>
      <c r="J100" s="30">
        <f>J99+('data'!$C$19*I99-'data'!$C$16*J99)*$C100/60</f>
        <v>28.8630686202512</v>
      </c>
      <c r="K100" s="30">
        <f>K99+(OFFSET('data'!$C$20,0,D100)*I99-OFFSET('data'!$C$17,0,D100)*K99)*$C100/60</f>
        <v>22.9376588794491</v>
      </c>
      <c r="L100" s="28">
        <f>$A100/60</f>
        <v>8</v>
      </c>
      <c r="M100" s="24">
        <f>I100/'data'!$C$15*1000</f>
        <v>2.5</v>
      </c>
      <c r="N100" s="24">
        <f>N99+'data'!$G$21*(M99-N99)/60*C99</f>
        <v>1.68797469699487</v>
      </c>
      <c r="O100" s="25">
        <f>IF(N100&lt;='data'!$G$22,1.89,1.47)</f>
        <v>1.89</v>
      </c>
      <c r="P100" s="24">
        <f>$A100</f>
        <v>480</v>
      </c>
      <c r="Q100" s="25">
        <f>'data'!$G$23-'data'!$G$23*(1-('data'!$G$22^O100)/('data'!$G$22^O100+N100^O100))</f>
        <v>69.3647374667725</v>
      </c>
      <c r="R100" s="25">
        <f>VLOOKUP(IF(P100-'data'!$G$24&lt;0,0,P100-'data'!$G$24),P2:Q1104,2)</f>
        <v>70.142437140409</v>
      </c>
    </row>
    <row r="101" ht="20.05" customHeight="1">
      <c r="A101" s="22">
        <f>$A100+C100</f>
        <v>485</v>
      </c>
      <c r="B101" s="23">
        <v>2.5</v>
      </c>
      <c r="C101" s="24">
        <v>5</v>
      </c>
      <c r="D101" t="b" s="25">
        <v>0</v>
      </c>
      <c r="E101" s="26"/>
      <c r="F101" s="30">
        <f>3600*(B101*'data'!$C$15/1000-H101-I100)/C101</f>
        <v>629.625265231617</v>
      </c>
      <c r="G101" s="30">
        <f>IF(F101&gt;'data'!$H$29,'data'!$H$29,IF(F101&lt;0,0,F101))</f>
        <v>629.625265231617</v>
      </c>
      <c r="H101" s="30">
        <f>(J101*'data'!$C$16+K101*OFFSET('data'!$C$17,0,D101)-I100*(OFFSET('data'!$C$18,0,D101)+'data'!$C$19+OFFSET('data'!$C$20,0,D101)))*$C101/60</f>
        <v>-0.8744795350439371</v>
      </c>
      <c r="I101" s="30">
        <f>(G101/60)*$C101/60+H101+I100</f>
        <v>16.3633802816823</v>
      </c>
      <c r="J101" s="30">
        <f>J100+('data'!$C$19*I100-'data'!$C$16*J100)*$C101/60</f>
        <v>29.0891599836205</v>
      </c>
      <c r="K101" s="30">
        <f>K100+(OFFSET('data'!$C$20,0,D101)*I100-OFFSET('data'!$C$17,0,D101)*K100)*$C101/60</f>
        <v>23.1752553529228</v>
      </c>
      <c r="L101" s="28">
        <f>$A101/60</f>
        <v>8.08333333333333</v>
      </c>
      <c r="M101" s="24">
        <f>I101/'data'!$C$15*1000</f>
        <v>2.5</v>
      </c>
      <c r="N101" s="24">
        <f>N100+'data'!$G$21*(M100-N100)/60*C100</f>
        <v>1.69752997187804</v>
      </c>
      <c r="O101" s="25">
        <f>IF(N101&lt;='data'!$G$22,1.89,1.47)</f>
        <v>1.89</v>
      </c>
      <c r="P101" s="24">
        <f>$A101</f>
        <v>485</v>
      </c>
      <c r="Q101" s="25">
        <f>'data'!$G$23-'data'!$G$23*(1-('data'!$G$22^O101)/('data'!$G$22^O101+N101^O101))</f>
        <v>69.176170565196</v>
      </c>
      <c r="R101" s="25">
        <f>VLOOKUP(IF(P101-'data'!$G$24&lt;0,0,P101-'data'!$G$24),P2:Q1104,2)</f>
        <v>69.94445548319921</v>
      </c>
    </row>
    <row r="102" ht="20.05" customHeight="1">
      <c r="A102" s="22">
        <f>$A101+C101</f>
        <v>490</v>
      </c>
      <c r="B102" s="23">
        <v>2.5</v>
      </c>
      <c r="C102" s="24">
        <v>5</v>
      </c>
      <c r="D102" t="b" s="25">
        <v>0</v>
      </c>
      <c r="E102" s="26"/>
      <c r="F102" s="30">
        <f>3600*(B102*'data'!$C$15/1000-H102-I101)/C102</f>
        <v>628.618439370041</v>
      </c>
      <c r="G102" s="30">
        <f>IF(F102&gt;'data'!$H$29,'data'!$H$29,IF(F102&lt;0,0,F102))</f>
        <v>628.618439370041</v>
      </c>
      <c r="H102" s="30">
        <f>(J102*'data'!$C$16+K102*OFFSET('data'!$C$17,0,D102)-I101*(OFFSET('data'!$C$18,0,D102)+'data'!$C$19+OFFSET('data'!$C$20,0,D102)))*$C102/60</f>
        <v>-0.873081165791748</v>
      </c>
      <c r="I102" s="30">
        <f>(G102/60)*$C102/60+H102+I101</f>
        <v>16.3633802816823</v>
      </c>
      <c r="J102" s="30">
        <f>J101+('data'!$C$19*I101-'data'!$C$16*J101)*$C102/60</f>
        <v>29.3139245620454</v>
      </c>
      <c r="K102" s="30">
        <f>K101+(OFFSET('data'!$C$20,0,D102)*I101-OFFSET('data'!$C$17,0,D102)*K101)*$C102/60</f>
        <v>23.4127724295087</v>
      </c>
      <c r="L102" s="28">
        <f>$A102/60</f>
        <v>8.16666666666667</v>
      </c>
      <c r="M102" s="24">
        <f>I102/'data'!$C$15*1000</f>
        <v>2.5</v>
      </c>
      <c r="N102" s="24">
        <f>N101+'data'!$G$21*(M101-N101)/60*C101</f>
        <v>1.70697280780425</v>
      </c>
      <c r="O102" s="25">
        <f>IF(N102&lt;='data'!$G$22,1.89,1.47)</f>
        <v>1.89</v>
      </c>
      <c r="P102" s="24">
        <f>$A102</f>
        <v>490</v>
      </c>
      <c r="Q102" s="25">
        <f>'data'!$G$23-'data'!$G$23*(1-('data'!$G$22^O102)/('data'!$G$22^O102+N102^O102))</f>
        <v>68.9899041887528</v>
      </c>
      <c r="R102" s="25">
        <f>VLOOKUP(IF(P102-'data'!$G$24&lt;0,0,P102-'data'!$G$24),P2:Q1104,2)</f>
        <v>69.7488587961675</v>
      </c>
    </row>
    <row r="103" ht="20.05" customHeight="1">
      <c r="A103" s="22">
        <f>$A102+C102</f>
        <v>495</v>
      </c>
      <c r="B103" s="23">
        <v>2.5</v>
      </c>
      <c r="C103" s="24">
        <v>5</v>
      </c>
      <c r="D103" t="b" s="25">
        <v>0</v>
      </c>
      <c r="E103" s="26"/>
      <c r="F103" s="30">
        <f>3600*(B103*'data'!$C$15/1000-H103-I102)/C103</f>
        <v>627.617205662061</v>
      </c>
      <c r="G103" s="30">
        <f>IF(F103&gt;'data'!$H$29,'data'!$H$29,IF(F103&lt;0,0,F103))</f>
        <v>627.617205662061</v>
      </c>
      <c r="H103" s="30">
        <f>(J103*'data'!$C$16+K103*OFFSET('data'!$C$17,0,D103)-I102*(OFFSET('data'!$C$18,0,D103)+'data'!$C$19+OFFSET('data'!$C$20,0,D103)))*$C103/60</f>
        <v>-0.871690563419554</v>
      </c>
      <c r="I103" s="30">
        <f>(G103/60)*$C103/60+H103+I102</f>
        <v>16.3633802816823</v>
      </c>
      <c r="J103" s="30">
        <f>J102+('data'!$C$19*I102-'data'!$C$16*J102)*$C103/60</f>
        <v>29.5373701415741</v>
      </c>
      <c r="K103" s="30">
        <f>K102+(OFFSET('data'!$C$20,0,D103)*I102-OFFSET('data'!$C$17,0,D103)*K102)*$C103/60</f>
        <v>23.6502101357385</v>
      </c>
      <c r="L103" s="28">
        <f>$A103/60</f>
        <v>8.25</v>
      </c>
      <c r="M103" s="24">
        <f>I103/'data'!$C$15*1000</f>
        <v>2.5</v>
      </c>
      <c r="N103" s="24">
        <f>N102+'data'!$G$21*(M102-N102)/60*C102</f>
        <v>1.71630452786669</v>
      </c>
      <c r="O103" s="25">
        <f>IF(N103&lt;='data'!$G$22,1.89,1.47)</f>
        <v>1.89</v>
      </c>
      <c r="P103" s="24">
        <f>$A103</f>
        <v>495</v>
      </c>
      <c r="Q103" s="25">
        <f>'data'!$G$23-'data'!$G$23*(1-('data'!$G$22^O103)/('data'!$G$22^O103+N103^O103))</f>
        <v>68.8059165429372</v>
      </c>
      <c r="R103" s="25">
        <f>VLOOKUP(IF(P103-'data'!$G$24&lt;0,0,P103-'data'!$G$24),P2:Q1104,2)</f>
        <v>69.55562644925421</v>
      </c>
    </row>
    <row r="104" ht="20.05" customHeight="1">
      <c r="A104" s="22">
        <f>$A103+C103</f>
        <v>500</v>
      </c>
      <c r="B104" s="23">
        <v>2.5</v>
      </c>
      <c r="C104" s="24">
        <v>5</v>
      </c>
      <c r="D104" t="b" s="25">
        <v>0</v>
      </c>
      <c r="E104" s="26"/>
      <c r="F104" s="30">
        <f>3600*(B104*'data'!$C$15/1000-H104-I103)/C104</f>
        <v>626.621531396604</v>
      </c>
      <c r="G104" s="30">
        <f>IF(F104&gt;'data'!$H$29,'data'!$H$29,IF(F104&lt;0,0,F104))</f>
        <v>626.621531396604</v>
      </c>
      <c r="H104" s="30">
        <f>(J104*'data'!$C$16+K104*OFFSET('data'!$C$17,0,D104)-I103*(OFFSET('data'!$C$18,0,D104)+'data'!$C$19+OFFSET('data'!$C$20,0,D104)))*$C104/60</f>
        <v>-0.870307682495308</v>
      </c>
      <c r="I104" s="30">
        <f>(G104/60)*$C104/60+H104+I103</f>
        <v>16.3633802816823</v>
      </c>
      <c r="J104" s="30">
        <f>J103+('data'!$C$19*I103-'data'!$C$16*J103)*$C104/60</f>
        <v>29.7595044625638</v>
      </c>
      <c r="K104" s="30">
        <f>K103+(OFFSET('data'!$C$20,0,D104)*I103-OFFSET('data'!$C$17,0,D104)*K103)*$C104/60</f>
        <v>23.8875684981352</v>
      </c>
      <c r="L104" s="28">
        <f>$A104/60</f>
        <v>8.33333333333333</v>
      </c>
      <c r="M104" s="24">
        <f>I104/'data'!$C$15*1000</f>
        <v>2.5</v>
      </c>
      <c r="N104" s="24">
        <f>N103+'data'!$G$21*(M103-N103)/60*C103</f>
        <v>1.72552643958941</v>
      </c>
      <c r="O104" s="25">
        <f>IF(N104&lt;='data'!$G$22,1.89,1.47)</f>
        <v>1.89</v>
      </c>
      <c r="P104" s="24">
        <f>$A104</f>
        <v>500</v>
      </c>
      <c r="Q104" s="25">
        <f>'data'!$G$23-'data'!$G$23*(1-('data'!$G$22^O104)/('data'!$G$22^O104+N104^O104))</f>
        <v>68.6241856260484</v>
      </c>
      <c r="R104" s="25">
        <f>VLOOKUP(IF(P104-'data'!$G$24&lt;0,0,P104-'data'!$G$24),P2:Q1104,2)</f>
        <v>69.3647374667725</v>
      </c>
    </row>
    <row r="105" ht="20.05" customHeight="1">
      <c r="A105" s="22">
        <f>$A104+C104</f>
        <v>505</v>
      </c>
      <c r="B105" s="23">
        <v>2.5</v>
      </c>
      <c r="C105" s="24">
        <v>5</v>
      </c>
      <c r="D105" t="b" s="25">
        <v>0</v>
      </c>
      <c r="E105" s="26"/>
      <c r="F105" s="30">
        <f>3600*(B105*'data'!$C$15/1000-H105-I104)/C105</f>
        <v>625.631384054522</v>
      </c>
      <c r="G105" s="30">
        <f>IF(F105&gt;'data'!$H$29,'data'!$H$29,IF(F105&lt;0,0,F105))</f>
        <v>625.631384054522</v>
      </c>
      <c r="H105" s="30">
        <f>(J105*'data'!$C$16+K105*OFFSET('data'!$C$17,0,D105)-I104*(OFFSET('data'!$C$18,0,D105)+'data'!$C$19+OFFSET('data'!$C$20,0,D105)))*$C105/60</f>
        <v>-0.868932477853528</v>
      </c>
      <c r="I105" s="30">
        <f>(G105/60)*$C105/60+H105+I104</f>
        <v>16.3633802816823</v>
      </c>
      <c r="J105" s="30">
        <f>J104+('data'!$C$19*I104-'data'!$C$16*J104)*$C105/60</f>
        <v>29.9803352199483</v>
      </c>
      <c r="K105" s="30">
        <f>K104+(OFFSET('data'!$C$20,0,D105)*I104-OFFSET('data'!$C$17,0,D105)*K104)*$C105/60</f>
        <v>24.1248475432128</v>
      </c>
      <c r="L105" s="28">
        <f>$A105/60</f>
        <v>8.41666666666667</v>
      </c>
      <c r="M105" s="24">
        <f>I105/'data'!$C$15*1000</f>
        <v>2.5</v>
      </c>
      <c r="N105" s="24">
        <f>N104+'data'!$G$21*(M104-N104)/60*C104</f>
        <v>1.73463983511057</v>
      </c>
      <c r="O105" s="25">
        <f>IF(N105&lt;='data'!$G$22,1.89,1.47)</f>
        <v>1.89</v>
      </c>
      <c r="P105" s="24">
        <f>$A105</f>
        <v>505</v>
      </c>
      <c r="Q105" s="25">
        <f>'data'!$G$23-'data'!$G$23*(1-('data'!$G$22^O105)/('data'!$G$22^O105+N105^O105))</f>
        <v>68.4446892588531</v>
      </c>
      <c r="R105" s="25">
        <f>VLOOKUP(IF(P105-'data'!$G$24&lt;0,0,P105-'data'!$G$24),P2:Q1104,2)</f>
        <v>69.176170565196</v>
      </c>
    </row>
    <row r="106" ht="20.05" customHeight="1">
      <c r="A106" s="22">
        <f>$A105+C105</f>
        <v>510</v>
      </c>
      <c r="B106" s="23">
        <v>2.5</v>
      </c>
      <c r="C106" s="24">
        <v>5</v>
      </c>
      <c r="D106" t="b" s="25">
        <v>0</v>
      </c>
      <c r="E106" s="26"/>
      <c r="F106" s="30">
        <f>3600*(B106*'data'!$C$15/1000-H106-I105)/C106</f>
        <v>624.646731307467</v>
      </c>
      <c r="G106" s="30">
        <f>IF(F106&gt;'data'!$H$29,'data'!$H$29,IF(F106&lt;0,0,F106))</f>
        <v>624.646731307467</v>
      </c>
      <c r="H106" s="30">
        <f>(J106*'data'!$C$16+K106*OFFSET('data'!$C$17,0,D106)-I105*(OFFSET('data'!$C$18,0,D106)+'data'!$C$19+OFFSET('data'!$C$20,0,D106)))*$C106/60</f>
        <v>-0.867564904593729</v>
      </c>
      <c r="I106" s="30">
        <f>(G106/60)*$C106/60+H106+I105</f>
        <v>16.3633802816823</v>
      </c>
      <c r="J106" s="30">
        <f>J105+('data'!$C$19*I105-'data'!$C$16*J105)*$C106/60</f>
        <v>30.1998700635048</v>
      </c>
      <c r="K106" s="30">
        <f>K105+(OFFSET('data'!$C$20,0,D106)*I105-OFFSET('data'!$C$17,0,D106)*K105)*$C106/60</f>
        <v>24.3620472974766</v>
      </c>
      <c r="L106" s="28">
        <f>$A106/60</f>
        <v>8.5</v>
      </c>
      <c r="M106" s="24">
        <f>I106/'data'!$C$15*1000</f>
        <v>2.5</v>
      </c>
      <c r="N106" s="24">
        <f>N105+'data'!$G$21*(M105-N105)/60*C105</f>
        <v>1.74364599136344</v>
      </c>
      <c r="O106" s="25">
        <f>IF(N106&lt;='data'!$G$22,1.89,1.47)</f>
        <v>1.89</v>
      </c>
      <c r="P106" s="24">
        <f>$A106</f>
        <v>510</v>
      </c>
      <c r="Q106" s="25">
        <f>'data'!$G$23-'data'!$G$23*(1-('data'!$G$22^O106)/('data'!$G$22^O106+N106^O106))</f>
        <v>68.26740511247181</v>
      </c>
      <c r="R106" s="25">
        <f>VLOOKUP(IF(P106-'data'!$G$24&lt;0,0,P106-'data'!$G$24),P2:Q1104,2)</f>
        <v>68.9899041887528</v>
      </c>
    </row>
    <row r="107" ht="20.05" customHeight="1">
      <c r="A107" s="22">
        <f>$A106+C106</f>
        <v>515</v>
      </c>
      <c r="B107" s="23">
        <v>2.5</v>
      </c>
      <c r="C107" s="24">
        <v>5</v>
      </c>
      <c r="D107" t="b" s="25">
        <v>0</v>
      </c>
      <c r="E107" s="26"/>
      <c r="F107" s="30">
        <f>3600*(B107*'data'!$C$15/1000-H107-I106)/C107</f>
        <v>623.667541016768</v>
      </c>
      <c r="G107" s="30">
        <f>IF(F107&gt;'data'!$H$29,'data'!$H$29,IF(F107&lt;0,0,F107))</f>
        <v>623.667541016768</v>
      </c>
      <c r="H107" s="30">
        <f>(J107*'data'!$C$16+K107*OFFSET('data'!$C$17,0,D107)-I106*(OFFSET('data'!$C$18,0,D107)+'data'!$C$19+OFFSET('data'!$C$20,0,D107)))*$C107/60</f>
        <v>-0.866204918078869</v>
      </c>
      <c r="I107" s="30">
        <f>(G107/60)*$C107/60+H107+I106</f>
        <v>16.3633802816823</v>
      </c>
      <c r="J107" s="30">
        <f>J106+('data'!$C$19*I106-'data'!$C$16*J106)*$C107/60</f>
        <v>30.418116598119</v>
      </c>
      <c r="K107" s="30">
        <f>K106+(OFFSET('data'!$C$20,0,D107)*I106-OFFSET('data'!$C$17,0,D107)*K106)*$C107/60</f>
        <v>24.5991677874229</v>
      </c>
      <c r="L107" s="28">
        <f>$A107/60</f>
        <v>8.58333333333333</v>
      </c>
      <c r="M107" s="24">
        <f>I107/'data'!$C$15*1000</f>
        <v>2.5</v>
      </c>
      <c r="N107" s="24">
        <f>N106+'data'!$G$21*(M106-N106)/60*C106</f>
        <v>1.75254617025536</v>
      </c>
      <c r="O107" s="25">
        <f>IF(N107&lt;='data'!$G$22,1.89,1.47)</f>
        <v>1.89</v>
      </c>
      <c r="P107" s="24">
        <f>$A107</f>
        <v>515</v>
      </c>
      <c r="Q107" s="25">
        <f>'data'!$G$23-'data'!$G$23*(1-('data'!$G$22^O107)/('data'!$G$22^O107+N107^O107))</f>
        <v>68.0923107345796</v>
      </c>
      <c r="R107" s="25">
        <f>VLOOKUP(IF(P107-'data'!$G$24&lt;0,0,P107-'data'!$G$24),P2:Q1104,2)</f>
        <v>68.8059165429372</v>
      </c>
    </row>
    <row r="108" ht="20.05" customHeight="1">
      <c r="A108" s="22">
        <f>$A107+C107</f>
        <v>520</v>
      </c>
      <c r="B108" s="23">
        <v>2.5</v>
      </c>
      <c r="C108" s="24">
        <v>5</v>
      </c>
      <c r="D108" t="b" s="25">
        <v>0</v>
      </c>
      <c r="E108" s="26"/>
      <c r="F108" s="30">
        <f>3600*(B108*'data'!$C$15/1000-H108-I107)/C108</f>
        <v>622.693781232321</v>
      </c>
      <c r="G108" s="30">
        <f>IF(F108&gt;'data'!$H$29,'data'!$H$29,IF(F108&lt;0,0,F108))</f>
        <v>622.693781232321</v>
      </c>
      <c r="H108" s="30">
        <f>(J108*'data'!$C$16+K108*OFFSET('data'!$C$17,0,D108)-I107*(OFFSET('data'!$C$18,0,D108)+'data'!$C$19+OFFSET('data'!$C$20,0,D108)))*$C108/60</f>
        <v>-0.864852473933804</v>
      </c>
      <c r="I108" s="30">
        <f>(G108/60)*$C108/60+H108+I107</f>
        <v>16.3633802816823</v>
      </c>
      <c r="J108" s="30">
        <f>J107+('data'!$C$19*I107-'data'!$C$16*J107)*$C108/60</f>
        <v>30.6350823840482</v>
      </c>
      <c r="K108" s="30">
        <f>K107+(OFFSET('data'!$C$20,0,D108)*I107-OFFSET('data'!$C$17,0,D108)*K107)*$C108/60</f>
        <v>24.8362090395393</v>
      </c>
      <c r="L108" s="28">
        <f>$A108/60</f>
        <v>8.66666666666667</v>
      </c>
      <c r="M108" s="24">
        <f>I108/'data'!$C$15*1000</f>
        <v>2.5</v>
      </c>
      <c r="N108" s="24">
        <f>N107+'data'!$G$21*(M107-N107)/60*C107</f>
        <v>1.76134161884453</v>
      </c>
      <c r="O108" s="25">
        <f>IF(N108&lt;='data'!$G$22,1.89,1.47)</f>
        <v>1.89</v>
      </c>
      <c r="P108" s="24">
        <f>$A108</f>
        <v>520</v>
      </c>
      <c r="Q108" s="25">
        <f>'data'!$G$23-'data'!$G$23*(1-('data'!$G$22^O108)/('data'!$G$22^O108+N108^O108))</f>
        <v>67.91938357400799</v>
      </c>
      <c r="R108" s="25">
        <f>VLOOKUP(IF(P108-'data'!$G$24&lt;0,0,P108-'data'!$G$24),P2:Q1104,2)</f>
        <v>68.6241856260484</v>
      </c>
    </row>
    <row r="109" ht="20.05" customHeight="1">
      <c r="A109" s="22">
        <f>$A108+C108</f>
        <v>525</v>
      </c>
      <c r="B109" s="23">
        <v>2.5</v>
      </c>
      <c r="C109" s="24">
        <v>5</v>
      </c>
      <c r="D109" t="b" s="25">
        <v>0</v>
      </c>
      <c r="E109" s="26"/>
      <c r="F109" s="30">
        <f>3600*(B109*'data'!$C$15/1000-H109-I108)/C109</f>
        <v>621.725420191483</v>
      </c>
      <c r="G109" s="30">
        <f>IF(F109&gt;'data'!$H$29,'data'!$H$29,IF(F109&lt;0,0,F109))</f>
        <v>621.725420191483</v>
      </c>
      <c r="H109" s="30">
        <f>(J109*'data'!$C$16+K109*OFFSET('data'!$C$17,0,D109)-I108*(OFFSET('data'!$C$18,0,D109)+'data'!$C$19+OFFSET('data'!$C$20,0,D109)))*$C109/60</f>
        <v>-0.863507528043751</v>
      </c>
      <c r="I109" s="30">
        <f>(G109/60)*$C109/60+H109+I108</f>
        <v>16.3633802816823</v>
      </c>
      <c r="J109" s="30">
        <f>J108+('data'!$C$19*I108-'data'!$C$16*J108)*$C109/60</f>
        <v>30.8507749371836</v>
      </c>
      <c r="K109" s="30">
        <f>K108+(OFFSET('data'!$C$20,0,D109)*I108-OFFSET('data'!$C$17,0,D109)*K108)*$C109/60</f>
        <v>25.0731710803044</v>
      </c>
      <c r="L109" s="28">
        <f>$A109/60</f>
        <v>8.75</v>
      </c>
      <c r="M109" s="24">
        <f>I109/'data'!$C$15*1000</f>
        <v>2.5</v>
      </c>
      <c r="N109" s="24">
        <f>N108+'data'!$G$21*(M108-N108)/60*C108</f>
        <v>1.77003356951476</v>
      </c>
      <c r="O109" s="25">
        <f>IF(N109&lt;='data'!$G$22,1.89,1.47)</f>
        <v>1.89</v>
      </c>
      <c r="P109" s="24">
        <f>$A109</f>
        <v>525</v>
      </c>
      <c r="Q109" s="25">
        <f>'data'!$G$23-'data'!$G$23*(1-('data'!$G$22^O109)/('data'!$G$22^O109+N109^O109))</f>
        <v>67.7486010038329</v>
      </c>
      <c r="R109" s="25">
        <f>VLOOKUP(IF(P109-'data'!$G$24&lt;0,0,P109-'data'!$G$24),P2:Q1104,2)</f>
        <v>68.4446892588531</v>
      </c>
    </row>
    <row r="110" ht="20.05" customHeight="1">
      <c r="A110" s="22">
        <f>$A109+C109</f>
        <v>530</v>
      </c>
      <c r="B110" s="23">
        <v>2.5</v>
      </c>
      <c r="C110" s="24">
        <v>5</v>
      </c>
      <c r="D110" t="b" s="25">
        <v>0</v>
      </c>
      <c r="E110" s="26"/>
      <c r="F110" s="30">
        <f>3600*(B110*'data'!$C$15/1000-H110-I109)/C110</f>
        <v>620.7624263179659</v>
      </c>
      <c r="G110" s="30">
        <f>IF(F110&gt;'data'!$H$29,'data'!$H$29,IF(F110&lt;0,0,F110))</f>
        <v>620.7624263179659</v>
      </c>
      <c r="H110" s="30">
        <f>(J110*'data'!$C$16+K110*OFFSET('data'!$C$17,0,D110)-I109*(OFFSET('data'!$C$18,0,D110)+'data'!$C$19+OFFSET('data'!$C$20,0,D110)))*$C110/60</f>
        <v>-0.862170036552756</v>
      </c>
      <c r="I110" s="30">
        <f>(G110/60)*$C110/60+H110+I109</f>
        <v>16.3633802816823</v>
      </c>
      <c r="J110" s="30">
        <f>J109+('data'!$C$19*I109-'data'!$C$16*J109)*$C110/60</f>
        <v>31.0652017293104</v>
      </c>
      <c r="K110" s="30">
        <f>K109+(OFFSET('data'!$C$20,0,D110)*I109-OFFSET('data'!$C$17,0,D110)*K109)*$C110/60</f>
        <v>25.3100539361881</v>
      </c>
      <c r="L110" s="28">
        <f>$A110/60</f>
        <v>8.83333333333333</v>
      </c>
      <c r="M110" s="24">
        <f>I110/'data'!$C$15*1000</f>
        <v>2.5</v>
      </c>
      <c r="N110" s="24">
        <f>N109+'data'!$G$21*(M109-N109)/60*C109</f>
        <v>1.77862324014813</v>
      </c>
      <c r="O110" s="25">
        <f>IF(N110&lt;='data'!$G$22,1.89,1.47)</f>
        <v>1.89</v>
      </c>
      <c r="P110" s="24">
        <f>$A110</f>
        <v>530</v>
      </c>
      <c r="Q110" s="25">
        <f>'data'!$G$23-'data'!$G$23*(1-('data'!$G$22^O110)/('data'!$G$22^O110+N110^O110))</f>
        <v>67.57994034302639</v>
      </c>
      <c r="R110" s="25">
        <f>VLOOKUP(IF(P110-'data'!$G$24&lt;0,0,P110-'data'!$G$24),P2:Q1104,2)</f>
        <v>68.26740511247181</v>
      </c>
    </row>
    <row r="111" ht="20.05" customHeight="1">
      <c r="A111" s="22">
        <f>$A110+C110</f>
        <v>535</v>
      </c>
      <c r="B111" s="23">
        <v>2.5</v>
      </c>
      <c r="C111" s="24">
        <v>5</v>
      </c>
      <c r="D111" t="b" s="25">
        <v>0</v>
      </c>
      <c r="E111" s="26"/>
      <c r="F111" s="30">
        <f>3600*(B111*'data'!$C$15/1000-H111-I110)/C111</f>
        <v>619.804768220752</v>
      </c>
      <c r="G111" s="30">
        <f>IF(F111&gt;'data'!$H$29,'data'!$H$29,IF(F111&lt;0,0,F111))</f>
        <v>619.804768220752</v>
      </c>
      <c r="H111" s="30">
        <f>(J111*'data'!$C$16+K111*OFFSET('data'!$C$17,0,D111)-I110*(OFFSET('data'!$C$18,0,D111)+'data'!$C$19+OFFSET('data'!$C$20,0,D111)))*$C111/60</f>
        <v>-0.860839955862181</v>
      </c>
      <c r="I111" s="30">
        <f>(G111/60)*$C111/60+H111+I110</f>
        <v>16.3633802816823</v>
      </c>
      <c r="J111" s="30">
        <f>J110+('data'!$C$19*I110-'data'!$C$16*J110)*$C111/60</f>
        <v>31.2783701883667</v>
      </c>
      <c r="K111" s="30">
        <f>K110+(OFFSET('data'!$C$20,0,D111)*I110-OFFSET('data'!$C$17,0,D111)*K110)*$C111/60</f>
        <v>25.5468576336513</v>
      </c>
      <c r="L111" s="28">
        <f>$A111/60</f>
        <v>8.91666666666667</v>
      </c>
      <c r="M111" s="24">
        <f>I111/'data'!$C$15*1000</f>
        <v>2.5</v>
      </c>
      <c r="N111" s="24">
        <f>N110+'data'!$G$21*(M110-N110)/60*C110</f>
        <v>1.78711183429564</v>
      </c>
      <c r="O111" s="25">
        <f>IF(N111&lt;='data'!$G$22,1.89,1.47)</f>
        <v>1.89</v>
      </c>
      <c r="P111" s="24">
        <f>$A111</f>
        <v>535</v>
      </c>
      <c r="Q111" s="25">
        <f>'data'!$G$23-'data'!$G$23*(1-('data'!$G$22^O111)/('data'!$G$22^O111+N111^O111))</f>
        <v>67.4133788767481</v>
      </c>
      <c r="R111" s="25">
        <f>VLOOKUP(IF(P111-'data'!$G$24&lt;0,0,P111-'data'!$G$24),P2:Q1104,2)</f>
        <v>68.0923107345796</v>
      </c>
    </row>
    <row r="112" ht="20.05" customHeight="1">
      <c r="A112" s="22">
        <f>$A111+C111</f>
        <v>540</v>
      </c>
      <c r="B112" s="23">
        <v>2.5</v>
      </c>
      <c r="C112" s="24">
        <v>5</v>
      </c>
      <c r="D112" t="b" s="25">
        <v>0</v>
      </c>
      <c r="E112" s="26"/>
      <c r="F112" s="30">
        <f>3600*(B112*'data'!$C$15/1000-H112-I111)/C112</f>
        <v>618.852414693</v>
      </c>
      <c r="G112" s="30">
        <f>IF(F112&gt;'data'!$H$29,'data'!$H$29,IF(F112&lt;0,0,F112))</f>
        <v>618.852414693</v>
      </c>
      <c r="H112" s="30">
        <f>(J112*'data'!$C$16+K112*OFFSET('data'!$C$17,0,D112)-I111*(OFFSET('data'!$C$18,0,D112)+'data'!$C$19+OFFSET('data'!$C$20,0,D112)))*$C112/60</f>
        <v>-0.859517242629191</v>
      </c>
      <c r="I112" s="30">
        <f>(G112/60)*$C112/60+H112+I111</f>
        <v>16.3633802816823</v>
      </c>
      <c r="J112" s="30">
        <f>J111+('data'!$C$19*I111-'data'!$C$16*J111)*$C112/60</f>
        <v>31.4902876987008</v>
      </c>
      <c r="K112" s="30">
        <f>K111+(OFFSET('data'!$C$20,0,D112)*I111-OFFSET('data'!$C$17,0,D112)*K111)*$C112/60</f>
        <v>25.7835821991462</v>
      </c>
      <c r="L112" s="28">
        <f>$A112/60</f>
        <v>9</v>
      </c>
      <c r="M112" s="24">
        <f>I112/'data'!$C$15*1000</f>
        <v>2.5</v>
      </c>
      <c r="N112" s="24">
        <f>N111+'data'!$G$21*(M111-N111)/60*C111</f>
        <v>1.79550054134585</v>
      </c>
      <c r="O112" s="25">
        <f>IF(N112&lt;='data'!$G$22,1.89,1.47)</f>
        <v>1.89</v>
      </c>
      <c r="P112" s="24">
        <f>$A112</f>
        <v>540</v>
      </c>
      <c r="Q112" s="25">
        <f>'data'!$G$23-'data'!$G$23*(1-('data'!$G$22^O112)/('data'!$G$22^O112+N112^O112))</f>
        <v>67.2488938753481</v>
      </c>
      <c r="R112" s="25">
        <f>VLOOKUP(IF(P112-'data'!$G$24&lt;0,0,P112-'data'!$G$24),P2:Q1104,2)</f>
        <v>67.91938357400799</v>
      </c>
    </row>
    <row r="113" ht="20.05" customHeight="1">
      <c r="A113" s="22">
        <f>$A112+C112</f>
        <v>545</v>
      </c>
      <c r="B113" s="23">
        <v>2.5</v>
      </c>
      <c r="C113" s="24">
        <v>5</v>
      </c>
      <c r="D113" t="b" s="25">
        <v>0</v>
      </c>
      <c r="E113" s="26"/>
      <c r="F113" s="30">
        <f>3600*(B113*'data'!$C$15/1000-H113-I112)/C113</f>
        <v>617.905334710965</v>
      </c>
      <c r="G113" s="30">
        <f>IF(F113&gt;'data'!$H$29,'data'!$H$29,IF(F113&lt;0,0,F113))</f>
        <v>617.905334710965</v>
      </c>
      <c r="H113" s="30">
        <f>(J113*'data'!$C$16+K113*OFFSET('data'!$C$17,0,D113)-I112*(OFFSET('data'!$C$18,0,D113)+'data'!$C$19+OFFSET('data'!$C$20,0,D113)))*$C113/60</f>
        <v>-0.858201853765254</v>
      </c>
      <c r="I113" s="30">
        <f>(G113/60)*$C113/60+H113+I112</f>
        <v>16.3633802816823</v>
      </c>
      <c r="J113" s="30">
        <f>J112+('data'!$C$19*I112-'data'!$C$16*J112)*$C113/60</f>
        <v>31.700961601327</v>
      </c>
      <c r="K113" s="30">
        <f>K112+(OFFSET('data'!$C$20,0,D113)*I112-OFFSET('data'!$C$17,0,D113)*K112)*$C113/60</f>
        <v>26.020227659116</v>
      </c>
      <c r="L113" s="28">
        <f>$A113/60</f>
        <v>9.08333333333333</v>
      </c>
      <c r="M113" s="24">
        <f>I113/'data'!$C$15*1000</f>
        <v>2.5</v>
      </c>
      <c r="N113" s="24">
        <f>N112+'data'!$G$21*(M112-N112)/60*C112</f>
        <v>1.80379053669153</v>
      </c>
      <c r="O113" s="25">
        <f>IF(N113&lt;='data'!$G$22,1.89,1.47)</f>
        <v>1.89</v>
      </c>
      <c r="P113" s="24">
        <f>$A113</f>
        <v>545</v>
      </c>
      <c r="Q113" s="25">
        <f>'data'!$G$23-'data'!$G$23*(1-('data'!$G$22^O113)/('data'!$G$22^O113+N113^O113))</f>
        <v>67.0864626121493</v>
      </c>
      <c r="R113" s="25">
        <f>VLOOKUP(IF(P113-'data'!$G$24&lt;0,0,P113-'data'!$G$24),P2:Q1104,2)</f>
        <v>67.7486010038329</v>
      </c>
    </row>
    <row r="114" ht="20.05" customHeight="1">
      <c r="A114" s="22">
        <f>$A113+C113</f>
        <v>550</v>
      </c>
      <c r="B114" s="23">
        <v>2.5</v>
      </c>
      <c r="C114" s="24">
        <v>5</v>
      </c>
      <c r="D114" t="b" s="25">
        <v>0</v>
      </c>
      <c r="E114" s="26"/>
      <c r="F114" s="30">
        <f>3600*(B114*'data'!$C$15/1000-H114-I113)/C114</f>
        <v>616.963497432928</v>
      </c>
      <c r="G114" s="30">
        <f>IF(F114&gt;'data'!$H$29,'data'!$H$29,IF(F114&lt;0,0,F114))</f>
        <v>616.963497432928</v>
      </c>
      <c r="H114" s="30">
        <f>(J114*'data'!$C$16+K114*OFFSET('data'!$C$17,0,D114)-I113*(OFFSET('data'!$C$18,0,D114)+'data'!$C$19+OFFSET('data'!$C$20,0,D114)))*$C114/60</f>
        <v>-0.856893746434647</v>
      </c>
      <c r="I114" s="30">
        <f>(G114/60)*$C114/60+H114+I113</f>
        <v>16.3633802816823</v>
      </c>
      <c r="J114" s="30">
        <f>J113+('data'!$C$19*I113-'data'!$C$16*J113)*$C114/60</f>
        <v>31.9103991941798</v>
      </c>
      <c r="K114" s="30">
        <f>K113+(OFFSET('data'!$C$20,0,D114)*I113-OFFSET('data'!$C$17,0,D114)*K113)*$C114/60</f>
        <v>26.2567940399952</v>
      </c>
      <c r="L114" s="28">
        <f>$A114/60</f>
        <v>9.16666666666667</v>
      </c>
      <c r="M114" s="24">
        <f>I114/'data'!$C$15*1000</f>
        <v>2.5</v>
      </c>
      <c r="N114" s="24">
        <f>N113+'data'!$G$21*(M113-N113)/60*C113</f>
        <v>1.81198298189436</v>
      </c>
      <c r="O114" s="25">
        <f>IF(N114&lt;='data'!$G$22,1.89,1.47)</f>
        <v>1.89</v>
      </c>
      <c r="P114" s="24">
        <f>$A114</f>
        <v>550</v>
      </c>
      <c r="Q114" s="25">
        <f>'data'!$G$23-'data'!$G$23*(1-('data'!$G$22^O114)/('data'!$G$22^O114+N114^O114))</f>
        <v>66.926062380074</v>
      </c>
      <c r="R114" s="25">
        <f>VLOOKUP(IF(P114-'data'!$G$24&lt;0,0,P114-'data'!$G$24),P2:Q1104,2)</f>
        <v>67.57994034302639</v>
      </c>
    </row>
    <row r="115" ht="20.05" customHeight="1">
      <c r="A115" s="22">
        <f>$A114+C114</f>
        <v>555</v>
      </c>
      <c r="B115" s="23">
        <v>2.5</v>
      </c>
      <c r="C115" s="24">
        <v>5</v>
      </c>
      <c r="D115" t="b" s="25">
        <v>0</v>
      </c>
      <c r="E115" s="26"/>
      <c r="F115" s="30">
        <f>3600*(B115*'data'!$C$15/1000-H115-I114)/C115</f>
        <v>616.026872198123</v>
      </c>
      <c r="G115" s="30">
        <f>IF(F115&gt;'data'!$H$29,'data'!$H$29,IF(F115&lt;0,0,F115))</f>
        <v>616.026872198123</v>
      </c>
      <c r="H115" s="30">
        <f>(J115*'data'!$C$16+K115*OFFSET('data'!$C$17,0,D115)-I114*(OFFSET('data'!$C$18,0,D115)+'data'!$C$19+OFFSET('data'!$C$20,0,D115)))*$C115/60</f>
        <v>-0.855592878052974</v>
      </c>
      <c r="I115" s="30">
        <f>(G115/60)*$C115/60+H115+I114</f>
        <v>16.3633802816823</v>
      </c>
      <c r="J115" s="30">
        <f>J114+('data'!$C$19*I114-'data'!$C$16*J114)*$C115/60</f>
        <v>32.118607732367</v>
      </c>
      <c r="K115" s="30">
        <f>K114+(OFFSET('data'!$C$20,0,D115)*I114-OFFSET('data'!$C$17,0,D115)*K114)*$C115/60</f>
        <v>26.4932813682094</v>
      </c>
      <c r="L115" s="28">
        <f>$A115/60</f>
        <v>9.25</v>
      </c>
      <c r="M115" s="24">
        <f>I115/'data'!$C$15*1000</f>
        <v>2.5</v>
      </c>
      <c r="N115" s="24">
        <f>N114+'data'!$G$21*(M114-N114)/60*C114</f>
        <v>1.82007902484766</v>
      </c>
      <c r="O115" s="25">
        <f>IF(N115&lt;='data'!$G$22,1.89,1.47)</f>
        <v>1.89</v>
      </c>
      <c r="P115" s="24">
        <f>$A115</f>
        <v>555</v>
      </c>
      <c r="Q115" s="25">
        <f>'data'!$G$23-'data'!$G$23*(1-('data'!$G$22^O115)/('data'!$G$22^O115+N115^O115))</f>
        <v>66.7676705071765</v>
      </c>
      <c r="R115" s="25">
        <f>VLOOKUP(IF(P115-'data'!$G$24&lt;0,0,P115-'data'!$G$24),P2:Q1104,2)</f>
        <v>67.4133788767481</v>
      </c>
    </row>
    <row r="116" ht="20.05" customHeight="1">
      <c r="A116" s="22">
        <f>$A115+C115</f>
        <v>560</v>
      </c>
      <c r="B116" s="23">
        <v>2.5</v>
      </c>
      <c r="C116" s="24">
        <v>5</v>
      </c>
      <c r="D116" t="b" s="25">
        <v>0</v>
      </c>
      <c r="E116" s="26"/>
      <c r="F116" s="30">
        <f>3600*(B116*'data'!$C$15/1000-H116-I115)/C116</f>
        <v>615.095428525679</v>
      </c>
      <c r="G116" s="30">
        <f>IF(F116&gt;'data'!$H$29,'data'!$H$29,IF(F116&lt;0,0,F116))</f>
        <v>615.095428525679</v>
      </c>
      <c r="H116" s="30">
        <f>(J116*'data'!$C$16+K116*OFFSET('data'!$C$17,0,D116)-I115*(OFFSET('data'!$C$18,0,D116)+'data'!$C$19+OFFSET('data'!$C$20,0,D116)))*$C116/60</f>
        <v>-0.85429920628569</v>
      </c>
      <c r="I116" s="30">
        <f>(G116/60)*$C116/60+H116+I115</f>
        <v>16.3633802816823</v>
      </c>
      <c r="J116" s="30">
        <f>J115+('data'!$C$19*I115-'data'!$C$16*J115)*$C116/60</f>
        <v>32.3255944284208</v>
      </c>
      <c r="K116" s="30">
        <f>K115+(OFFSET('data'!$C$20,0,D116)*I115-OFFSET('data'!$C$17,0,D116)*K115)*$C116/60</f>
        <v>26.7296896701754</v>
      </c>
      <c r="L116" s="28">
        <f>$A116/60</f>
        <v>9.33333333333333</v>
      </c>
      <c r="M116" s="24">
        <f>I116/'data'!$C$15*1000</f>
        <v>2.5</v>
      </c>
      <c r="N116" s="24">
        <f>N115+'data'!$G$21*(M115-N115)/60*C115</f>
        <v>1.82807979993727</v>
      </c>
      <c r="O116" s="25">
        <f>IF(N116&lt;='data'!$G$22,1.89,1.47)</f>
        <v>1.89</v>
      </c>
      <c r="P116" s="24">
        <f>$A116</f>
        <v>560</v>
      </c>
      <c r="Q116" s="25">
        <f>'data'!$G$23-'data'!$G$23*(1-('data'!$G$22^O116)/('data'!$G$22^O116+N116^O116))</f>
        <v>66.6112643711393</v>
      </c>
      <c r="R116" s="25">
        <f>VLOOKUP(IF(P116-'data'!$G$24&lt;0,0,P116-'data'!$G$24),P2:Q1104,2)</f>
        <v>67.2488938753481</v>
      </c>
    </row>
    <row r="117" ht="20.05" customHeight="1">
      <c r="A117" s="22">
        <f>$A116+C116</f>
        <v>565</v>
      </c>
      <c r="B117" s="23">
        <v>2.5</v>
      </c>
      <c r="C117" s="24">
        <v>5</v>
      </c>
      <c r="D117" t="b" s="25">
        <v>0</v>
      </c>
      <c r="E117" s="26"/>
      <c r="F117" s="30">
        <f>3600*(B117*'data'!$C$15/1000-H117-I116)/C117</f>
        <v>614.1691361135599</v>
      </c>
      <c r="G117" s="30">
        <f>IF(F117&gt;'data'!$H$29,'data'!$H$29,IF(F117&lt;0,0,F117))</f>
        <v>614.1691361135599</v>
      </c>
      <c r="H117" s="30">
        <f>(J117*'data'!$C$16+K117*OFFSET('data'!$C$17,0,D117)-I116*(OFFSET('data'!$C$18,0,D117)+'data'!$C$19+OFFSET('data'!$C$20,0,D117)))*$C117/60</f>
        <v>-0.853012689046636</v>
      </c>
      <c r="I117" s="30">
        <f>(G117/60)*$C117/60+H117+I116</f>
        <v>16.3633802816823</v>
      </c>
      <c r="J117" s="30">
        <f>J116+('data'!$C$19*I116-'data'!$C$16*J116)*$C117/60</f>
        <v>32.5313664525475</v>
      </c>
      <c r="K117" s="30">
        <f>K116+(OFFSET('data'!$C$20,0,D117)*I116-OFFSET('data'!$C$17,0,D117)*K116)*$C117/60</f>
        <v>26.9660189723011</v>
      </c>
      <c r="L117" s="28">
        <f>$A117/60</f>
        <v>9.41666666666667</v>
      </c>
      <c r="M117" s="24">
        <f>I117/'data'!$C$15*1000</f>
        <v>2.5</v>
      </c>
      <c r="N117" s="24">
        <f>N116+'data'!$G$21*(M116-N116)/60*C116</f>
        <v>1.83598642820045</v>
      </c>
      <c r="O117" s="25">
        <f>IF(N117&lt;='data'!$G$22,1.89,1.47)</f>
        <v>1.89</v>
      </c>
      <c r="P117" s="24">
        <f>$A117</f>
        <v>565</v>
      </c>
      <c r="Q117" s="25">
        <f>'data'!$G$23-'data'!$G$23*(1-('data'!$G$22^O117)/('data'!$G$22^O117+N117^O117))</f>
        <v>66.4568214127911</v>
      </c>
      <c r="R117" s="25">
        <f>VLOOKUP(IF(P117-'data'!$G$24&lt;0,0,P117-'data'!$G$24),P2:Q1104,2)</f>
        <v>67.0864626121493</v>
      </c>
    </row>
    <row r="118" ht="20.05" customHeight="1">
      <c r="A118" s="22">
        <f>$A117+C117</f>
        <v>570</v>
      </c>
      <c r="B118" s="23">
        <v>2.5</v>
      </c>
      <c r="C118" s="24">
        <v>5</v>
      </c>
      <c r="D118" t="b" s="25">
        <v>0</v>
      </c>
      <c r="E118" s="26"/>
      <c r="F118" s="30">
        <f>3600*(B118*'data'!$C$15/1000-H118-I117)/C118</f>
        <v>613.247964837520</v>
      </c>
      <c r="G118" s="30">
        <f>IF(F118&gt;'data'!$H$29,'data'!$H$29,IF(F118&lt;0,0,F118))</f>
        <v>613.247964837520</v>
      </c>
      <c r="H118" s="30">
        <f>(J118*'data'!$C$16+K118*OFFSET('data'!$C$17,0,D118)-I117*(OFFSET('data'!$C$18,0,D118)+'data'!$C$19+OFFSET('data'!$C$20,0,D118)))*$C118/60</f>
        <v>-0.85173328449658</v>
      </c>
      <c r="I118" s="30">
        <f>(G118/60)*$C118/60+H118+I117</f>
        <v>16.3633802816823</v>
      </c>
      <c r="J118" s="30">
        <f>J117+('data'!$C$19*I117-'data'!$C$16*J117)*$C118/60</f>
        <v>32.7359309328763</v>
      </c>
      <c r="K118" s="30">
        <f>K117+(OFFSET('data'!$C$20,0,D118)*I117-OFFSET('data'!$C$17,0,D118)*K117)*$C118/60</f>
        <v>27.2022693009857</v>
      </c>
      <c r="L118" s="28">
        <f>$A118/60</f>
        <v>9.5</v>
      </c>
      <c r="M118" s="24">
        <f>I118/'data'!$C$15*1000</f>
        <v>2.5</v>
      </c>
      <c r="N118" s="24">
        <f>N117+'data'!$G$21*(M117-N117)/60*C117</f>
        <v>1.84380001748298</v>
      </c>
      <c r="O118" s="25">
        <f>IF(N118&lt;='data'!$G$22,1.89,1.47)</f>
        <v>1.89</v>
      </c>
      <c r="P118" s="24">
        <f>$A118</f>
        <v>570</v>
      </c>
      <c r="Q118" s="25">
        <f>'data'!$G$23-'data'!$G$23*(1-('data'!$G$22^O118)/('data'!$G$22^O118+N118^O118))</f>
        <v>66.3043191486959</v>
      </c>
      <c r="R118" s="25">
        <f>VLOOKUP(IF(P118-'data'!$G$24&lt;0,0,P118-'data'!$G$24),P2:Q1104,2)</f>
        <v>66.926062380074</v>
      </c>
    </row>
    <row r="119" ht="20.05" customHeight="1">
      <c r="A119" s="22">
        <f>$A118+C118</f>
        <v>575</v>
      </c>
      <c r="B119" s="23">
        <v>2.5</v>
      </c>
      <c r="C119" s="24">
        <v>5</v>
      </c>
      <c r="D119" t="b" s="25">
        <v>0</v>
      </c>
      <c r="E119" s="26"/>
      <c r="F119" s="30">
        <f>3600*(B119*'data'!$C$15/1000-H119-I118)/C119</f>
        <v>612.331884750056</v>
      </c>
      <c r="G119" s="30">
        <f>IF(F119&gt;'data'!$H$29,'data'!$H$29,IF(F119&lt;0,0,F119))</f>
        <v>612.331884750056</v>
      </c>
      <c r="H119" s="30">
        <f>(J119*'data'!$C$16+K119*OFFSET('data'!$C$17,0,D119)-I118*(OFFSET('data'!$C$18,0,D119)+'data'!$C$19+OFFSET('data'!$C$20,0,D119)))*$C119/60</f>
        <v>-0.85046095104177</v>
      </c>
      <c r="I119" s="30">
        <f>(G119/60)*$C119/60+H119+I118</f>
        <v>16.3633802816823</v>
      </c>
      <c r="J119" s="30">
        <f>J118+('data'!$C$19*I118-'data'!$C$16*J118)*$C119/60</f>
        <v>32.9392949557058</v>
      </c>
      <c r="K119" s="30">
        <f>K118+(OFFSET('data'!$C$20,0,D119)*I118-OFFSET('data'!$C$17,0,D119)*K118)*$C119/60</f>
        <v>27.4384406826195</v>
      </c>
      <c r="L119" s="28">
        <f>$A119/60</f>
        <v>9.58333333333333</v>
      </c>
      <c r="M119" s="24">
        <f>I119/'data'!$C$15*1000</f>
        <v>2.5</v>
      </c>
      <c r="N119" s="24">
        <f>N118+'data'!$G$21*(M118-N118)/60*C118</f>
        <v>1.85152166259438</v>
      </c>
      <c r="O119" s="25">
        <f>IF(N119&lt;='data'!$G$22,1.89,1.47)</f>
        <v>1.89</v>
      </c>
      <c r="P119" s="24">
        <f>$A119</f>
        <v>575</v>
      </c>
      <c r="Q119" s="25">
        <f>'data'!$G$23-'data'!$G$23*(1-('data'!$G$22^O119)/('data'!$G$22^O119+N119^O119))</f>
        <v>66.1537351828658</v>
      </c>
      <c r="R119" s="25">
        <f>VLOOKUP(IF(P119-'data'!$G$24&lt;0,0,P119-'data'!$G$24),P2:Q1104,2)</f>
        <v>66.7676705071765</v>
      </c>
    </row>
    <row r="120" ht="20.05" customHeight="1">
      <c r="A120" s="22">
        <f>$A119+C119</f>
        <v>580</v>
      </c>
      <c r="B120" s="23">
        <v>2.5</v>
      </c>
      <c r="C120" s="24">
        <v>5</v>
      </c>
      <c r="D120" t="b" s="25">
        <v>0</v>
      </c>
      <c r="E120" s="26"/>
      <c r="F120" s="30">
        <f>3600*(B120*'data'!$C$15/1000-H120-I119)/C120</f>
        <v>611.420866079376</v>
      </c>
      <c r="G120" s="30">
        <f>IF(F120&gt;'data'!$H$29,'data'!$H$29,IF(F120&lt;0,0,F120))</f>
        <v>611.420866079376</v>
      </c>
      <c r="H120" s="30">
        <f>(J120*'data'!$C$16+K120*OFFSET('data'!$C$17,0,D120)-I119*(OFFSET('data'!$C$18,0,D120)+'data'!$C$19+OFFSET('data'!$C$20,0,D120)))*$C120/60</f>
        <v>-0.849195647332491</v>
      </c>
      <c r="I120" s="30">
        <f>(G120/60)*$C120/60+H120+I119</f>
        <v>16.3633802816823</v>
      </c>
      <c r="J120" s="30">
        <f>J119+('data'!$C$19*I119-'data'!$C$16*J119)*$C120/60</f>
        <v>33.1414655657498</v>
      </c>
      <c r="K120" s="30">
        <f>K119+(OFFSET('data'!$C$20,0,D120)*I119-OFFSET('data'!$C$17,0,D120)*K119)*$C120/60</f>
        <v>27.674533143584</v>
      </c>
      <c r="L120" s="28">
        <f>$A120/60</f>
        <v>9.66666666666667</v>
      </c>
      <c r="M120" s="24">
        <f>I120/'data'!$C$15*1000</f>
        <v>2.5</v>
      </c>
      <c r="N120" s="24">
        <f>N119+'data'!$G$21*(M119-N119)/60*C119</f>
        <v>1.85915244546132</v>
      </c>
      <c r="O120" s="25">
        <f>IF(N120&lt;='data'!$G$22,1.89,1.47)</f>
        <v>1.89</v>
      </c>
      <c r="P120" s="24">
        <f>$A120</f>
        <v>580</v>
      </c>
      <c r="Q120" s="25">
        <f>'data'!$G$23-'data'!$G$23*(1-('data'!$G$22^O120)/('data'!$G$22^O120+N120^O120))</f>
        <v>66.0050472176449</v>
      </c>
      <c r="R120" s="25">
        <f>VLOOKUP(IF(P120-'data'!$G$24&lt;0,0,P120-'data'!$G$24),P2:Q1104,2)</f>
        <v>66.6112643711393</v>
      </c>
    </row>
    <row r="121" ht="20.05" customHeight="1">
      <c r="A121" s="22">
        <f>$A120+C120</f>
        <v>585</v>
      </c>
      <c r="B121" s="23">
        <v>2.5</v>
      </c>
      <c r="C121" s="24">
        <v>5</v>
      </c>
      <c r="D121" t="b" s="25">
        <v>0</v>
      </c>
      <c r="E121" s="26"/>
      <c r="F121" s="30">
        <f>3600*(B121*'data'!$C$15/1000-H121-I120)/C121</f>
        <v>610.514879228359</v>
      </c>
      <c r="G121" s="30">
        <f>IF(F121&gt;'data'!$H$29,'data'!$H$29,IF(F121&lt;0,0,F121))</f>
        <v>610.514879228359</v>
      </c>
      <c r="H121" s="30">
        <f>(J121*'data'!$C$16+K121*OFFSET('data'!$C$17,0,D121)-I120*(OFFSET('data'!$C$18,0,D121)+'data'!$C$19+OFFSET('data'!$C$20,0,D121)))*$C121/60</f>
        <v>-0.847937332261635</v>
      </c>
      <c r="I121" s="30">
        <f>(G121/60)*$C121/60+H121+I120</f>
        <v>16.3633802816823</v>
      </c>
      <c r="J121" s="30">
        <f>J120+('data'!$C$19*I120-'data'!$C$16*J120)*$C121/60</f>
        <v>33.3424497663812</v>
      </c>
      <c r="K121" s="30">
        <f>K120+(OFFSET('data'!$C$20,0,D121)*I120-OFFSET('data'!$C$17,0,D121)*K120)*$C121/60</f>
        <v>27.9105467102519</v>
      </c>
      <c r="L121" s="28">
        <f>$A121/60</f>
        <v>9.75</v>
      </c>
      <c r="M121" s="24">
        <f>I121/'data'!$C$15*1000</f>
        <v>2.5</v>
      </c>
      <c r="N121" s="24">
        <f>N120+'data'!$G$21*(M120-N120)/60*C120</f>
        <v>1.8666934352792</v>
      </c>
      <c r="O121" s="25">
        <f>IF(N121&lt;='data'!$G$22,1.89,1.47)</f>
        <v>1.89</v>
      </c>
      <c r="P121" s="24">
        <f>$A121</f>
        <v>585</v>
      </c>
      <c r="Q121" s="25">
        <f>'data'!$G$23-'data'!$G$23*(1-('data'!$G$22^O121)/('data'!$G$22^O121+N121^O121))</f>
        <v>65.8582330638082</v>
      </c>
      <c r="R121" s="25">
        <f>VLOOKUP(IF(P121-'data'!$G$24&lt;0,0,P121-'data'!$G$24),P2:Q1104,2)</f>
        <v>66.4568214127911</v>
      </c>
    </row>
    <row r="122" ht="20.05" customHeight="1">
      <c r="A122" s="22">
        <f>$A121+C121</f>
        <v>590</v>
      </c>
      <c r="B122" s="23">
        <v>2.5</v>
      </c>
      <c r="C122" s="24">
        <v>5</v>
      </c>
      <c r="D122" t="b" s="25">
        <v>0</v>
      </c>
      <c r="E122" s="26"/>
      <c r="F122" s="30">
        <f>3600*(B122*'data'!$C$15/1000-H122-I121)/C122</f>
        <v>609.613894773541</v>
      </c>
      <c r="G122" s="30">
        <f>IF(F122&gt;'data'!$H$29,'data'!$H$29,IF(F122&lt;0,0,F122))</f>
        <v>609.613894773541</v>
      </c>
      <c r="H122" s="30">
        <f>(J122*'data'!$C$16+K122*OFFSET('data'!$C$17,0,D122)-I121*(OFFSET('data'!$C$18,0,D122)+'data'!$C$19+OFFSET('data'!$C$20,0,D122)))*$C122/60</f>
        <v>-0.846685964963276</v>
      </c>
      <c r="I122" s="30">
        <f>(G122/60)*$C122/60+H122+I121</f>
        <v>16.3633802816823</v>
      </c>
      <c r="J122" s="30">
        <f>J121+('data'!$C$19*I121-'data'!$C$16*J121)*$C122/60</f>
        <v>33.5422545198745</v>
      </c>
      <c r="K122" s="30">
        <f>K121+(OFFSET('data'!$C$20,0,D122)*I121-OFFSET('data'!$C$17,0,D122)*K121)*$C122/60</f>
        <v>28.146481408987</v>
      </c>
      <c r="L122" s="28">
        <f>$A122/60</f>
        <v>9.83333333333333</v>
      </c>
      <c r="M122" s="24">
        <f>I122/'data'!$C$15*1000</f>
        <v>2.5</v>
      </c>
      <c r="N122" s="24">
        <f>N121+'data'!$G$21*(M121-N121)/60*C121</f>
        <v>1.87414568866198</v>
      </c>
      <c r="O122" s="25">
        <f>IF(N122&lt;='data'!$G$22,1.89,1.47)</f>
        <v>1.89</v>
      </c>
      <c r="P122" s="24">
        <f>$A122</f>
        <v>590</v>
      </c>
      <c r="Q122" s="25">
        <f>'data'!$G$23-'data'!$G$23*(1-('data'!$G$22^O122)/('data'!$G$22^O122+N122^O122))</f>
        <v>65.7132706499208</v>
      </c>
      <c r="R122" s="25">
        <f>VLOOKUP(IF(P122-'data'!$G$24&lt;0,0,P122-'data'!$G$24),P2:Q1104,2)</f>
        <v>66.3043191486959</v>
      </c>
    </row>
    <row r="123" ht="20.05" customHeight="1">
      <c r="A123" s="22">
        <f>$A122+C122</f>
        <v>595</v>
      </c>
      <c r="B123" s="23">
        <v>2.5</v>
      </c>
      <c r="C123" s="24">
        <v>5</v>
      </c>
      <c r="D123" t="b" s="25">
        <v>0</v>
      </c>
      <c r="E123" s="26"/>
      <c r="F123" s="30">
        <f>3600*(B123*'data'!$C$15/1000-H123-I122)/C123</f>
        <v>608.717883464086</v>
      </c>
      <c r="G123" s="30">
        <f>IF(F123&gt;'data'!$H$29,'data'!$H$29,IF(F123&lt;0,0,F123))</f>
        <v>608.717883464086</v>
      </c>
      <c r="H123" s="30">
        <f>(J123*'data'!$C$16+K123*OFFSET('data'!$C$17,0,D123)-I122*(OFFSET('data'!$C$18,0,D123)+'data'!$C$19+OFFSET('data'!$C$20,0,D123)))*$C123/60</f>
        <v>-0.845441504811256</v>
      </c>
      <c r="I123" s="30">
        <f>(G123/60)*$C123/60+H123+I122</f>
        <v>16.3633802816823</v>
      </c>
      <c r="J123" s="30">
        <f>J122+('data'!$C$19*I122-'data'!$C$16*J122)*$C123/60</f>
        <v>33.7408867476471</v>
      </c>
      <c r="K123" s="30">
        <f>K122+(OFFSET('data'!$C$20,0,D123)*I122-OFFSET('data'!$C$17,0,D123)*K122)*$C123/60</f>
        <v>28.3823372661444</v>
      </c>
      <c r="L123" s="28">
        <f>$A123/60</f>
        <v>9.91666666666667</v>
      </c>
      <c r="M123" s="24">
        <f>I123/'data'!$C$15*1000</f>
        <v>2.5</v>
      </c>
      <c r="N123" s="24">
        <f>N122+'data'!$G$21*(M122-N122)/60*C122</f>
        <v>1.88151024979021</v>
      </c>
      <c r="O123" s="25">
        <f>IF(N123&lt;='data'!$G$22,1.89,1.47)</f>
        <v>1.89</v>
      </c>
      <c r="P123" s="24">
        <f>$A123</f>
        <v>595</v>
      </c>
      <c r="Q123" s="25">
        <f>'data'!$G$23-'data'!$G$23*(1-('data'!$G$22^O123)/('data'!$G$22^O123+N123^O123))</f>
        <v>65.57013803099559</v>
      </c>
      <c r="R123" s="25">
        <f>VLOOKUP(IF(P123-'data'!$G$24&lt;0,0,P123-'data'!$G$24),P2:Q1104,2)</f>
        <v>66.1537351828658</v>
      </c>
    </row>
    <row r="124" ht="20.05" customHeight="1">
      <c r="A124" s="22">
        <f>$A123+C123</f>
        <v>600</v>
      </c>
      <c r="B124" s="23">
        <v>2.5</v>
      </c>
      <c r="C124" s="24">
        <v>5</v>
      </c>
      <c r="D124" t="b" s="25">
        <v>0</v>
      </c>
      <c r="E124" s="26"/>
      <c r="F124" s="30">
        <f>3600*(B124*'data'!$C$15/1000-H124-I123)/C124</f>
        <v>607.8268162207791</v>
      </c>
      <c r="G124" s="30">
        <f>IF(F124&gt;'data'!$H$29,'data'!$H$29,IF(F124&lt;0,0,F124))</f>
        <v>607.8268162207791</v>
      </c>
      <c r="H124" s="30">
        <f>(J124*'data'!$C$16+K124*OFFSET('data'!$C$17,0,D124)-I123*(OFFSET('data'!$C$18,0,D124)+'data'!$C$19+OFFSET('data'!$C$20,0,D124)))*$C124/60</f>
        <v>-0.844203911417774</v>
      </c>
      <c r="I124" s="30">
        <f>(G124/60)*$C124/60+H124+I123</f>
        <v>16.3633802816823</v>
      </c>
      <c r="J124" s="30">
        <f>J123+('data'!$C$19*I123-'data'!$C$16*J123)*$C124/60</f>
        <v>33.9383533304992</v>
      </c>
      <c r="K124" s="30">
        <f>K123+(OFFSET('data'!$C$20,0,D124)*I123-OFFSET('data'!$C$17,0,D124)*K123)*$C124/60</f>
        <v>28.6181143080704</v>
      </c>
      <c r="L124" s="28">
        <f>$A124/60</f>
        <v>10</v>
      </c>
      <c r="M124" s="24">
        <f>I124/'data'!$C$15*1000</f>
        <v>2.5</v>
      </c>
      <c r="N124" s="24">
        <f>N123+'data'!$G$21*(M123-N123)/60*C123</f>
        <v>1.88878815055735</v>
      </c>
      <c r="O124" s="25">
        <f>IF(N124&lt;='data'!$G$22,1.89,1.47)</f>
        <v>1.89</v>
      </c>
      <c r="P124" s="24">
        <f>$A124</f>
        <v>600</v>
      </c>
      <c r="Q124" s="25">
        <f>'data'!$G$23-'data'!$G$23*(1-('data'!$G$22^O124)/('data'!$G$22^O124+N124^O124))</f>
        <v>65.4288133964904</v>
      </c>
      <c r="R124" s="25">
        <f>VLOOKUP(IF(P124-'data'!$G$24&lt;0,0,P124-'data'!$G$24),P2:Q1104,2)</f>
        <v>66.0050472176449</v>
      </c>
    </row>
    <row r="125" ht="20.05" customHeight="1">
      <c r="A125" s="22">
        <f>$A124+C124</f>
        <v>605</v>
      </c>
      <c r="B125" s="23">
        <v>2.5</v>
      </c>
      <c r="C125" s="24">
        <v>5</v>
      </c>
      <c r="D125" t="b" s="25">
        <v>0</v>
      </c>
      <c r="E125" s="26"/>
      <c r="F125" s="30">
        <f>3600*(B125*'data'!$C$15/1000-H125-I124)/C125</f>
        <v>606.940664135018</v>
      </c>
      <c r="G125" s="30">
        <f>IF(F125&gt;'data'!$H$29,'data'!$H$29,IF(F125&lt;0,0,F125))</f>
        <v>606.940664135018</v>
      </c>
      <c r="H125" s="30">
        <f>(J125*'data'!$C$16+K125*OFFSET('data'!$C$17,0,D125)-I124*(OFFSET('data'!$C$18,0,D125)+'data'!$C$19+OFFSET('data'!$C$20,0,D125)))*$C125/60</f>
        <v>-0.842973144631994</v>
      </c>
      <c r="I125" s="30">
        <f>(G125/60)*$C125/60+H125+I124</f>
        <v>16.3633802816823</v>
      </c>
      <c r="J125" s="30">
        <f>J124+('data'!$C$19*I124-'data'!$C$16*J124)*$C125/60</f>
        <v>34.1346611088518</v>
      </c>
      <c r="K125" s="30">
        <f>K124+(OFFSET('data'!$C$20,0,D125)*I124-OFFSET('data'!$C$17,0,D125)*K124)*$C125/60</f>
        <v>28.8538125611023</v>
      </c>
      <c r="L125" s="28">
        <f>$A125/60</f>
        <v>10.0833333333333</v>
      </c>
      <c r="M125" s="24">
        <f>I125/'data'!$C$15*1000</f>
        <v>2.5</v>
      </c>
      <c r="N125" s="24">
        <f>N124+'data'!$G$21*(M124-N124)/60*C124</f>
        <v>1.89598041071435</v>
      </c>
      <c r="O125" s="25">
        <f>IF(N125&lt;='data'!$G$22,1.89,1.47)</f>
        <v>1.89</v>
      </c>
      <c r="P125" s="24">
        <f>$A125</f>
        <v>605</v>
      </c>
      <c r="Q125" s="25">
        <f>'data'!$G$23-'data'!$G$23*(1-('data'!$G$22^O125)/('data'!$G$22^O125+N125^O125))</f>
        <v>65.2892750776796</v>
      </c>
      <c r="R125" s="25">
        <f>VLOOKUP(IF(P125-'data'!$G$24&lt;0,0,P125-'data'!$G$24),P2:Q1104,2)</f>
        <v>65.8582330638082</v>
      </c>
    </row>
    <row r="126" ht="20.05" customHeight="1">
      <c r="A126" s="22">
        <f>$A125+C125</f>
        <v>610</v>
      </c>
      <c r="B126" s="23">
        <v>2.5</v>
      </c>
      <c r="C126" s="24">
        <v>5</v>
      </c>
      <c r="D126" t="b" s="25">
        <v>0</v>
      </c>
      <c r="E126" s="26"/>
      <c r="F126" s="30">
        <f>3600*(B126*'data'!$C$15/1000-H126-I125)/C126</f>
        <v>606.059398467810</v>
      </c>
      <c r="G126" s="30">
        <f>IF(F126&gt;'data'!$H$29,'data'!$H$29,IF(F126&lt;0,0,F126))</f>
        <v>606.059398467810</v>
      </c>
      <c r="H126" s="30">
        <f>(J126*'data'!$C$16+K126*OFFSET('data'!$C$17,0,D126)-I125*(OFFSET('data'!$C$18,0,D126)+'data'!$C$19+OFFSET('data'!$C$20,0,D126)))*$C126/60</f>
        <v>-0.84174916453865</v>
      </c>
      <c r="I126" s="30">
        <f>(G126/60)*$C126/60+H126+I125</f>
        <v>16.3633802816823</v>
      </c>
      <c r="J126" s="30">
        <f>J125+('data'!$C$19*I125-'data'!$C$16*J125)*$C126/60</f>
        <v>34.329816882984</v>
      </c>
      <c r="K126" s="30">
        <f>K125+(OFFSET('data'!$C$20,0,D126)*I125-OFFSET('data'!$C$17,0,D126)*K125)*$C126/60</f>
        <v>29.0894320515689</v>
      </c>
      <c r="L126" s="28">
        <f>$A126/60</f>
        <v>10.1666666666667</v>
      </c>
      <c r="M126" s="24">
        <f>I126/'data'!$C$15*1000</f>
        <v>2.5</v>
      </c>
      <c r="N126" s="24">
        <f>N125+'data'!$G$21*(M125-N125)/60*C125</f>
        <v>1.90308803801252</v>
      </c>
      <c r="O126" s="25">
        <f>IF(N126&lt;='data'!$G$22,1.89,1.47)</f>
        <v>1.89</v>
      </c>
      <c r="P126" s="24">
        <f>$A126</f>
        <v>610</v>
      </c>
      <c r="Q126" s="25">
        <f>'data'!$G$23-'data'!$G$23*(1-('data'!$G$22^O126)/('data'!$G$22^O126+N126^O126))</f>
        <v>65.15150155443671</v>
      </c>
      <c r="R126" s="25">
        <f>VLOOKUP(IF(P126-'data'!$G$24&lt;0,0,P126-'data'!$G$24),P2:Q1104,2)</f>
        <v>65.7132706499208</v>
      </c>
    </row>
    <row r="127" ht="20.05" customHeight="1">
      <c r="A127" s="22">
        <f>$A126+C126</f>
        <v>615</v>
      </c>
      <c r="B127" s="23">
        <v>2.5</v>
      </c>
      <c r="C127" s="24">
        <v>5</v>
      </c>
      <c r="D127" t="b" s="25">
        <v>0</v>
      </c>
      <c r="E127" s="26"/>
      <c r="F127" s="30">
        <f>3600*(B127*'data'!$C$15/1000-H127-I126)/C127</f>
        <v>605.182990648779</v>
      </c>
      <c r="G127" s="30">
        <f>IF(F127&gt;'data'!$H$29,'data'!$H$29,IF(F127&lt;0,0,F127))</f>
        <v>605.182990648779</v>
      </c>
      <c r="H127" s="30">
        <f>(J127*'data'!$C$16+K127*OFFSET('data'!$C$17,0,D127)-I126*(OFFSET('data'!$C$18,0,D127)+'data'!$C$19+OFFSET('data'!$C$20,0,D127)))*$C127/60</f>
        <v>-0.8405319314566621</v>
      </c>
      <c r="I127" s="30">
        <f>(G127/60)*$C127/60+H127+I126</f>
        <v>16.3633802816823</v>
      </c>
      <c r="J127" s="30">
        <f>J126+('data'!$C$19*I126-'data'!$C$16*J126)*$C127/60</f>
        <v>34.5238274132684</v>
      </c>
      <c r="K127" s="30">
        <f>K126+(OFFSET('data'!$C$20,0,D127)*I126-OFFSET('data'!$C$17,0,D127)*K126)*$C127/60</f>
        <v>29.324972805790</v>
      </c>
      <c r="L127" s="28">
        <f>$A127/60</f>
        <v>10.25</v>
      </c>
      <c r="M127" s="24">
        <f>I127/'data'!$C$15*1000</f>
        <v>2.5</v>
      </c>
      <c r="N127" s="24">
        <f>N126+'data'!$G$21*(M126-N126)/60*C126</f>
        <v>1.91011202834476</v>
      </c>
      <c r="O127" s="25">
        <f>IF(N127&lt;='data'!$G$22,1.89,1.47)</f>
        <v>1.89</v>
      </c>
      <c r="P127" s="24">
        <f>$A127</f>
        <v>615</v>
      </c>
      <c r="Q127" s="25">
        <f>'data'!$G$23-'data'!$G$23*(1-('data'!$G$22^O127)/('data'!$G$22^O127+N127^O127))</f>
        <v>65.0154714614589</v>
      </c>
      <c r="R127" s="25">
        <f>VLOOKUP(IF(P127-'data'!$G$24&lt;0,0,P127-'data'!$G$24),P2:Q1104,2)</f>
        <v>65.57013803099559</v>
      </c>
    </row>
    <row r="128" ht="20.05" customHeight="1">
      <c r="A128" s="22">
        <f>$A127+C127</f>
        <v>620</v>
      </c>
      <c r="B128" s="23">
        <v>2.5</v>
      </c>
      <c r="C128" s="24">
        <v>5</v>
      </c>
      <c r="D128" t="b" s="25">
        <v>0</v>
      </c>
      <c r="E128" s="26"/>
      <c r="F128" s="30">
        <f>3600*(B128*'data'!$C$15/1000-H128-I127)/C128</f>
        <v>604.311412275175</v>
      </c>
      <c r="G128" s="30">
        <f>IF(F128&gt;'data'!$H$29,'data'!$H$29,IF(F128&lt;0,0,F128))</f>
        <v>604.311412275175</v>
      </c>
      <c r="H128" s="30">
        <f>(J128*'data'!$C$16+K128*OFFSET('data'!$C$17,0,D128)-I127*(OFFSET('data'!$C$18,0,D128)+'data'!$C$19+OFFSET('data'!$C$20,0,D128)))*$C128/60</f>
        <v>-0.8393214059377681</v>
      </c>
      <c r="I128" s="30">
        <f>(G128/60)*$C128/60+H128+I127</f>
        <v>16.3633802816823</v>
      </c>
      <c r="J128" s="30">
        <f>J127+('data'!$C$19*I127-'data'!$C$16*J127)*$C128/60</f>
        <v>34.7166994204052</v>
      </c>
      <c r="K128" s="30">
        <f>K127+(OFFSET('data'!$C$20,0,D128)*I127-OFFSET('data'!$C$17,0,D128)*K127)*$C128/60</f>
        <v>29.5604348500766</v>
      </c>
      <c r="L128" s="28">
        <f>$A128/60</f>
        <v>10.3333333333333</v>
      </c>
      <c r="M128" s="24">
        <f>I128/'data'!$C$15*1000</f>
        <v>2.5</v>
      </c>
      <c r="N128" s="24">
        <f>N127+'data'!$G$21*(M127-N127)/60*C127</f>
        <v>1.91705336588508</v>
      </c>
      <c r="O128" s="25">
        <f>IF(N128&lt;='data'!$G$22,1.89,1.47)</f>
        <v>1.89</v>
      </c>
      <c r="P128" s="24">
        <f>$A128</f>
        <v>620</v>
      </c>
      <c r="Q128" s="25">
        <f>'data'!$G$23-'data'!$G$23*(1-('data'!$G$22^O128)/('data'!$G$22^O128+N128^O128))</f>
        <v>64.8811635939677</v>
      </c>
      <c r="R128" s="25">
        <f>VLOOKUP(IF(P128-'data'!$G$24&lt;0,0,P128-'data'!$G$24),P2:Q1104,2)</f>
        <v>65.4288133964904</v>
      </c>
    </row>
    <row r="129" ht="20.05" customHeight="1">
      <c r="A129" s="22">
        <f>$A128+C128</f>
        <v>625</v>
      </c>
      <c r="B129" s="23">
        <v>2.5</v>
      </c>
      <c r="C129" s="24">
        <v>5</v>
      </c>
      <c r="D129" t="b" s="25">
        <v>0</v>
      </c>
      <c r="E129" s="26"/>
      <c r="F129" s="30">
        <f>3600*(B129*'data'!$C$15/1000-H129-I128)/C129</f>
        <v>603.444635110890</v>
      </c>
      <c r="G129" s="30">
        <f>IF(F129&gt;'data'!$H$29,'data'!$H$29,IF(F129&lt;0,0,F129))</f>
        <v>603.444635110890</v>
      </c>
      <c r="H129" s="30">
        <f>(J129*'data'!$C$16+K129*OFFSET('data'!$C$17,0,D129)-I128*(OFFSET('data'!$C$18,0,D129)+'data'!$C$19+OFFSET('data'!$C$20,0,D129)))*$C129/60</f>
        <v>-0.83811754876515</v>
      </c>
      <c r="I129" s="30">
        <f>(G129/60)*$C129/60+H129+I128</f>
        <v>16.3633802816823</v>
      </c>
      <c r="J129" s="30">
        <f>J128+('data'!$C$19*I128-'data'!$C$16*J128)*$C129/60</f>
        <v>34.9084395856554</v>
      </c>
      <c r="K129" s="30">
        <f>K128+(OFFSET('data'!$C$20,0,D129)*I128-OFFSET('data'!$C$17,0,D129)*K128)*$C129/60</f>
        <v>29.795818210731</v>
      </c>
      <c r="L129" s="28">
        <f>$A129/60</f>
        <v>10.4166666666667</v>
      </c>
      <c r="M129" s="24">
        <f>I129/'data'!$C$15*1000</f>
        <v>2.5</v>
      </c>
      <c r="N129" s="24">
        <f>N128+'data'!$G$21*(M128-N128)/60*C128</f>
        <v>1.92391302322651</v>
      </c>
      <c r="O129" s="25">
        <f>IF(N129&lt;='data'!$G$22,1.89,1.47)</f>
        <v>1.89</v>
      </c>
      <c r="P129" s="24">
        <f>$A129</f>
        <v>625</v>
      </c>
      <c r="Q129" s="25">
        <f>'data'!$G$23-'data'!$G$23*(1-('data'!$G$22^O129)/('data'!$G$22^O129+N129^O129))</f>
        <v>64.74855691291251</v>
      </c>
      <c r="R129" s="25">
        <f>VLOOKUP(IF(P129-'data'!$G$24&lt;0,0,P129-'data'!$G$24),P2:Q1104,2)</f>
        <v>65.2892750776796</v>
      </c>
    </row>
    <row r="130" ht="20.05" customHeight="1">
      <c r="A130" s="22">
        <f>$A129+C129</f>
        <v>630</v>
      </c>
      <c r="B130" s="23">
        <v>2.5</v>
      </c>
      <c r="C130" s="24">
        <v>5</v>
      </c>
      <c r="D130" t="b" s="25">
        <v>0</v>
      </c>
      <c r="E130" s="26"/>
      <c r="F130" s="30">
        <f>3600*(B130*'data'!$C$15/1000-H130-I129)/C130</f>
        <v>602.582631085480</v>
      </c>
      <c r="G130" s="30">
        <f>IF(F130&gt;'data'!$H$29,'data'!$H$29,IF(F130&lt;0,0,F130))</f>
        <v>602.582631085480</v>
      </c>
      <c r="H130" s="30">
        <f>(J130*'data'!$C$16+K130*OFFSET('data'!$C$17,0,D130)-I129*(OFFSET('data'!$C$18,0,D130)+'data'!$C$19+OFFSET('data'!$C$20,0,D130)))*$C130/60</f>
        <v>-0.836920320952081</v>
      </c>
      <c r="I130" s="30">
        <f>(G130/60)*$C130/60+H130+I129</f>
        <v>16.3633802816823</v>
      </c>
      <c r="J130" s="30">
        <f>J129+('data'!$C$19*I129-'data'!$C$16*J129)*$C130/60</f>
        <v>35.0990545510717</v>
      </c>
      <c r="K130" s="30">
        <f>K129+(OFFSET('data'!$C$20,0,D130)*I129-OFFSET('data'!$C$17,0,D130)*K129)*$C130/60</f>
        <v>30.0311229140466</v>
      </c>
      <c r="L130" s="28">
        <f>$A130/60</f>
        <v>10.5</v>
      </c>
      <c r="M130" s="24">
        <f>I130/'data'!$C$15*1000</f>
        <v>2.5</v>
      </c>
      <c r="N130" s="24">
        <f>N129+'data'!$G$21*(M129-N129)/60*C129</f>
        <v>1.93069196151737</v>
      </c>
      <c r="O130" s="25">
        <f>IF(N130&lt;='data'!$G$22,1.89,1.47)</f>
        <v>1.89</v>
      </c>
      <c r="P130" s="24">
        <f>$A130</f>
        <v>630</v>
      </c>
      <c r="Q130" s="25">
        <f>'data'!$G$23-'data'!$G$23*(1-('data'!$G$22^O130)/('data'!$G$22^O130+N130^O130))</f>
        <v>64.6176305497074</v>
      </c>
      <c r="R130" s="25">
        <f>VLOOKUP(IF(P130-'data'!$G$24&lt;0,0,P130-'data'!$G$24),P2:Q1104,2)</f>
        <v>65.15150155443671</v>
      </c>
    </row>
    <row r="131" ht="20.05" customHeight="1">
      <c r="A131" s="22">
        <f>$A130+C130</f>
        <v>635</v>
      </c>
      <c r="B131" s="23">
        <v>2.5</v>
      </c>
      <c r="C131" s="24">
        <v>5</v>
      </c>
      <c r="D131" t="b" s="25">
        <v>0</v>
      </c>
      <c r="E131" s="26"/>
      <c r="F131" s="30">
        <f>3600*(B131*'data'!$C$15/1000-H131-I130)/C131</f>
        <v>601.725372293196</v>
      </c>
      <c r="G131" s="30">
        <f>IF(F131&gt;'data'!$H$29,'data'!$H$29,IF(F131&lt;0,0,F131))</f>
        <v>601.725372293196</v>
      </c>
      <c r="H131" s="30">
        <f>(J131*'data'!$C$16+K131*OFFSET('data'!$C$17,0,D131)-I130*(OFFSET('data'!$C$18,0,D131)+'data'!$C$19+OFFSET('data'!$C$20,0,D131)))*$C131/60</f>
        <v>-0.835729683740575</v>
      </c>
      <c r="I131" s="30">
        <f>(G131/60)*$C131/60+H131+I130</f>
        <v>16.3633802816823</v>
      </c>
      <c r="J131" s="30">
        <f>J130+('data'!$C$19*I130-'data'!$C$16*J130)*$C131/60</f>
        <v>35.288550919729</v>
      </c>
      <c r="K131" s="30">
        <f>K130+(OFFSET('data'!$C$20,0,D131)*I130-OFFSET('data'!$C$17,0,D131)*K130)*$C131/60</f>
        <v>30.2663489863082</v>
      </c>
      <c r="L131" s="28">
        <f>$A131/60</f>
        <v>10.5833333333333</v>
      </c>
      <c r="M131" s="24">
        <f>I131/'data'!$C$15*1000</f>
        <v>2.5</v>
      </c>
      <c r="N131" s="24">
        <f>N130+'data'!$G$21*(M130-N130)/60*C130</f>
        <v>1.93739113059593</v>
      </c>
      <c r="O131" s="25">
        <f>IF(N131&lt;='data'!$G$22,1.89,1.47)</f>
        <v>1.89</v>
      </c>
      <c r="P131" s="24">
        <f>$A131</f>
        <v>635</v>
      </c>
      <c r="Q131" s="25">
        <f>'data'!$G$23-'data'!$G$23*(1-('data'!$G$22^O131)/('data'!$G$22^O131+N131^O131))</f>
        <v>64.4883638105282</v>
      </c>
      <c r="R131" s="25">
        <f>VLOOKUP(IF(P131-'data'!$G$24&lt;0,0,P131-'data'!$G$24),P2:Q1104,2)</f>
        <v>65.0154714614589</v>
      </c>
    </row>
    <row r="132" ht="20.05" customHeight="1">
      <c r="A132" s="22">
        <f>$A131+C131</f>
        <v>640</v>
      </c>
      <c r="B132" s="23">
        <v>2.5</v>
      </c>
      <c r="C132" s="24">
        <v>5</v>
      </c>
      <c r="D132" t="b" s="25">
        <v>0</v>
      </c>
      <c r="E132" s="26"/>
      <c r="F132" s="30">
        <f>3600*(B132*'data'!$C$15/1000-H132-I131)/C132</f>
        <v>600.872830992012</v>
      </c>
      <c r="G132" s="30">
        <f>IF(F132&gt;'data'!$H$29,'data'!$H$29,IF(F132&lt;0,0,F132))</f>
        <v>600.872830992012</v>
      </c>
      <c r="H132" s="30">
        <f>(J132*'data'!$C$16+K132*OFFSET('data'!$C$17,0,D132)-I131*(OFFSET('data'!$C$18,0,D132)+'data'!$C$19+OFFSET('data'!$C$20,0,D132)))*$C132/60</f>
        <v>-0.834545598600041</v>
      </c>
      <c r="I132" s="30">
        <f>(G132/60)*$C132/60+H132+I131</f>
        <v>16.3633802816823</v>
      </c>
      <c r="J132" s="30">
        <f>J131+('data'!$C$19*I131-'data'!$C$16*J131)*$C132/60</f>
        <v>35.4769352559529</v>
      </c>
      <c r="K132" s="30">
        <f>K131+(OFFSET('data'!$C$20,0,D132)*I131-OFFSET('data'!$C$17,0,D132)*K131)*$C132/60</f>
        <v>30.5014964537916</v>
      </c>
      <c r="L132" s="28">
        <f>$A132/60</f>
        <v>10.6666666666667</v>
      </c>
      <c r="M132" s="24">
        <f>I132/'data'!$C$15*1000</f>
        <v>2.5</v>
      </c>
      <c r="N132" s="24">
        <f>N131+'data'!$G$21*(M131-N131)/60*C131</f>
        <v>1.94401146912352</v>
      </c>
      <c r="O132" s="25">
        <f>IF(N132&lt;='data'!$G$22,1.89,1.47)</f>
        <v>1.89</v>
      </c>
      <c r="P132" s="24">
        <f>$A132</f>
        <v>640</v>
      </c>
      <c r="Q132" s="25">
        <f>'data'!$G$23-'data'!$G$23*(1-('data'!$G$22^O132)/('data'!$G$22^O132+N132^O132))</f>
        <v>64.36073618019201</v>
      </c>
      <c r="R132" s="25">
        <f>VLOOKUP(IF(P132-'data'!$G$24&lt;0,0,P132-'data'!$G$24),P2:Q1104,2)</f>
        <v>64.8811635939677</v>
      </c>
    </row>
    <row r="133" ht="20.05" customHeight="1">
      <c r="A133" s="22">
        <f>$A132+C132</f>
        <v>645</v>
      </c>
      <c r="B133" s="23">
        <v>2.5</v>
      </c>
      <c r="C133" s="24">
        <v>5</v>
      </c>
      <c r="D133" t="b" s="25">
        <v>0</v>
      </c>
      <c r="E133" s="26"/>
      <c r="F133" s="30">
        <f>3600*(B133*'data'!$C$15/1000-H133-I132)/C133</f>
        <v>600.024979602667</v>
      </c>
      <c r="G133" s="30">
        <f>IF(F133&gt;'data'!$H$29,'data'!$H$29,IF(F133&lt;0,0,F133))</f>
        <v>600.024979602667</v>
      </c>
      <c r="H133" s="30">
        <f>(J133*'data'!$C$16+K133*OFFSET('data'!$C$17,0,D133)-I132*(OFFSET('data'!$C$18,0,D133)+'data'!$C$19+OFFSET('data'!$C$20,0,D133)))*$C133/60</f>
        <v>-0.833368027225952</v>
      </c>
      <c r="I133" s="30">
        <f>(G133/60)*$C133/60+H133+I132</f>
        <v>16.3633802816823</v>
      </c>
      <c r="J133" s="30">
        <f>J132+('data'!$C$19*I132-'data'!$C$16*J132)*$C133/60</f>
        <v>35.6642140855473</v>
      </c>
      <c r="K133" s="30">
        <f>K132+(OFFSET('data'!$C$20,0,D133)*I132-OFFSET('data'!$C$17,0,D133)*K132)*$C133/60</f>
        <v>30.736565342764</v>
      </c>
      <c r="L133" s="28">
        <f>$A133/60</f>
        <v>10.75</v>
      </c>
      <c r="M133" s="24">
        <f>I133/'data'!$C$15*1000</f>
        <v>2.5</v>
      </c>
      <c r="N133" s="24">
        <f>N132+'data'!$G$21*(M132-N132)/60*C132</f>
        <v>1.95055390471605</v>
      </c>
      <c r="O133" s="25">
        <f>IF(N133&lt;='data'!$G$22,1.89,1.47)</f>
        <v>1.89</v>
      </c>
      <c r="P133" s="24">
        <f>$A133</f>
        <v>645</v>
      </c>
      <c r="Q133" s="25">
        <f>'data'!$G$23-'data'!$G$23*(1-('data'!$G$22^O133)/('data'!$G$22^O133+N133^O133))</f>
        <v>64.2347273256477</v>
      </c>
      <c r="R133" s="25">
        <f>VLOOKUP(IF(P133-'data'!$G$24&lt;0,0,P133-'data'!$G$24),P2:Q1104,2)</f>
        <v>64.74855691291251</v>
      </c>
    </row>
    <row r="134" ht="20.05" customHeight="1">
      <c r="A134" s="22">
        <f>$A133+C133</f>
        <v>650</v>
      </c>
      <c r="B134" s="23">
        <v>2.5</v>
      </c>
      <c r="C134" s="24">
        <v>5</v>
      </c>
      <c r="D134" t="b" s="25">
        <v>0</v>
      </c>
      <c r="E134" s="26"/>
      <c r="F134" s="30">
        <f>3600*(B134*'data'!$C$15/1000-H134-I133)/C134</f>
        <v>599.181790707714</v>
      </c>
      <c r="G134" s="30">
        <f>IF(F134&gt;'data'!$H$29,'data'!$H$29,IF(F134&lt;0,0,F134))</f>
        <v>599.181790707714</v>
      </c>
      <c r="H134" s="30">
        <f>(J134*'data'!$C$16+K134*OFFSET('data'!$C$17,0,D134)-I133*(OFFSET('data'!$C$18,0,D134)+'data'!$C$19+OFFSET('data'!$C$20,0,D134)))*$C134/60</f>
        <v>-0.832196931538516</v>
      </c>
      <c r="I134" s="30">
        <f>(G134/60)*$C134/60+H134+I133</f>
        <v>16.3633802816823</v>
      </c>
      <c r="J134" s="30">
        <f>J133+('data'!$C$19*I133-'data'!$C$16*J133)*$C134/60</f>
        <v>35.8503938960203</v>
      </c>
      <c r="K134" s="30">
        <f>K133+(OFFSET('data'!$C$20,0,D134)*I133-OFFSET('data'!$C$17,0,D134)*K133)*$C134/60</f>
        <v>30.9715556794837</v>
      </c>
      <c r="L134" s="28">
        <f>$A134/60</f>
        <v>10.8333333333333</v>
      </c>
      <c r="M134" s="24">
        <f>I134/'data'!$C$15*1000</f>
        <v>2.5</v>
      </c>
      <c r="N134" s="24">
        <f>N133+'data'!$G$21*(M133-N133)/60*C133</f>
        <v>1.95701935407396</v>
      </c>
      <c r="O134" s="25">
        <f>IF(N134&lt;='data'!$G$22,1.89,1.47)</f>
        <v>1.89</v>
      </c>
      <c r="P134" s="24">
        <f>$A134</f>
        <v>650</v>
      </c>
      <c r="Q134" s="25">
        <f>'data'!$G$23-'data'!$G$23*(1-('data'!$G$22^O134)/('data'!$G$22^O134+N134^O134))</f>
        <v>64.1103170990969</v>
      </c>
      <c r="R134" s="25">
        <f>VLOOKUP(IF(P134-'data'!$G$24&lt;0,0,P134-'data'!$G$24),P2:Q1104,2)</f>
        <v>64.6176305497074</v>
      </c>
    </row>
    <row r="135" ht="20.05" customHeight="1">
      <c r="A135" s="22">
        <f>$A134+C134</f>
        <v>655</v>
      </c>
      <c r="B135" s="23">
        <v>2.5</v>
      </c>
      <c r="C135" s="24">
        <v>5</v>
      </c>
      <c r="D135" t="b" s="25">
        <v>0</v>
      </c>
      <c r="E135" s="26"/>
      <c r="F135" s="30">
        <f>3600*(B135*'data'!$C$15/1000-H135-I134)/C135</f>
        <v>598.343237050560</v>
      </c>
      <c r="G135" s="30">
        <f>IF(F135&gt;'data'!$H$29,'data'!$H$29,IF(F135&lt;0,0,F135))</f>
        <v>598.343237050560</v>
      </c>
      <c r="H135" s="30">
        <f>(J135*'data'!$C$16+K135*OFFSET('data'!$C$17,0,D135)-I134*(OFFSET('data'!$C$18,0,D135)+'data'!$C$19+OFFSET('data'!$C$20,0,D135)))*$C135/60</f>
        <v>-0.831032273681359</v>
      </c>
      <c r="I135" s="30">
        <f>(G135/60)*$C135/60+H135+I134</f>
        <v>16.3633802816823</v>
      </c>
      <c r="J135" s="30">
        <f>J134+('data'!$C$19*I134-'data'!$C$16*J134)*$C135/60</f>
        <v>36.035481136809</v>
      </c>
      <c r="K135" s="30">
        <f>K134+(OFFSET('data'!$C$20,0,D135)*I134-OFFSET('data'!$C$17,0,D135)*K134)*$C135/60</f>
        <v>31.2064674902002</v>
      </c>
      <c r="L135" s="28">
        <f>$A135/60</f>
        <v>10.9166666666667</v>
      </c>
      <c r="M135" s="24">
        <f>I135/'data'!$C$15*1000</f>
        <v>2.5</v>
      </c>
      <c r="N135" s="24">
        <f>N134+'data'!$G$21*(M134-N134)/60*C134</f>
        <v>1.96340872311069</v>
      </c>
      <c r="O135" s="25">
        <f>IF(N135&lt;='data'!$G$22,1.89,1.47)</f>
        <v>1.89</v>
      </c>
      <c r="P135" s="24">
        <f>$A135</f>
        <v>655</v>
      </c>
      <c r="Q135" s="25">
        <f>'data'!$G$23-'data'!$G$23*(1-('data'!$G$22^O135)/('data'!$G$22^O135+N135^O135))</f>
        <v>63.9874855407686</v>
      </c>
      <c r="R135" s="25">
        <f>VLOOKUP(IF(P135-'data'!$G$24&lt;0,0,P135-'data'!$G$24),P2:Q1104,2)</f>
        <v>64.4883638105282</v>
      </c>
    </row>
    <row r="136" ht="20.05" customHeight="1">
      <c r="A136" s="22">
        <f>$A135+C135</f>
        <v>660</v>
      </c>
      <c r="B136" s="23">
        <v>2.5</v>
      </c>
      <c r="C136" s="24">
        <v>5</v>
      </c>
      <c r="D136" t="b" s="25">
        <v>0</v>
      </c>
      <c r="E136" s="26"/>
      <c r="F136" s="30">
        <f>3600*(B136*'data'!$C$15/1000-H136-I135)/C136</f>
        <v>597.509291534536</v>
      </c>
      <c r="G136" s="30">
        <f>IF(F136&gt;'data'!$H$29,'data'!$H$29,IF(F136&lt;0,0,F136))</f>
        <v>597.509291534536</v>
      </c>
      <c r="H136" s="30">
        <f>(J136*'data'!$C$16+K136*OFFSET('data'!$C$17,0,D136)-I135*(OFFSET('data'!$C$18,0,D136)+'data'!$C$19+OFFSET('data'!$C$20,0,D136)))*$C136/60</f>
        <v>-0.829874016020214</v>
      </c>
      <c r="I136" s="30">
        <f>(G136/60)*$C136/60+H136+I135</f>
        <v>16.3633802816823</v>
      </c>
      <c r="J136" s="30">
        <f>J135+('data'!$C$19*I135-'data'!$C$16*J135)*$C136/60</f>
        <v>36.2194822195029</v>
      </c>
      <c r="K136" s="30">
        <f>K135+(OFFSET('data'!$C$20,0,D136)*I135-OFFSET('data'!$C$17,0,D136)*K135)*$C136/60</f>
        <v>31.4413008011544</v>
      </c>
      <c r="L136" s="28">
        <f>$A136/60</f>
        <v>11</v>
      </c>
      <c r="M136" s="24">
        <f>I136/'data'!$C$15*1000</f>
        <v>2.5</v>
      </c>
      <c r="N136" s="24">
        <f>N135+'data'!$G$21*(M135-N135)/60*C135</f>
        <v>1.96972290707961</v>
      </c>
      <c r="O136" s="25">
        <f>IF(N136&lt;='data'!$G$22,1.89,1.47)</f>
        <v>1.89</v>
      </c>
      <c r="P136" s="24">
        <f>$A136</f>
        <v>660</v>
      </c>
      <c r="Q136" s="25">
        <f>'data'!$G$23-'data'!$G$23*(1-('data'!$G$22^O136)/('data'!$G$22^O136+N136^O136))</f>
        <v>63.8662128813671</v>
      </c>
      <c r="R136" s="25">
        <f>VLOOKUP(IF(P136-'data'!$G$24&lt;0,0,P136-'data'!$G$24),P2:Q1104,2)</f>
        <v>64.36073618019201</v>
      </c>
    </row>
    <row r="137" ht="20.05" customHeight="1">
      <c r="A137" s="22">
        <f>$A136+C136</f>
        <v>665</v>
      </c>
      <c r="B137" s="23">
        <v>2.5</v>
      </c>
      <c r="C137" s="24">
        <v>5</v>
      </c>
      <c r="D137" t="b" s="25">
        <v>0</v>
      </c>
      <c r="E137" s="26"/>
      <c r="F137" s="30">
        <f>3600*(B137*'data'!$C$15/1000-H137-I136)/C137</f>
        <v>596.679927221944</v>
      </c>
      <c r="G137" s="30">
        <f>IF(F137&gt;'data'!$H$29,'data'!$H$29,IF(F137&lt;0,0,F137))</f>
        <v>596.679927221944</v>
      </c>
      <c r="H137" s="30">
        <f>(J137*'data'!$C$16+K137*OFFSET('data'!$C$17,0,D137)-I136*(OFFSET('data'!$C$18,0,D137)+'data'!$C$19+OFFSET('data'!$C$20,0,D137)))*$C137/60</f>
        <v>-0.828722121141614</v>
      </c>
      <c r="I137" s="30">
        <f>(G137/60)*$C137/60+H137+I136</f>
        <v>16.3633802816823</v>
      </c>
      <c r="J137" s="30">
        <f>J136+('data'!$C$19*I136-'data'!$C$16*J136)*$C137/60</f>
        <v>36.402403518066</v>
      </c>
      <c r="K137" s="30">
        <f>K136+(OFFSET('data'!$C$20,0,D137)*I136-OFFSET('data'!$C$17,0,D137)*K136)*$C137/60</f>
        <v>31.6760556385783</v>
      </c>
      <c r="L137" s="28">
        <f>$A137/60</f>
        <v>11.0833333333333</v>
      </c>
      <c r="M137" s="24">
        <f>I137/'data'!$C$15*1000</f>
        <v>2.5</v>
      </c>
      <c r="N137" s="24">
        <f>N136+'data'!$G$21*(M136-N136)/60*C136</f>
        <v>1.97596279069943</v>
      </c>
      <c r="O137" s="25">
        <f>IF(N137&lt;='data'!$G$22,1.89,1.47)</f>
        <v>1.89</v>
      </c>
      <c r="P137" s="24">
        <f>$A137</f>
        <v>665</v>
      </c>
      <c r="Q137" s="25">
        <f>'data'!$G$23-'data'!$G$23*(1-('data'!$G$22^O137)/('data'!$G$22^O137+N137^O137))</f>
        <v>63.7464795442139</v>
      </c>
      <c r="R137" s="25">
        <f>VLOOKUP(IF(P137-'data'!$G$24&lt;0,0,P137-'data'!$G$24),P2:Q1104,2)</f>
        <v>64.2347273256477</v>
      </c>
    </row>
    <row r="138" ht="20.05" customHeight="1">
      <c r="A138" s="22">
        <f>$A137+C137</f>
        <v>670</v>
      </c>
      <c r="B138" s="23">
        <v>2.5</v>
      </c>
      <c r="C138" s="24">
        <v>5</v>
      </c>
      <c r="D138" t="b" s="25">
        <v>0</v>
      </c>
      <c r="E138" s="26"/>
      <c r="F138" s="30">
        <f>3600*(B138*'data'!$C$15/1000-H138-I137)/C138</f>
        <v>595.855117333136</v>
      </c>
      <c r="G138" s="30">
        <f>IF(F138&gt;'data'!$H$29,'data'!$H$29,IF(F138&lt;0,0,F138))</f>
        <v>595.855117333136</v>
      </c>
      <c r="H138" s="30">
        <f>(J138*'data'!$C$16+K138*OFFSET('data'!$C$17,0,D138)-I137*(OFFSET('data'!$C$18,0,D138)+'data'!$C$19+OFFSET('data'!$C$20,0,D138)))*$C138/60</f>
        <v>-0.8275765518516029</v>
      </c>
      <c r="I138" s="30">
        <f>(G138/60)*$C138/60+H138+I137</f>
        <v>16.3633802816823</v>
      </c>
      <c r="J138" s="30">
        <f>J137+('data'!$C$19*I137-'data'!$C$16*J137)*$C138/60</f>
        <v>36.5842513690575</v>
      </c>
      <c r="K138" s="30">
        <f>K137+(OFFSET('data'!$C$20,0,D138)*I137-OFFSET('data'!$C$17,0,D138)*K137)*$C138/60</f>
        <v>31.9107320286951</v>
      </c>
      <c r="L138" s="28">
        <f>$A138/60</f>
        <v>11.1666666666667</v>
      </c>
      <c r="M138" s="24">
        <f>I138/'data'!$C$15*1000</f>
        <v>2.5</v>
      </c>
      <c r="N138" s="24">
        <f>N137+'data'!$G$21*(M137-N137)/60*C137</f>
        <v>1.98212924827821</v>
      </c>
      <c r="O138" s="25">
        <f>IF(N138&lt;='data'!$G$22,1.89,1.47)</f>
        <v>1.89</v>
      </c>
      <c r="P138" s="24">
        <f>$A138</f>
        <v>670</v>
      </c>
      <c r="Q138" s="25">
        <f>'data'!$G$23-'data'!$G$23*(1-('data'!$G$22^O138)/('data'!$G$22^O138+N138^O138))</f>
        <v>63.6282661470998</v>
      </c>
      <c r="R138" s="25">
        <f>VLOOKUP(IF(P138-'data'!$G$24&lt;0,0,P138-'data'!$G$24),P2:Q1104,2)</f>
        <v>64.1103170990969</v>
      </c>
    </row>
    <row r="139" ht="20.05" customHeight="1">
      <c r="A139" s="22">
        <f>$A138+C138</f>
        <v>675</v>
      </c>
      <c r="B139" s="23">
        <v>2.5</v>
      </c>
      <c r="C139" s="24">
        <v>5</v>
      </c>
      <c r="D139" t="b" s="25">
        <v>0</v>
      </c>
      <c r="E139" s="26"/>
      <c r="F139" s="30">
        <f>3600*(B139*'data'!$C$15/1000-H139-I138)/C139</f>
        <v>595.034835245579</v>
      </c>
      <c r="G139" s="30">
        <f>IF(F139&gt;'data'!$H$29,'data'!$H$29,IF(F139&lt;0,0,F139))</f>
        <v>595.034835245579</v>
      </c>
      <c r="H139" s="30">
        <f>(J139*'data'!$C$16+K139*OFFSET('data'!$C$17,0,D139)-I138*(OFFSET('data'!$C$18,0,D139)+'data'!$C$19+OFFSET('data'!$C$20,0,D139)))*$C139/60</f>
        <v>-0.82643727117444</v>
      </c>
      <c r="I139" s="30">
        <f>(G139/60)*$C139/60+H139+I138</f>
        <v>16.3633802816823</v>
      </c>
      <c r="J139" s="30">
        <f>J138+('data'!$C$19*I138-'data'!$C$16*J138)*$C139/60</f>
        <v>36.7650320718516</v>
      </c>
      <c r="K139" s="30">
        <f>K138+(OFFSET('data'!$C$20,0,D139)*I138-OFFSET('data'!$C$17,0,D139)*K138)*$C139/60</f>
        <v>32.1453299977194</v>
      </c>
      <c r="L139" s="28">
        <f>$A139/60</f>
        <v>11.25</v>
      </c>
      <c r="M139" s="24">
        <f>I139/'data'!$C$15*1000</f>
        <v>2.5</v>
      </c>
      <c r="N139" s="24">
        <f>N138+'data'!$G$21*(M138-N138)/60*C138</f>
        <v>1.98822314383583</v>
      </c>
      <c r="O139" s="25">
        <f>IF(N139&lt;='data'!$G$22,1.89,1.47)</f>
        <v>1.89</v>
      </c>
      <c r="P139" s="24">
        <f>$A139</f>
        <v>675</v>
      </c>
      <c r="Q139" s="25">
        <f>'data'!$G$23-'data'!$G$23*(1-('data'!$G$22^O139)/('data'!$G$22^O139+N139^O139))</f>
        <v>63.511553503867</v>
      </c>
      <c r="R139" s="25">
        <f>VLOOKUP(IF(P139-'data'!$G$24&lt;0,0,P139-'data'!$G$24),P2:Q1104,2)</f>
        <v>63.9874855407686</v>
      </c>
    </row>
    <row r="140" ht="20.05" customHeight="1">
      <c r="A140" s="22">
        <f>$A139+C139</f>
        <v>680</v>
      </c>
      <c r="B140" s="23">
        <v>2.5</v>
      </c>
      <c r="C140" s="24">
        <v>5</v>
      </c>
      <c r="D140" t="b" s="25">
        <v>0</v>
      </c>
      <c r="E140" s="26"/>
      <c r="F140" s="30">
        <f>3600*(B140*'data'!$C$15/1000-H140-I139)/C140</f>
        <v>594.219054492936</v>
      </c>
      <c r="G140" s="30">
        <f>IF(F140&gt;'data'!$H$29,'data'!$H$29,IF(F140&lt;0,0,F140))</f>
        <v>594.219054492936</v>
      </c>
      <c r="H140" s="30">
        <f>(J140*'data'!$C$16+K140*OFFSET('data'!$C$17,0,D140)-I139*(OFFSET('data'!$C$18,0,D140)+'data'!$C$19+OFFSET('data'!$C$20,0,D140)))*$C140/60</f>
        <v>-0.825304242351325</v>
      </c>
      <c r="I140" s="30">
        <f>(G140/60)*$C140/60+H140+I139</f>
        <v>16.3633802816823</v>
      </c>
      <c r="J140" s="30">
        <f>J139+('data'!$C$19*I139-'data'!$C$16*J139)*$C140/60</f>
        <v>36.9447518888553</v>
      </c>
      <c r="K140" s="30">
        <f>K139+(OFFSET('data'!$C$20,0,D140)*I139-OFFSET('data'!$C$17,0,D140)*K139)*$C140/60</f>
        <v>32.3798495718569</v>
      </c>
      <c r="L140" s="28">
        <f>$A140/60</f>
        <v>11.3333333333333</v>
      </c>
      <c r="M140" s="24">
        <f>I140/'data'!$C$15*1000</f>
        <v>2.5</v>
      </c>
      <c r="N140" s="24">
        <f>N139+'data'!$G$21*(M139-N139)/60*C139</f>
        <v>1.99424533122506</v>
      </c>
      <c r="O140" s="25">
        <f>IF(N140&lt;='data'!$G$22,1.89,1.47)</f>
        <v>1.89</v>
      </c>
      <c r="P140" s="24">
        <f>$A140</f>
        <v>680</v>
      </c>
      <c r="Q140" s="25">
        <f>'data'!$G$23-'data'!$G$23*(1-('data'!$G$22^O140)/('data'!$G$22^O140+N140^O140))</f>
        <v>63.3963226257367</v>
      </c>
      <c r="R140" s="25">
        <f>VLOOKUP(IF(P140-'data'!$G$24&lt;0,0,P140-'data'!$G$24),P2:Q1104,2)</f>
        <v>63.8662128813671</v>
      </c>
    </row>
    <row r="141" ht="20.05" customHeight="1">
      <c r="A141" s="22">
        <f>$A140+C140</f>
        <v>685</v>
      </c>
      <c r="B141" s="23">
        <v>2.5</v>
      </c>
      <c r="C141" s="24">
        <v>5</v>
      </c>
      <c r="D141" t="b" s="25">
        <v>0</v>
      </c>
      <c r="E141" s="26"/>
      <c r="F141" s="30">
        <f>3600*(B141*'data'!$C$15/1000-H141-I140)/C141</f>
        <v>593.4077487641511</v>
      </c>
      <c r="G141" s="30">
        <f>IF(F141&gt;'data'!$H$29,'data'!$H$29,IF(F141&lt;0,0,F141))</f>
        <v>593.4077487641511</v>
      </c>
      <c r="H141" s="30">
        <f>(J141*'data'!$C$16+K141*OFFSET('data'!$C$17,0,D141)-I140*(OFFSET('data'!$C$18,0,D141)+'data'!$C$19+OFFSET('data'!$C$20,0,D141)))*$C141/60</f>
        <v>-0.824177428839123</v>
      </c>
      <c r="I141" s="30">
        <f>(G141/60)*$C141/60+H141+I140</f>
        <v>16.3633802816823</v>
      </c>
      <c r="J141" s="30">
        <f>J140+('data'!$C$19*I140-'data'!$C$16*J140)*$C141/60</f>
        <v>37.1234170457258</v>
      </c>
      <c r="K141" s="30">
        <f>K140+(OFFSET('data'!$C$20,0,D141)*I140-OFFSET('data'!$C$17,0,D141)*K140)*$C141/60</f>
        <v>32.6142907773045</v>
      </c>
      <c r="L141" s="28">
        <f>$A141/60</f>
        <v>11.4166666666667</v>
      </c>
      <c r="M141" s="24">
        <f>I141/'data'!$C$15*1000</f>
        <v>2.5</v>
      </c>
      <c r="N141" s="24">
        <f>N140+'data'!$G$21*(M140-N140)/60*C140</f>
        <v>2.00019665425121</v>
      </c>
      <c r="O141" s="25">
        <f>IF(N141&lt;='data'!$G$22,1.89,1.47)</f>
        <v>1.89</v>
      </c>
      <c r="P141" s="24">
        <f>$A141</f>
        <v>685</v>
      </c>
      <c r="Q141" s="25">
        <f>'data'!$G$23-'data'!$G$23*(1-('data'!$G$22^O141)/('data'!$G$22^O141+N141^O141))</f>
        <v>63.2825547223966</v>
      </c>
      <c r="R141" s="25">
        <f>VLOOKUP(IF(P141-'data'!$G$24&lt;0,0,P141-'data'!$G$24),P2:Q1104,2)</f>
        <v>63.7464795442139</v>
      </c>
    </row>
    <row r="142" ht="20.05" customHeight="1">
      <c r="A142" s="22">
        <f>$A141+C141</f>
        <v>690</v>
      </c>
      <c r="B142" s="23">
        <v>2.5</v>
      </c>
      <c r="C142" s="24">
        <v>5</v>
      </c>
      <c r="D142" t="b" s="25">
        <v>0</v>
      </c>
      <c r="E142" s="26"/>
      <c r="F142" s="30">
        <f>3600*(B142*'data'!$C$15/1000-H142-I141)/C142</f>
        <v>592.600891902533</v>
      </c>
      <c r="G142" s="30">
        <f>IF(F142&gt;'data'!$H$29,'data'!$H$29,IF(F142&lt;0,0,F142))</f>
        <v>592.600891902533</v>
      </c>
      <c r="H142" s="30">
        <f>(J142*'data'!$C$16+K142*OFFSET('data'!$C$17,0,D142)-I141*(OFFSET('data'!$C$18,0,D142)+'data'!$C$19+OFFSET('data'!$C$20,0,D142)))*$C142/60</f>
        <v>-0.8230567943090989</v>
      </c>
      <c r="I142" s="30">
        <f>(G142/60)*$C142/60+H142+I141</f>
        <v>16.3633802816823</v>
      </c>
      <c r="J142" s="30">
        <f>J141+('data'!$C$19*I141-'data'!$C$16*J141)*$C142/60</f>
        <v>37.3010337315857</v>
      </c>
      <c r="K142" s="30">
        <f>K141+(OFFSET('data'!$C$20,0,D142)*I141-OFFSET('data'!$C$17,0,D142)*K141)*$C142/60</f>
        <v>32.8486536402505</v>
      </c>
      <c r="L142" s="28">
        <f>$A142/60</f>
        <v>11.5</v>
      </c>
      <c r="M142" s="24">
        <f>I142/'data'!$C$15*1000</f>
        <v>2.5</v>
      </c>
      <c r="N142" s="24">
        <f>N141+'data'!$G$21*(M141-N141)/60*C141</f>
        <v>2.00607794679035</v>
      </c>
      <c r="O142" s="25">
        <f>IF(N142&lt;='data'!$G$22,1.89,1.47)</f>
        <v>1.89</v>
      </c>
      <c r="P142" s="24">
        <f>$A142</f>
        <v>690</v>
      </c>
      <c r="Q142" s="25">
        <f>'data'!$G$23-'data'!$G$23*(1-('data'!$G$22^O142)/('data'!$G$22^O142+N142^O142))</f>
        <v>63.1702312028654</v>
      </c>
      <c r="R142" s="25">
        <f>VLOOKUP(IF(P142-'data'!$G$24&lt;0,0,P142-'data'!$G$24),P2:Q1104,2)</f>
        <v>63.6282661470998</v>
      </c>
    </row>
    <row r="143" ht="20.05" customHeight="1">
      <c r="A143" s="22">
        <f>$A142+C142</f>
        <v>695</v>
      </c>
      <c r="B143" s="23">
        <v>2.5</v>
      </c>
      <c r="C143" s="24">
        <v>5</v>
      </c>
      <c r="D143" t="b" s="25">
        <v>0</v>
      </c>
      <c r="E143" s="26"/>
      <c r="F143" s="30">
        <f>3600*(B143*'data'!$C$15/1000-H143-I142)/C143</f>
        <v>591.798457904855</v>
      </c>
      <c r="G143" s="30">
        <f>IF(F143&gt;'data'!$H$29,'data'!$H$29,IF(F143&lt;0,0,F143))</f>
        <v>591.798457904855</v>
      </c>
      <c r="H143" s="30">
        <f>(J143*'data'!$C$16+K143*OFFSET('data'!$C$17,0,D143)-I142*(OFFSET('data'!$C$18,0,D143)+'data'!$C$19+OFFSET('data'!$C$20,0,D143)))*$C143/60</f>
        <v>-0.821942302645657</v>
      </c>
      <c r="I143" s="30">
        <f>(G143/60)*$C143/60+H143+I142</f>
        <v>16.3633802816823</v>
      </c>
      <c r="J143" s="30">
        <f>J142+('data'!$C$19*I142-'data'!$C$16*J142)*$C143/60</f>
        <v>37.4776080992377</v>
      </c>
      <c r="K143" s="30">
        <f>K142+(OFFSET('data'!$C$20,0,D143)*I142-OFFSET('data'!$C$17,0,D143)*K142)*$C143/60</f>
        <v>33.0829381868744</v>
      </c>
      <c r="L143" s="28">
        <f>$A143/60</f>
        <v>11.5833333333333</v>
      </c>
      <c r="M143" s="24">
        <f>I143/'data'!$C$15*1000</f>
        <v>2.5</v>
      </c>
      <c r="N143" s="24">
        <f>N142+'data'!$G$21*(M142-N142)/60*C142</f>
        <v>2.01189003290616</v>
      </c>
      <c r="O143" s="25">
        <f>IF(N143&lt;='data'!$G$22,1.89,1.47)</f>
        <v>1.89</v>
      </c>
      <c r="P143" s="24">
        <f>$A143</f>
        <v>695</v>
      </c>
      <c r="Q143" s="25">
        <f>'data'!$G$23-'data'!$G$23*(1-('data'!$G$22^O143)/('data'!$G$22^O143+N143^O143))</f>
        <v>63.0593336761467</v>
      </c>
      <c r="R143" s="25">
        <f>VLOOKUP(IF(P143-'data'!$G$24&lt;0,0,P143-'data'!$G$24),P2:Q1104,2)</f>
        <v>63.511553503867</v>
      </c>
    </row>
    <row r="144" ht="20.05" customHeight="1">
      <c r="A144" s="22">
        <f>$A143+C143</f>
        <v>700</v>
      </c>
      <c r="B144" s="23">
        <v>2.5</v>
      </c>
      <c r="C144" s="24">
        <v>5</v>
      </c>
      <c r="D144" t="b" s="25">
        <v>0</v>
      </c>
      <c r="E144" s="26"/>
      <c r="F144" s="30">
        <f>3600*(B144*'data'!$C$15/1000-H144-I143)/C144</f>
        <v>591.000420920450</v>
      </c>
      <c r="G144" s="30">
        <f>IF(F144&gt;'data'!$H$29,'data'!$H$29,IF(F144&lt;0,0,F144))</f>
        <v>591.000420920450</v>
      </c>
      <c r="H144" s="30">
        <f>(J144*'data'!$C$16+K144*OFFSET('data'!$C$17,0,D144)-I143*(OFFSET('data'!$C$18,0,D144)+'data'!$C$19+OFFSET('data'!$C$20,0,D144)))*$C144/60</f>
        <v>-0.820833917945094</v>
      </c>
      <c r="I144" s="30">
        <f>(G144/60)*$C144/60+H144+I143</f>
        <v>16.3633802816823</v>
      </c>
      <c r="J144" s="30">
        <f>J143+('data'!$C$19*I143-'data'!$C$16*J143)*$C144/60</f>
        <v>37.6531462653777</v>
      </c>
      <c r="K144" s="30">
        <f>K143+(OFFSET('data'!$C$20,0,D144)*I143-OFFSET('data'!$C$17,0,D144)*K143)*$C144/60</f>
        <v>33.3171444433469</v>
      </c>
      <c r="L144" s="28">
        <f>$A144/60</f>
        <v>11.6666666666667</v>
      </c>
      <c r="M144" s="24">
        <f>I144/'data'!$C$15*1000</f>
        <v>2.5</v>
      </c>
      <c r="N144" s="24">
        <f>N143+'data'!$G$21*(M143-N143)/60*C143</f>
        <v>2.01763372696537</v>
      </c>
      <c r="O144" s="25">
        <f>IF(N144&lt;='data'!$G$22,1.89,1.47)</f>
        <v>1.89</v>
      </c>
      <c r="P144" s="24">
        <f>$A144</f>
        <v>700</v>
      </c>
      <c r="Q144" s="25">
        <f>'data'!$G$23-'data'!$G$23*(1-('data'!$G$22^O144)/('data'!$G$22^O144+N144^O144))</f>
        <v>62.9498439516864</v>
      </c>
      <c r="R144" s="25">
        <f>VLOOKUP(IF(P144-'data'!$G$24&lt;0,0,P144-'data'!$G$24),P2:Q1104,2)</f>
        <v>63.3963226257367</v>
      </c>
    </row>
    <row r="145" ht="20.05" customHeight="1">
      <c r="A145" s="22">
        <f>$A144+C144</f>
        <v>705</v>
      </c>
      <c r="B145" s="23">
        <v>2.5</v>
      </c>
      <c r="C145" s="24">
        <v>5</v>
      </c>
      <c r="D145" t="b" s="25">
        <v>0</v>
      </c>
      <c r="E145" s="26"/>
      <c r="F145" s="30">
        <f>3600*(B145*'data'!$C$15/1000-H145-I144)/C145</f>
        <v>590.206755250318</v>
      </c>
      <c r="G145" s="30">
        <f>IF(F145&gt;'data'!$H$29,'data'!$H$29,IF(F145&lt;0,0,F145))</f>
        <v>590.206755250318</v>
      </c>
      <c r="H145" s="30">
        <f>(J145*'data'!$C$16+K145*OFFSET('data'!$C$17,0,D145)-I144*(OFFSET('data'!$C$18,0,D145)+'data'!$C$19+OFFSET('data'!$C$20,0,D145)))*$C145/60</f>
        <v>-0.819731604514356</v>
      </c>
      <c r="I145" s="30">
        <f>(G145/60)*$C145/60+H145+I144</f>
        <v>16.3633802816823</v>
      </c>
      <c r="J145" s="30">
        <f>J144+('data'!$C$19*I144-'data'!$C$16*J144)*$C145/60</f>
        <v>37.8276543108065</v>
      </c>
      <c r="K145" s="30">
        <f>K144+(OFFSET('data'!$C$20,0,D145)*I144-OFFSET('data'!$C$17,0,D145)*K144)*$C145/60</f>
        <v>33.5512724358299</v>
      </c>
      <c r="L145" s="28">
        <f>$A145/60</f>
        <v>11.75</v>
      </c>
      <c r="M145" s="24">
        <f>I145/'data'!$C$15*1000</f>
        <v>2.5</v>
      </c>
      <c r="N145" s="24">
        <f>N144+'data'!$G$21*(M144-N144)/60*C144</f>
        <v>2.02330983375189</v>
      </c>
      <c r="O145" s="25">
        <f>IF(N145&lt;='data'!$G$22,1.89,1.47)</f>
        <v>1.89</v>
      </c>
      <c r="P145" s="24">
        <f>$A145</f>
        <v>705</v>
      </c>
      <c r="Q145" s="25">
        <f>'data'!$G$23-'data'!$G$23*(1-('data'!$G$22^O145)/('data'!$G$22^O145+N145^O145))</f>
        <v>62.8417440396451</v>
      </c>
      <c r="R145" s="25">
        <f>VLOOKUP(IF(P145-'data'!$G$24&lt;0,0,P145-'data'!$G$24),P2:Q1104,2)</f>
        <v>63.2825547223966</v>
      </c>
    </row>
    <row r="146" ht="20.05" customHeight="1">
      <c r="A146" s="22">
        <f>$A145+C145</f>
        <v>710</v>
      </c>
      <c r="B146" s="23">
        <v>2.5</v>
      </c>
      <c r="C146" s="24">
        <v>5</v>
      </c>
      <c r="D146" t="b" s="25">
        <v>0</v>
      </c>
      <c r="E146" s="26"/>
      <c r="F146" s="30">
        <f>3600*(B146*'data'!$C$15/1000-H146-I145)/C146</f>
        <v>589.417435346235</v>
      </c>
      <c r="G146" s="30">
        <f>IF(F146&gt;'data'!$H$29,'data'!$H$29,IF(F146&lt;0,0,F146))</f>
        <v>589.417435346235</v>
      </c>
      <c r="H146" s="30">
        <f>(J146*'data'!$C$16+K146*OFFSET('data'!$C$17,0,D146)-I145*(OFFSET('data'!$C$18,0,D146)+'data'!$C$19+OFFSET('data'!$C$20,0,D146)))*$C146/60</f>
        <v>-0.818635326869796</v>
      </c>
      <c r="I146" s="30">
        <f>(G146/60)*$C146/60+H146+I145</f>
        <v>16.3633802816823</v>
      </c>
      <c r="J146" s="30">
        <f>J145+('data'!$C$19*I145-'data'!$C$16*J145)*$C146/60</f>
        <v>38.0011382806408</v>
      </c>
      <c r="K146" s="30">
        <f>K145+(OFFSET('data'!$C$20,0,D146)*I145-OFFSET('data'!$C$17,0,D146)*K145)*$C146/60</f>
        <v>33.7853221904767</v>
      </c>
      <c r="L146" s="28">
        <f>$A146/60</f>
        <v>11.8333333333333</v>
      </c>
      <c r="M146" s="24">
        <f>I146/'data'!$C$15*1000</f>
        <v>2.5</v>
      </c>
      <c r="N146" s="24">
        <f>N145+'data'!$G$21*(M145-N145)/60*C145</f>
        <v>2.02891914857958</v>
      </c>
      <c r="O146" s="25">
        <f>IF(N146&lt;='data'!$G$22,1.89,1.47)</f>
        <v>1.89</v>
      </c>
      <c r="P146" s="24">
        <f>$A146</f>
        <v>710</v>
      </c>
      <c r="Q146" s="25">
        <f>'data'!$G$23-'data'!$G$23*(1-('data'!$G$22^O146)/('data'!$G$22^O146+N146^O146))</f>
        <v>62.735016150998</v>
      </c>
      <c r="R146" s="25">
        <f>VLOOKUP(IF(P146-'data'!$G$24&lt;0,0,P146-'data'!$G$24),P2:Q1104,2)</f>
        <v>63.1702312028654</v>
      </c>
    </row>
    <row r="147" ht="20.05" customHeight="1">
      <c r="A147" s="22">
        <f>$A146+C146</f>
        <v>715</v>
      </c>
      <c r="B147" s="23">
        <v>2.5</v>
      </c>
      <c r="C147" s="24">
        <v>5</v>
      </c>
      <c r="D147" t="b" s="25">
        <v>0</v>
      </c>
      <c r="E147" s="26"/>
      <c r="F147" s="30">
        <f>3600*(B147*'data'!$C$15/1000-H147-I146)/C147</f>
        <v>588.632435809869</v>
      </c>
      <c r="G147" s="30">
        <f>IF(F147&gt;'data'!$H$29,'data'!$H$29,IF(F147&lt;0,0,F147))</f>
        <v>588.632435809869</v>
      </c>
      <c r="H147" s="30">
        <f>(J147*'data'!$C$16+K147*OFFSET('data'!$C$17,0,D147)-I146*(OFFSET('data'!$C$18,0,D147)+'data'!$C$19+OFFSET('data'!$C$20,0,D147)))*$C147/60</f>
        <v>-0.817545049735954</v>
      </c>
      <c r="I147" s="30">
        <f>(G147/60)*$C147/60+H147+I146</f>
        <v>16.3633802816823</v>
      </c>
      <c r="J147" s="30">
        <f>J146+('data'!$C$19*I146-'data'!$C$16*J146)*$C147/60</f>
        <v>38.1736041845222</v>
      </c>
      <c r="K147" s="30">
        <f>K146+(OFFSET('data'!$C$20,0,D147)*I146-OFFSET('data'!$C$17,0,D147)*K146)*$C147/60</f>
        <v>34.0192937334318</v>
      </c>
      <c r="L147" s="28">
        <f>$A147/60</f>
        <v>11.9166666666667</v>
      </c>
      <c r="M147" s="24">
        <f>I147/'data'!$C$15*1000</f>
        <v>2.5</v>
      </c>
      <c r="N147" s="24">
        <f>N146+'data'!$G$21*(M146-N146)/60*C146</f>
        <v>2.03446245740366</v>
      </c>
      <c r="O147" s="25">
        <f>IF(N147&lt;='data'!$G$22,1.89,1.47)</f>
        <v>1.89</v>
      </c>
      <c r="P147" s="24">
        <f>$A147</f>
        <v>715</v>
      </c>
      <c r="Q147" s="25">
        <f>'data'!$G$23-'data'!$G$23*(1-('data'!$G$22^O147)/('data'!$G$22^O147+N147^O147))</f>
        <v>62.6296426974748</v>
      </c>
      <c r="R147" s="25">
        <f>VLOOKUP(IF(P147-'data'!$G$24&lt;0,0,P147-'data'!$G$24),P2:Q1104,2)</f>
        <v>63.0593336761467</v>
      </c>
    </row>
    <row r="148" ht="20.05" customHeight="1">
      <c r="A148" s="22">
        <f>$A147+C147</f>
        <v>720</v>
      </c>
      <c r="B148" s="23">
        <v>2.5</v>
      </c>
      <c r="C148" s="24">
        <v>5</v>
      </c>
      <c r="D148" t="b" s="25">
        <v>0</v>
      </c>
      <c r="E148" s="26"/>
      <c r="F148" s="30">
        <f>3600*(B148*'data'!$C$15/1000-H148-I147)/C148</f>
        <v>587.851731391897</v>
      </c>
      <c r="G148" s="30">
        <f>IF(F148&gt;'data'!$H$29,'data'!$H$29,IF(F148&lt;0,0,F148))</f>
        <v>587.851731391897</v>
      </c>
      <c r="H148" s="30">
        <f>(J148*'data'!$C$16+K148*OFFSET('data'!$C$17,0,D148)-I147*(OFFSET('data'!$C$18,0,D148)+'data'!$C$19+OFFSET('data'!$C$20,0,D148)))*$C148/60</f>
        <v>-0.816460738044326</v>
      </c>
      <c r="I148" s="30">
        <f>(G148/60)*$C148/60+H148+I147</f>
        <v>16.3633802816823</v>
      </c>
      <c r="J148" s="30">
        <f>J147+('data'!$C$19*I147-'data'!$C$16*J147)*$C148/60</f>
        <v>38.3450579968257</v>
      </c>
      <c r="K148" s="30">
        <f>K147+(OFFSET('data'!$C$20,0,D148)*I147-OFFSET('data'!$C$17,0,D148)*K147)*$C148/60</f>
        <v>34.253187090831</v>
      </c>
      <c r="L148" s="28">
        <f>$A148/60</f>
        <v>12</v>
      </c>
      <c r="M148" s="24">
        <f>I148/'data'!$C$15*1000</f>
        <v>2.5</v>
      </c>
      <c r="N148" s="24">
        <f>N147+'data'!$G$21*(M147-N147)/60*C147</f>
        <v>2.03994053693084</v>
      </c>
      <c r="O148" s="25">
        <f>IF(N148&lt;='data'!$G$22,1.89,1.47)</f>
        <v>1.89</v>
      </c>
      <c r="P148" s="24">
        <f>$A148</f>
        <v>720</v>
      </c>
      <c r="Q148" s="25">
        <f>'data'!$G$23-'data'!$G$23*(1-('data'!$G$22^O148)/('data'!$G$22^O148+N148^O148))</f>
        <v>62.5256062913478</v>
      </c>
      <c r="R148" s="25">
        <f>VLOOKUP(IF(P148-'data'!$G$24&lt;0,0,P148-'data'!$G$24),P2:Q1104,2)</f>
        <v>62.9498439516864</v>
      </c>
    </row>
    <row r="149" ht="20.05" customHeight="1">
      <c r="A149" s="22">
        <f>$A148+C148</f>
        <v>725</v>
      </c>
      <c r="B149" s="23">
        <v>2.5</v>
      </c>
      <c r="C149" s="24">
        <v>5</v>
      </c>
      <c r="D149" t="b" s="25">
        <v>0</v>
      </c>
      <c r="E149" s="26"/>
      <c r="F149" s="30">
        <f>3600*(B149*'data'!$C$15/1000-H149-I148)/C149</f>
        <v>587.075296991135</v>
      </c>
      <c r="G149" s="30">
        <f>IF(F149&gt;'data'!$H$29,'data'!$H$29,IF(F149&lt;0,0,F149))</f>
        <v>587.075296991135</v>
      </c>
      <c r="H149" s="30">
        <f>(J149*'data'!$C$16+K149*OFFSET('data'!$C$17,0,D149)-I148*(OFFSET('data'!$C$18,0,D149)+'data'!$C$19+OFFSET('data'!$C$20,0,D149)))*$C149/60</f>
        <v>-0.815382356932157</v>
      </c>
      <c r="I149" s="30">
        <f>(G149/60)*$C149/60+H149+I148</f>
        <v>16.3633802816823</v>
      </c>
      <c r="J149" s="30">
        <f>J148+('data'!$C$19*I148-'data'!$C$16*J148)*$C149/60</f>
        <v>38.5155056568665</v>
      </c>
      <c r="K149" s="30">
        <f>K148+(OFFSET('data'!$C$20,0,D149)*I148-OFFSET('data'!$C$17,0,D149)*K148)*$C149/60</f>
        <v>34.4870022888013</v>
      </c>
      <c r="L149" s="28">
        <f>$A149/60</f>
        <v>12.0833333333333</v>
      </c>
      <c r="M149" s="24">
        <f>I149/'data'!$C$15*1000</f>
        <v>2.5</v>
      </c>
      <c r="N149" s="24">
        <f>N148+'data'!$G$21*(M148-N148)/60*C148</f>
        <v>2.04535415472817</v>
      </c>
      <c r="O149" s="25">
        <f>IF(N149&lt;='data'!$G$22,1.89,1.47)</f>
        <v>1.89</v>
      </c>
      <c r="P149" s="24">
        <f>$A149</f>
        <v>725</v>
      </c>
      <c r="Q149" s="25">
        <f>'data'!$G$23-'data'!$G$23*(1-('data'!$G$22^O149)/('data'!$G$22^O149+N149^O149))</f>
        <v>62.4228897450797</v>
      </c>
      <c r="R149" s="25">
        <f>VLOOKUP(IF(P149-'data'!$G$24&lt;0,0,P149-'data'!$G$24),P2:Q1104,2)</f>
        <v>62.8417440396451</v>
      </c>
    </row>
    <row r="150" ht="20.05" customHeight="1">
      <c r="A150" s="22">
        <f>$A149+C149</f>
        <v>730</v>
      </c>
      <c r="B150" s="23">
        <v>2.5</v>
      </c>
      <c r="C150" s="24">
        <v>5</v>
      </c>
      <c r="D150" t="b" s="25">
        <v>0</v>
      </c>
      <c r="E150" s="26"/>
      <c r="F150" s="30">
        <f>3600*(B150*'data'!$C$15/1000-H150-I149)/C150</f>
        <v>586.303107653668</v>
      </c>
      <c r="G150" s="30">
        <f>IF(F150&gt;'data'!$H$29,'data'!$H$29,IF(F150&lt;0,0,F150))</f>
        <v>586.303107653668</v>
      </c>
      <c r="H150" s="30">
        <f>(J150*'data'!$C$16+K150*OFFSET('data'!$C$17,0,D150)-I149*(OFFSET('data'!$C$18,0,D150)+'data'!$C$19+OFFSET('data'!$C$20,0,D150)))*$C150/60</f>
        <v>-0.814309871741231</v>
      </c>
      <c r="I150" s="30">
        <f>(G150/60)*$C150/60+H150+I149</f>
        <v>16.3633802816823</v>
      </c>
      <c r="J150" s="30">
        <f>J149+('data'!$C$19*I149-'data'!$C$16*J149)*$C150/60</f>
        <v>38.6849530691057</v>
      </c>
      <c r="K150" s="30">
        <f>K149+(OFFSET('data'!$C$20,0,D150)*I149-OFFSET('data'!$C$17,0,D150)*K149)*$C150/60</f>
        <v>34.720739353461</v>
      </c>
      <c r="L150" s="28">
        <f>$A150/60</f>
        <v>12.1666666666667</v>
      </c>
      <c r="M150" s="24">
        <f>I150/'data'!$C$15*1000</f>
        <v>2.5</v>
      </c>
      <c r="N150" s="24">
        <f>N149+'data'!$G$21*(M149-N149)/60*C149</f>
        <v>2.05070406933057</v>
      </c>
      <c r="O150" s="25">
        <f>IF(N150&lt;='data'!$G$22,1.89,1.47)</f>
        <v>1.89</v>
      </c>
      <c r="P150" s="24">
        <f>$A150</f>
        <v>730</v>
      </c>
      <c r="Q150" s="25">
        <f>'data'!$G$23-'data'!$G$23*(1-('data'!$G$22^O150)/('data'!$G$22^O150+N150^O150))</f>
        <v>62.3214760708407</v>
      </c>
      <c r="R150" s="25">
        <f>VLOOKUP(IF(P150-'data'!$G$24&lt;0,0,P150-'data'!$G$24),P2:Q1104,2)</f>
        <v>62.735016150998</v>
      </c>
    </row>
    <row r="151" ht="20.05" customHeight="1">
      <c r="A151" s="22">
        <f>$A150+C150</f>
        <v>735</v>
      </c>
      <c r="B151" s="23">
        <v>2.5</v>
      </c>
      <c r="C151" s="24">
        <v>5</v>
      </c>
      <c r="D151" t="b" s="25">
        <v>0</v>
      </c>
      <c r="E151" s="26"/>
      <c r="F151" s="30">
        <f>3600*(B151*'data'!$C$15/1000-H151-I150)/C151</f>
        <v>585.535138571984</v>
      </c>
      <c r="G151" s="30">
        <f>IF(F151&gt;'data'!$H$29,'data'!$H$29,IF(F151&lt;0,0,F151))</f>
        <v>585.535138571984</v>
      </c>
      <c r="H151" s="30">
        <f>(J151*'data'!$C$16+K151*OFFSET('data'!$C$17,0,D151)-I150*(OFFSET('data'!$C$18,0,D151)+'data'!$C$19+OFFSET('data'!$C$20,0,D151)))*$C151/60</f>
        <v>-0.81324324801667</v>
      </c>
      <c r="I151" s="30">
        <f>(G151/60)*$C151/60+H151+I150</f>
        <v>16.3633802816823</v>
      </c>
      <c r="J151" s="30">
        <f>J150+('data'!$C$19*I150-'data'!$C$16*J150)*$C151/60</f>
        <v>38.853406103355</v>
      </c>
      <c r="K151" s="30">
        <f>K150+(OFFSET('data'!$C$20,0,D151)*I150-OFFSET('data'!$C$17,0,D151)*K150)*$C151/60</f>
        <v>34.9543983109197</v>
      </c>
      <c r="L151" s="28">
        <f>$A151/60</f>
        <v>12.25</v>
      </c>
      <c r="M151" s="24">
        <f>I151/'data'!$C$15*1000</f>
        <v>2.5</v>
      </c>
      <c r="N151" s="24">
        <f>N150+'data'!$G$21*(M150-N150)/60*C150</f>
        <v>2.05599103034712</v>
      </c>
      <c r="O151" s="25">
        <f>IF(N151&lt;='data'!$G$22,1.89,1.47)</f>
        <v>1.89</v>
      </c>
      <c r="P151" s="24">
        <f>$A151</f>
        <v>735</v>
      </c>
      <c r="Q151" s="25">
        <f>'data'!$G$23-'data'!$G$23*(1-('data'!$G$22^O151)/('data'!$G$22^O151+N151^O151))</f>
        <v>62.2213484799029</v>
      </c>
      <c r="R151" s="25">
        <f>VLOOKUP(IF(P151-'data'!$G$24&lt;0,0,P151-'data'!$G$24),P2:Q1104,2)</f>
        <v>62.6296426974748</v>
      </c>
    </row>
    <row r="152" ht="20.05" customHeight="1">
      <c r="A152" s="22">
        <f>$A151+C151</f>
        <v>740</v>
      </c>
      <c r="B152" s="23">
        <v>2.5</v>
      </c>
      <c r="C152" s="24">
        <v>5</v>
      </c>
      <c r="D152" t="b" s="25">
        <v>0</v>
      </c>
      <c r="E152" s="26"/>
      <c r="F152" s="30">
        <f>3600*(B152*'data'!$C$15/1000-H152-I151)/C152</f>
        <v>584.771365084115</v>
      </c>
      <c r="G152" s="30">
        <f>IF(F152&gt;'data'!$H$29,'data'!$H$29,IF(F152&lt;0,0,F152))</f>
        <v>584.771365084115</v>
      </c>
      <c r="H152" s="30">
        <f>(J152*'data'!$C$16+K152*OFFSET('data'!$C$17,0,D152)-I151*(OFFSET('data'!$C$18,0,D152)+'data'!$C$19+OFFSET('data'!$C$20,0,D152)))*$C152/60</f>
        <v>-0.81218245150574</v>
      </c>
      <c r="I152" s="30">
        <f>(G152/60)*$C152/60+H152+I151</f>
        <v>16.3633802816823</v>
      </c>
      <c r="J152" s="30">
        <f>J151+('data'!$C$19*I151-'data'!$C$16*J151)*$C152/60</f>
        <v>39.020870594980</v>
      </c>
      <c r="K152" s="30">
        <f>K151+(OFFSET('data'!$C$20,0,D152)*I151-OFFSET('data'!$C$17,0,D152)*K151)*$C152/60</f>
        <v>35.1879791872782</v>
      </c>
      <c r="L152" s="28">
        <f>$A152/60</f>
        <v>12.3333333333333</v>
      </c>
      <c r="M152" s="24">
        <f>I152/'data'!$C$15*1000</f>
        <v>2.5</v>
      </c>
      <c r="N152" s="24">
        <f>N151+'data'!$G$21*(M151-N151)/60*C151</f>
        <v>2.06121577856608</v>
      </c>
      <c r="O152" s="25">
        <f>IF(N152&lt;='data'!$G$22,1.89,1.47)</f>
        <v>1.89</v>
      </c>
      <c r="P152" s="24">
        <f>$A152</f>
        <v>740</v>
      </c>
      <c r="Q152" s="25">
        <f>'data'!$G$23-'data'!$G$23*(1-('data'!$G$22^O152)/('data'!$G$22^O152+N152^O152))</f>
        <v>62.1224903819226</v>
      </c>
      <c r="R152" s="25">
        <f>VLOOKUP(IF(P152-'data'!$G$24&lt;0,0,P152-'data'!$G$24),P2:Q1104,2)</f>
        <v>62.5256062913478</v>
      </c>
    </row>
    <row r="153" ht="20.05" customHeight="1">
      <c r="A153" s="22">
        <f>$A152+C152</f>
        <v>745</v>
      </c>
      <c r="B153" s="23">
        <v>2.5</v>
      </c>
      <c r="C153" s="24">
        <v>5</v>
      </c>
      <c r="D153" t="b" s="25">
        <v>0</v>
      </c>
      <c r="E153" s="26"/>
      <c r="F153" s="30">
        <f>3600*(B153*'data'!$C$15/1000-H153-I152)/C153</f>
        <v>584.011762672783</v>
      </c>
      <c r="G153" s="30">
        <f>IF(F153&gt;'data'!$H$29,'data'!$H$29,IF(F153&lt;0,0,F153))</f>
        <v>584.011762672783</v>
      </c>
      <c r="H153" s="30">
        <f>(J153*'data'!$C$16+K153*OFFSET('data'!$C$17,0,D153)-I152*(OFFSET('data'!$C$18,0,D153)+'data'!$C$19+OFFSET('data'!$C$20,0,D153)))*$C153/60</f>
        <v>-0.811127448156668</v>
      </c>
      <c r="I153" s="30">
        <f>(G153/60)*$C153/60+H153+I152</f>
        <v>16.3633802816823</v>
      </c>
      <c r="J153" s="30">
        <f>J152+('data'!$C$19*I152-'data'!$C$16*J152)*$C153/60</f>
        <v>39.1873523451021</v>
      </c>
      <c r="K153" s="30">
        <f>K152+(OFFSET('data'!$C$20,0,D153)*I152-OFFSET('data'!$C$17,0,D153)*K152)*$C153/60</f>
        <v>35.4214820086286</v>
      </c>
      <c r="L153" s="28">
        <f>$A153/60</f>
        <v>12.4166666666667</v>
      </c>
      <c r="M153" s="24">
        <f>I153/'data'!$C$15*1000</f>
        <v>2.5</v>
      </c>
      <c r="N153" s="24">
        <f>N152+'data'!$G$21*(M152-N152)/60*C152</f>
        <v>2.06637904605871</v>
      </c>
      <c r="O153" s="25">
        <f>IF(N153&lt;='data'!$G$22,1.89,1.47)</f>
        <v>1.89</v>
      </c>
      <c r="P153" s="24">
        <f>$A153</f>
        <v>745</v>
      </c>
      <c r="Q153" s="25">
        <f>'data'!$G$23-'data'!$G$23*(1-('data'!$G$22^O153)/('data'!$G$22^O153+N153^O153))</f>
        <v>62.0248853841148</v>
      </c>
      <c r="R153" s="25">
        <f>VLOOKUP(IF(P153-'data'!$G$24&lt;0,0,P153-'data'!$G$24),P2:Q1104,2)</f>
        <v>62.4228897450797</v>
      </c>
    </row>
    <row r="154" ht="20.05" customHeight="1">
      <c r="A154" s="22">
        <f>$A153+C153</f>
        <v>750</v>
      </c>
      <c r="B154" s="23">
        <v>2.5</v>
      </c>
      <c r="C154" s="24">
        <v>5</v>
      </c>
      <c r="D154" t="b" s="25">
        <v>0</v>
      </c>
      <c r="E154" s="26"/>
      <c r="F154" s="30">
        <f>3600*(B154*'data'!$C$15/1000-H154-I153)/C154</f>
        <v>583.256306964552</v>
      </c>
      <c r="G154" s="30">
        <f>IF(F154&gt;'data'!$H$29,'data'!$H$29,IF(F154&lt;0,0,F154))</f>
        <v>583.256306964552</v>
      </c>
      <c r="H154" s="30">
        <f>(J154*'data'!$C$16+K154*OFFSET('data'!$C$17,0,D154)-I153*(OFFSET('data'!$C$18,0,D154)+'data'!$C$19+OFFSET('data'!$C$20,0,D154)))*$C154/60</f>
        <v>-0.810078204117459</v>
      </c>
      <c r="I154" s="30">
        <f>(G154/60)*$C154/60+H154+I153</f>
        <v>16.3633802816823</v>
      </c>
      <c r="J154" s="30">
        <f>J153+('data'!$C$19*I153-'data'!$C$16*J153)*$C154/60</f>
        <v>39.3528571207998</v>
      </c>
      <c r="K154" s="30">
        <f>K153+(OFFSET('data'!$C$20,0,D154)*I153-OFFSET('data'!$C$17,0,D154)*K153)*$C154/60</f>
        <v>35.6549068010543</v>
      </c>
      <c r="L154" s="28">
        <f>$A154/60</f>
        <v>12.5</v>
      </c>
      <c r="M154" s="24">
        <f>I154/'data'!$C$15*1000</f>
        <v>2.5</v>
      </c>
      <c r="N154" s="24">
        <f>N153+'data'!$G$21*(M153-N153)/60*C153</f>
        <v>2.07148155628183</v>
      </c>
      <c r="O154" s="25">
        <f>IF(N154&lt;='data'!$G$22,1.89,1.47)</f>
        <v>1.89</v>
      </c>
      <c r="P154" s="24">
        <f>$A154</f>
        <v>750</v>
      </c>
      <c r="Q154" s="25">
        <f>'data'!$G$23-'data'!$G$23*(1-('data'!$G$22^O154)/('data'!$G$22^O154+N154^O154))</f>
        <v>61.928517290332</v>
      </c>
      <c r="R154" s="25">
        <f>VLOOKUP(IF(P154-'data'!$G$24&lt;0,0,P154-'data'!$G$24),P2:Q1104,2)</f>
        <v>62.3214760708407</v>
      </c>
    </row>
    <row r="155" ht="20.05" customHeight="1">
      <c r="A155" s="22">
        <f>$A154+C154</f>
        <v>755</v>
      </c>
      <c r="B155" s="23">
        <v>2.5</v>
      </c>
      <c r="C155" s="24">
        <v>5</v>
      </c>
      <c r="D155" t="b" s="25">
        <v>0</v>
      </c>
      <c r="E155" s="26"/>
      <c r="F155" s="30">
        <f>3600*(B155*'data'!$C$15/1000-H155-I154)/C155</f>
        <v>582.504973728985</v>
      </c>
      <c r="G155" s="30">
        <f>IF(F155&gt;'data'!$H$29,'data'!$H$29,IF(F155&lt;0,0,F155))</f>
        <v>582.504973728985</v>
      </c>
      <c r="H155" s="30">
        <f>(J155*'data'!$C$16+K155*OFFSET('data'!$C$17,0,D155)-I154*(OFFSET('data'!$C$18,0,D155)+'data'!$C$19+OFFSET('data'!$C$20,0,D155)))*$C155/60</f>
        <v>-0.809034685734726</v>
      </c>
      <c r="I155" s="30">
        <f>(G155/60)*$C155/60+H155+I154</f>
        <v>16.3633802816823</v>
      </c>
      <c r="J155" s="30">
        <f>J154+('data'!$C$19*I154-'data'!$C$16*J154)*$C155/60</f>
        <v>39.5173906553083</v>
      </c>
      <c r="K155" s="30">
        <f>K154+(OFFSET('data'!$C$20,0,D155)*I154-OFFSET('data'!$C$17,0,D155)*K154)*$C155/60</f>
        <v>35.8882535906301</v>
      </c>
      <c r="L155" s="28">
        <f>$A155/60</f>
        <v>12.5833333333333</v>
      </c>
      <c r="M155" s="24">
        <f>I155/'data'!$C$15*1000</f>
        <v>2.5</v>
      </c>
      <c r="N155" s="24">
        <f>N154+'data'!$G$21*(M154-N154)/60*C154</f>
        <v>2.07652402417918</v>
      </c>
      <c r="O155" s="25">
        <f>IF(N155&lt;='data'!$G$22,1.89,1.47)</f>
        <v>1.89</v>
      </c>
      <c r="P155" s="24">
        <f>$A155</f>
        <v>755</v>
      </c>
      <c r="Q155" s="25">
        <f>'data'!$G$23-'data'!$G$23*(1-('data'!$G$22^O155)/('data'!$G$22^O155+N155^O155))</f>
        <v>61.833370100051</v>
      </c>
      <c r="R155" s="25">
        <f>VLOOKUP(IF(P155-'data'!$G$24&lt;0,0,P155-'data'!$G$24),P2:Q1104,2)</f>
        <v>62.2213484799029</v>
      </c>
    </row>
    <row r="156" ht="20.05" customHeight="1">
      <c r="A156" s="22">
        <f>$A155+C155</f>
        <v>760</v>
      </c>
      <c r="B156" s="23">
        <v>2.5</v>
      </c>
      <c r="C156" s="24">
        <v>5</v>
      </c>
      <c r="D156" t="b" s="25">
        <v>0</v>
      </c>
      <c r="E156" s="26"/>
      <c r="F156" s="30">
        <f>3600*(B156*'data'!$C$15/1000-H156-I155)/C156</f>
        <v>581.757738877801</v>
      </c>
      <c r="G156" s="30">
        <f>IF(F156&gt;'data'!$H$29,'data'!$H$29,IF(F156&lt;0,0,F156))</f>
        <v>581.757738877801</v>
      </c>
      <c r="H156" s="30">
        <f>(J156*'data'!$C$16+K156*OFFSET('data'!$C$17,0,D156)-I155*(OFFSET('data'!$C$18,0,D156)+'data'!$C$19+OFFSET('data'!$C$20,0,D156)))*$C156/60</f>
        <v>-0.807996859552526</v>
      </c>
      <c r="I156" s="30">
        <f>(G156/60)*$C156/60+H156+I155</f>
        <v>16.3633802816823</v>
      </c>
      <c r="J156" s="30">
        <f>J155+('data'!$C$19*I155-'data'!$C$16*J155)*$C156/60</f>
        <v>39.680958648218</v>
      </c>
      <c r="K156" s="30">
        <f>K155+(OFFSET('data'!$C$20,0,D156)*I155-OFFSET('data'!$C$17,0,D156)*K155)*$C156/60</f>
        <v>36.1215224034218</v>
      </c>
      <c r="L156" s="28">
        <f>$A156/60</f>
        <v>12.6666666666667</v>
      </c>
      <c r="M156" s="24">
        <f>I156/'data'!$C$15*1000</f>
        <v>2.5</v>
      </c>
      <c r="N156" s="24">
        <f>N155+'data'!$G$21*(M155-N155)/60*C155</f>
        <v>2.08150715628161</v>
      </c>
      <c r="O156" s="25">
        <f>IF(N156&lt;='data'!$G$22,1.89,1.47)</f>
        <v>1.89</v>
      </c>
      <c r="P156" s="24">
        <f>$A156</f>
        <v>760</v>
      </c>
      <c r="Q156" s="25">
        <f>'data'!$G$23-'data'!$G$23*(1-('data'!$G$22^O156)/('data'!$G$22^O156+N156^O156))</f>
        <v>61.739428007276</v>
      </c>
      <c r="R156" s="25">
        <f>VLOOKUP(IF(P156-'data'!$G$24&lt;0,0,P156-'data'!$G$24),P2:Q1104,2)</f>
        <v>62.1224903819226</v>
      </c>
    </row>
    <row r="157" ht="20.05" customHeight="1">
      <c r="A157" s="22">
        <f>$A156+C156</f>
        <v>765</v>
      </c>
      <c r="B157" s="23">
        <v>2.5</v>
      </c>
      <c r="C157" s="24">
        <v>5</v>
      </c>
      <c r="D157" t="b" s="25">
        <v>0</v>
      </c>
      <c r="E157" s="26"/>
      <c r="F157" s="30">
        <f>3600*(B157*'data'!$C$15/1000-H157-I156)/C157</f>
        <v>581.014578464042</v>
      </c>
      <c r="G157" s="30">
        <f>IF(F157&gt;'data'!$H$29,'data'!$H$29,IF(F157&lt;0,0,F157))</f>
        <v>581.014578464042</v>
      </c>
      <c r="H157" s="30">
        <f>(J157*'data'!$C$16+K157*OFFSET('data'!$C$17,0,D157)-I156*(OFFSET('data'!$C$18,0,D157)+'data'!$C$19+OFFSET('data'!$C$20,0,D157)))*$C157/60</f>
        <v>-0.8069646923111951</v>
      </c>
      <c r="I157" s="30">
        <f>(G157/60)*$C157/60+H157+I156</f>
        <v>16.3633802816823</v>
      </c>
      <c r="J157" s="30">
        <f>J156+('data'!$C$19*I156-'data'!$C$16*J156)*$C157/60</f>
        <v>39.8435667656723</v>
      </c>
      <c r="K157" s="30">
        <f>K156+(OFFSET('data'!$C$20,0,D157)*I156-OFFSET('data'!$C$17,0,D157)*K156)*$C157/60</f>
        <v>36.3547132654868</v>
      </c>
      <c r="L157" s="28">
        <f>$A157/60</f>
        <v>12.75</v>
      </c>
      <c r="M157" s="24">
        <f>I157/'data'!$C$15*1000</f>
        <v>2.5</v>
      </c>
      <c r="N157" s="24">
        <f>N156+'data'!$G$21*(M156-N156)/60*C156</f>
        <v>2.08643165080607</v>
      </c>
      <c r="O157" s="25">
        <f>IF(N157&lt;='data'!$G$22,1.89,1.47)</f>
        <v>1.89</v>
      </c>
      <c r="P157" s="24">
        <f>$A157</f>
        <v>765</v>
      </c>
      <c r="Q157" s="25">
        <f>'data'!$G$23-'data'!$G$23*(1-('data'!$G$22^O157)/('data'!$G$22^O157+N157^O157))</f>
        <v>61.6466753993643</v>
      </c>
      <c r="R157" s="25">
        <f>VLOOKUP(IF(P157-'data'!$G$24&lt;0,0,P157-'data'!$G$24),P2:Q1104,2)</f>
        <v>62.0248853841148</v>
      </c>
    </row>
    <row r="158" ht="20.05" customHeight="1">
      <c r="A158" s="22">
        <f>$A157+C157</f>
        <v>770</v>
      </c>
      <c r="B158" s="23">
        <v>2.5</v>
      </c>
      <c r="C158" s="24">
        <v>5</v>
      </c>
      <c r="D158" t="b" s="25">
        <v>0</v>
      </c>
      <c r="E158" s="26"/>
      <c r="F158" s="30">
        <f>3600*(B158*'data'!$C$15/1000-H158-I157)/C158</f>
        <v>580.275468681248</v>
      </c>
      <c r="G158" s="30">
        <f>IF(F158&gt;'data'!$H$29,'data'!$H$29,IF(F158&lt;0,0,F158))</f>
        <v>580.275468681248</v>
      </c>
      <c r="H158" s="30">
        <f>(J158*'data'!$C$16+K158*OFFSET('data'!$C$17,0,D158)-I157*(OFFSET('data'!$C$18,0,D158)+'data'!$C$19+OFFSET('data'!$C$20,0,D158)))*$C158/60</f>
        <v>-0.805938150946203</v>
      </c>
      <c r="I158" s="30">
        <f>(G158/60)*$C158/60+H158+I157</f>
        <v>16.3633802816823</v>
      </c>
      <c r="J158" s="30">
        <f>J157+('data'!$C$19*I157-'data'!$C$16*J157)*$C158/60</f>
        <v>40.0052206405634</v>
      </c>
      <c r="K158" s="30">
        <f>K157+(OFFSET('data'!$C$20,0,D158)*I157-OFFSET('data'!$C$17,0,D158)*K157)*$C158/60</f>
        <v>36.5878262028736</v>
      </c>
      <c r="L158" s="28">
        <f>$A158/60</f>
        <v>12.8333333333333</v>
      </c>
      <c r="M158" s="24">
        <f>I158/'data'!$C$15*1000</f>
        <v>2.5</v>
      </c>
      <c r="N158" s="24">
        <f>N157+'data'!$G$21*(M157-N157)/60*C157</f>
        <v>2.09129819775344</v>
      </c>
      <c r="O158" s="25">
        <f>IF(N158&lt;='data'!$G$22,1.89,1.47)</f>
        <v>1.89</v>
      </c>
      <c r="P158" s="24">
        <f>$A158</f>
        <v>770</v>
      </c>
      <c r="Q158" s="25">
        <f>'data'!$G$23-'data'!$G$23*(1-('data'!$G$22^O158)/('data'!$G$22^O158+N158^O158))</f>
        <v>61.5550968557799</v>
      </c>
      <c r="R158" s="25">
        <f>VLOOKUP(IF(P158-'data'!$G$24&lt;0,0,P158-'data'!$G$24),P2:Q1104,2)</f>
        <v>61.928517290332</v>
      </c>
    </row>
    <row r="159" ht="20.05" customHeight="1">
      <c r="A159" s="22">
        <f>$A158+C158</f>
        <v>775</v>
      </c>
      <c r="B159" s="23">
        <v>2.5</v>
      </c>
      <c r="C159" s="24">
        <v>5</v>
      </c>
      <c r="D159" t="b" s="25">
        <v>0</v>
      </c>
      <c r="E159" s="26"/>
      <c r="F159" s="30">
        <f>3600*(B159*'data'!$C$15/1000-H159-I158)/C159</f>
        <v>579.540385862627</v>
      </c>
      <c r="G159" s="30">
        <f>IF(F159&gt;'data'!$H$29,'data'!$H$29,IF(F159&lt;0,0,F159))</f>
        <v>579.540385862627</v>
      </c>
      <c r="H159" s="30">
        <f>(J159*'data'!$C$16+K159*OFFSET('data'!$C$17,0,D159)-I158*(OFFSET('data'!$C$18,0,D159)+'data'!$C$19+OFFSET('data'!$C$20,0,D159)))*$C159/60</f>
        <v>-0.8049172025870071</v>
      </c>
      <c r="I159" s="30">
        <f>(G159/60)*$C159/60+H159+I158</f>
        <v>16.3633802816823</v>
      </c>
      <c r="J159" s="30">
        <f>J158+('data'!$C$19*I158-'data'!$C$16*J158)*$C159/60</f>
        <v>40.1659258727279</v>
      </c>
      <c r="K159" s="30">
        <f>K158+(OFFSET('data'!$C$20,0,D159)*I158-OFFSET('data'!$C$17,0,D159)*K158)*$C159/60</f>
        <v>36.8208612416221</v>
      </c>
      <c r="L159" s="28">
        <f>$A159/60</f>
        <v>12.9166666666667</v>
      </c>
      <c r="M159" s="24">
        <f>I159/'data'!$C$15*1000</f>
        <v>2.5</v>
      </c>
      <c r="N159" s="24">
        <f>N158+'data'!$G$21*(M158-N158)/60*C158</f>
        <v>2.09610747900522</v>
      </c>
      <c r="O159" s="25">
        <f>IF(N159&lt;='data'!$G$22,1.89,1.47)</f>
        <v>1.89</v>
      </c>
      <c r="P159" s="24">
        <f>$A159</f>
        <v>775</v>
      </c>
      <c r="Q159" s="25">
        <f>'data'!$G$23-'data'!$G$23*(1-('data'!$G$22^O159)/('data'!$G$22^O159+N159^O159))</f>
        <v>61.4646771467819</v>
      </c>
      <c r="R159" s="25">
        <f>VLOOKUP(IF(P159-'data'!$G$24&lt;0,0,P159-'data'!$G$24),P2:Q1104,2)</f>
        <v>61.833370100051</v>
      </c>
    </row>
    <row r="160" ht="20.05" customHeight="1">
      <c r="A160" s="22">
        <f>$A159+C159</f>
        <v>780</v>
      </c>
      <c r="B160" s="23">
        <v>2.5</v>
      </c>
      <c r="C160" s="24">
        <v>5</v>
      </c>
      <c r="D160" t="b" s="25">
        <v>0</v>
      </c>
      <c r="E160" s="26"/>
      <c r="F160" s="30">
        <f>3600*(B160*'data'!$C$15/1000-H160-I159)/C160</f>
        <v>578.809306480236</v>
      </c>
      <c r="G160" s="30">
        <f>IF(F160&gt;'data'!$H$29,'data'!$H$29,IF(F160&lt;0,0,F160))</f>
        <v>578.809306480236</v>
      </c>
      <c r="H160" s="30">
        <f>(J160*'data'!$C$16+K160*OFFSET('data'!$C$17,0,D160)-I159*(OFFSET('data'!$C$18,0,D160)+'data'!$C$19+OFFSET('data'!$C$20,0,D160)))*$C160/60</f>
        <v>-0.803901814555909</v>
      </c>
      <c r="I160" s="30">
        <f>(G160/60)*$C160/60+H160+I159</f>
        <v>16.3633802816823</v>
      </c>
      <c r="J160" s="30">
        <f>J159+('data'!$C$19*I159-'data'!$C$16*J159)*$C160/60</f>
        <v>40.3256880291404</v>
      </c>
      <c r="K160" s="30">
        <f>K159+(OFFSET('data'!$C$20,0,D160)*I159-OFFSET('data'!$C$17,0,D160)*K159)*$C160/60</f>
        <v>37.0538184077634</v>
      </c>
      <c r="L160" s="28">
        <f>$A160/60</f>
        <v>13</v>
      </c>
      <c r="M160" s="24">
        <f>I160/'data'!$C$15*1000</f>
        <v>2.5</v>
      </c>
      <c r="N160" s="24">
        <f>N159+'data'!$G$21*(M159-N159)/60*C159</f>
        <v>2.10086016841906</v>
      </c>
      <c r="O160" s="25">
        <f>IF(N160&lt;='data'!$G$22,1.89,1.47)</f>
        <v>1.89</v>
      </c>
      <c r="P160" s="24">
        <f>$A160</f>
        <v>780</v>
      </c>
      <c r="Q160" s="25">
        <f>'data'!$G$23-'data'!$G$23*(1-('data'!$G$22^O160)/('data'!$G$22^O160+N160^O160))</f>
        <v>61.375401232052</v>
      </c>
      <c r="R160" s="25">
        <f>VLOOKUP(IF(P160-'data'!$G$24&lt;0,0,P160-'data'!$G$24),P2:Q1104,2)</f>
        <v>61.739428007276</v>
      </c>
    </row>
    <row r="161" ht="20.05" customHeight="1">
      <c r="A161" s="22">
        <f>$A160+C160</f>
        <v>785</v>
      </c>
      <c r="B161" s="23">
        <v>2.5</v>
      </c>
      <c r="C161" s="24">
        <v>5</v>
      </c>
      <c r="D161" t="b" s="25">
        <v>0</v>
      </c>
      <c r="E161" s="26"/>
      <c r="F161" s="30">
        <f>3600*(B161*'data'!$C$15/1000-H161-I160)/C161</f>
        <v>578.082207144173</v>
      </c>
      <c r="G161" s="30">
        <f>IF(F161&gt;'data'!$H$29,'data'!$H$29,IF(F161&lt;0,0,F161))</f>
        <v>578.082207144173</v>
      </c>
      <c r="H161" s="30">
        <f>(J161*'data'!$C$16+K161*OFFSET('data'!$C$17,0,D161)-I160*(OFFSET('data'!$C$18,0,D161)+'data'!$C$19+OFFSET('data'!$C$20,0,D161)))*$C161/60</f>
        <v>-0.8028919543669319</v>
      </c>
      <c r="I161" s="30">
        <f>(G161/60)*$C161/60+H161+I160</f>
        <v>16.3633802816823</v>
      </c>
      <c r="J161" s="30">
        <f>J160+('data'!$C$19*I160-'data'!$C$16*J160)*$C161/60</f>
        <v>40.4845126441065</v>
      </c>
      <c r="K161" s="30">
        <f>K160+(OFFSET('data'!$C$20,0,D161)*I160-OFFSET('data'!$C$17,0,D161)*K160)*$C161/60</f>
        <v>37.286697727320</v>
      </c>
      <c r="L161" s="28">
        <f>$A161/60</f>
        <v>13.0833333333333</v>
      </c>
      <c r="M161" s="24">
        <f>I161/'data'!$C$15*1000</f>
        <v>2.5</v>
      </c>
      <c r="N161" s="24">
        <f>N160+'data'!$G$21*(M160-N160)/60*C160</f>
        <v>2.10555693192318</v>
      </c>
      <c r="O161" s="25">
        <f>IF(N161&lt;='data'!$G$22,1.89,1.47)</f>
        <v>1.89</v>
      </c>
      <c r="P161" s="24">
        <f>$A161</f>
        <v>785</v>
      </c>
      <c r="Q161" s="25">
        <f>'data'!$G$23-'data'!$G$23*(1-('data'!$G$22^O161)/('data'!$G$22^O161+N161^O161))</f>
        <v>61.2872542592672</v>
      </c>
      <c r="R161" s="25">
        <f>VLOOKUP(IF(P161-'data'!$G$24&lt;0,0,P161-'data'!$G$24),P2:Q1104,2)</f>
        <v>61.6466753993643</v>
      </c>
    </row>
    <row r="162" ht="20.05" customHeight="1">
      <c r="A162" s="22">
        <f>$A161+C161</f>
        <v>790</v>
      </c>
      <c r="B162" s="23">
        <v>2.5</v>
      </c>
      <c r="C162" s="24">
        <v>5</v>
      </c>
      <c r="D162" t="b" s="25">
        <v>0</v>
      </c>
      <c r="E162" s="26"/>
      <c r="F162" s="30">
        <f>3600*(B162*'data'!$C$15/1000-H162-I161)/C162</f>
        <v>577.359064601756</v>
      </c>
      <c r="G162" s="30">
        <f>IF(F162&gt;'data'!$H$29,'data'!$H$29,IF(F162&lt;0,0,F162))</f>
        <v>577.359064601756</v>
      </c>
      <c r="H162" s="30">
        <f>(J162*'data'!$C$16+K162*OFFSET('data'!$C$17,0,D162)-I161*(OFFSET('data'!$C$18,0,D162)+'data'!$C$19+OFFSET('data'!$C$20,0,D162)))*$C162/60</f>
        <v>-0.801887589724686</v>
      </c>
      <c r="I162" s="30">
        <f>(G162/60)*$C162/60+H162+I161</f>
        <v>16.3633802816823</v>
      </c>
      <c r="J162" s="30">
        <f>J161+('data'!$C$19*I161-'data'!$C$16*J161)*$C162/60</f>
        <v>40.6424052194546</v>
      </c>
      <c r="K162" s="30">
        <f>K161+(OFFSET('data'!$C$20,0,D162)*I161-OFFSET('data'!$C$17,0,D162)*K161)*$C162/60</f>
        <v>37.5194992263056</v>
      </c>
      <c r="L162" s="28">
        <f>$A162/60</f>
        <v>13.1666666666667</v>
      </c>
      <c r="M162" s="24">
        <f>I162/'data'!$C$15*1000</f>
        <v>2.5</v>
      </c>
      <c r="N162" s="24">
        <f>N161+'data'!$G$21*(M161-N161)/60*C161</f>
        <v>2.11019842760969</v>
      </c>
      <c r="O162" s="25">
        <f>IF(N162&lt;='data'!$G$22,1.89,1.47)</f>
        <v>1.89</v>
      </c>
      <c r="P162" s="24">
        <f>$A162</f>
        <v>790</v>
      </c>
      <c r="Q162" s="25">
        <f>'data'!$G$23-'data'!$G$23*(1-('data'!$G$22^O162)/('data'!$G$22^O162+N162^O162))</f>
        <v>61.2002215626207</v>
      </c>
      <c r="R162" s="25">
        <f>VLOOKUP(IF(P162-'data'!$G$24&lt;0,0,P162-'data'!$G$24),P2:Q1104,2)</f>
        <v>61.5550968557799</v>
      </c>
    </row>
    <row r="163" ht="20.05" customHeight="1">
      <c r="A163" s="22">
        <f>$A162+C162</f>
        <v>795</v>
      </c>
      <c r="B163" s="23">
        <v>2.5</v>
      </c>
      <c r="C163" s="24">
        <v>5</v>
      </c>
      <c r="D163" t="b" s="25">
        <v>0</v>
      </c>
      <c r="E163" s="26"/>
      <c r="F163" s="30">
        <f>3600*(B163*'data'!$C$15/1000-H163-I162)/C163</f>
        <v>576.6398557367251</v>
      </c>
      <c r="G163" s="30">
        <f>IF(F163&gt;'data'!$H$29,'data'!$H$29,IF(F163&lt;0,0,F163))</f>
        <v>576.6398557367251</v>
      </c>
      <c r="H163" s="30">
        <f>(J163*'data'!$C$16+K163*OFFSET('data'!$C$17,0,D163)-I162*(OFFSET('data'!$C$18,0,D163)+'data'!$C$19+OFFSET('data'!$C$20,0,D163)))*$C163/60</f>
        <v>-0.800888688523254</v>
      </c>
      <c r="I163" s="30">
        <f>(G163/60)*$C163/60+H163+I162</f>
        <v>16.3633802816823</v>
      </c>
      <c r="J163" s="30">
        <f>J162+('data'!$C$19*I162-'data'!$C$16*J162)*$C163/60</f>
        <v>40.7993712247264</v>
      </c>
      <c r="K163" s="30">
        <f>K162+(OFFSET('data'!$C$20,0,D163)*I162-OFFSET('data'!$C$17,0,D163)*K162)*$C163/60</f>
        <v>37.7522229307253</v>
      </c>
      <c r="L163" s="28">
        <f>$A163/60</f>
        <v>13.25</v>
      </c>
      <c r="M163" s="24">
        <f>I163/'data'!$C$15*1000</f>
        <v>2.5</v>
      </c>
      <c r="N163" s="24">
        <f>N162+'data'!$G$21*(M162-N162)/60*C162</f>
        <v>2.11478530582678</v>
      </c>
      <c r="O163" s="25">
        <f>IF(N163&lt;='data'!$G$22,1.89,1.47)</f>
        <v>1.89</v>
      </c>
      <c r="P163" s="24">
        <f>$A163</f>
        <v>795</v>
      </c>
      <c r="Q163" s="25">
        <f>'data'!$G$23-'data'!$G$23*(1-('data'!$G$22^O163)/('data'!$G$22^O163+N163^O163))</f>
        <v>61.1142886612979</v>
      </c>
      <c r="R163" s="25">
        <f>VLOOKUP(IF(P163-'data'!$G$24&lt;0,0,P163-'data'!$G$24),P2:Q1104,2)</f>
        <v>61.4646771467819</v>
      </c>
    </row>
    <row r="164" ht="20.05" customHeight="1">
      <c r="A164" s="22">
        <f>$A163+C163</f>
        <v>800</v>
      </c>
      <c r="B164" s="23">
        <v>2.5</v>
      </c>
      <c r="C164" s="24">
        <v>5</v>
      </c>
      <c r="D164" t="b" s="25">
        <v>0</v>
      </c>
      <c r="E164" s="26"/>
      <c r="F164" s="30">
        <f>3600*(B164*'data'!$C$15/1000-H164-I163)/C164</f>
        <v>575.924557568442</v>
      </c>
      <c r="G164" s="30">
        <f>IF(F164&gt;'data'!$H$29,'data'!$H$29,IF(F164&lt;0,0,F164))</f>
        <v>575.924557568442</v>
      </c>
      <c r="H164" s="30">
        <f>(J164*'data'!$C$16+K164*OFFSET('data'!$C$17,0,D164)-I163*(OFFSET('data'!$C$18,0,D164)+'data'!$C$19+OFFSET('data'!$C$20,0,D164)))*$C164/60</f>
        <v>-0.799895218845083</v>
      </c>
      <c r="I164" s="30">
        <f>(G164/60)*$C164/60+H164+I163</f>
        <v>16.3633802816823</v>
      </c>
      <c r="J164" s="30">
        <f>J163+('data'!$C$19*I163-'data'!$C$16*J163)*$C164/60</f>
        <v>40.9554160973663</v>
      </c>
      <c r="K164" s="30">
        <f>K163+(OFFSET('data'!$C$20,0,D164)*I163-OFFSET('data'!$C$17,0,D164)*K163)*$C164/60</f>
        <v>37.9848688665755</v>
      </c>
      <c r="L164" s="28">
        <f>$A164/60</f>
        <v>13.3333333333333</v>
      </c>
      <c r="M164" s="24">
        <f>I164/'data'!$C$15*1000</f>
        <v>2.5</v>
      </c>
      <c r="N164" s="24">
        <f>N163+'data'!$G$21*(M163-N163)/60*C163</f>
        <v>2.11931820926986</v>
      </c>
      <c r="O164" s="25">
        <f>IF(N164&lt;='data'!$G$22,1.89,1.47)</f>
        <v>1.89</v>
      </c>
      <c r="P164" s="24">
        <f>$A164</f>
        <v>800</v>
      </c>
      <c r="Q164" s="25">
        <f>'data'!$G$23-'data'!$G$23*(1-('data'!$G$22^O164)/('data'!$G$22^O164+N164^O164))</f>
        <v>61.0294412579099</v>
      </c>
      <c r="R164" s="25">
        <f>VLOOKUP(IF(P164-'data'!$G$24&lt;0,0,P164-'data'!$G$24),P2:Q1104,2)</f>
        <v>61.375401232052</v>
      </c>
    </row>
    <row r="165" ht="20.05" customHeight="1">
      <c r="A165" s="22">
        <f>$A164+C164</f>
        <v>805</v>
      </c>
      <c r="B165" s="23">
        <v>2.5</v>
      </c>
      <c r="C165" s="24">
        <v>5</v>
      </c>
      <c r="D165" t="b" s="25">
        <v>0</v>
      </c>
      <c r="E165" s="26"/>
      <c r="F165" s="30">
        <f>3600*(B165*'data'!$C$15/1000-H165-I164)/C165</f>
        <v>575.213147251090</v>
      </c>
      <c r="G165" s="30">
        <f>IF(F165&gt;'data'!$H$29,'data'!$H$29,IF(F165&lt;0,0,F165))</f>
        <v>575.213147251090</v>
      </c>
      <c r="H165" s="30">
        <f>(J165*'data'!$C$16+K165*OFFSET('data'!$C$17,0,D165)-I164*(OFFSET('data'!$C$18,0,D165)+'data'!$C$19+OFFSET('data'!$C$20,0,D165)))*$C165/60</f>
        <v>-0.798907148959872</v>
      </c>
      <c r="I165" s="30">
        <f>(G165/60)*$C165/60+H165+I164</f>
        <v>16.3633802816823</v>
      </c>
      <c r="J165" s="30">
        <f>J164+('data'!$C$19*I164-'data'!$C$16*J164)*$C165/60</f>
        <v>41.1105452429099</v>
      </c>
      <c r="K165" s="30">
        <f>K164+(OFFSET('data'!$C$20,0,D165)*I164-OFFSET('data'!$C$17,0,D165)*K164)*$C165/60</f>
        <v>38.2174370598438</v>
      </c>
      <c r="L165" s="28">
        <f>$A165/60</f>
        <v>13.4166666666667</v>
      </c>
      <c r="M165" s="24">
        <f>I165/'data'!$C$15*1000</f>
        <v>2.5</v>
      </c>
      <c r="N165" s="24">
        <f>N164+'data'!$G$21*(M164-N164)/60*C164</f>
        <v>2.12379777307161</v>
      </c>
      <c r="O165" s="25">
        <f>IF(N165&lt;='data'!$G$22,1.89,1.47)</f>
        <v>1.89</v>
      </c>
      <c r="P165" s="24">
        <f>$A165</f>
        <v>805</v>
      </c>
      <c r="Q165" s="25">
        <f>'data'!$G$23-'data'!$G$23*(1-('data'!$G$22^O165)/('data'!$G$22^O165+N165^O165))</f>
        <v>60.9456652368894</v>
      </c>
      <c r="R165" s="25">
        <f>VLOOKUP(IF(P165-'data'!$G$24&lt;0,0,P165-'data'!$G$24),P2:Q1104,2)</f>
        <v>61.2872542592672</v>
      </c>
    </row>
    <row r="166" ht="20.05" customHeight="1">
      <c r="A166" s="22">
        <f>$A165+C165</f>
        <v>810</v>
      </c>
      <c r="B166" s="23">
        <v>2.5</v>
      </c>
      <c r="C166" s="24">
        <v>5</v>
      </c>
      <c r="D166" t="b" s="25">
        <v>0</v>
      </c>
      <c r="E166" s="26"/>
      <c r="F166" s="30">
        <f>3600*(B166*'data'!$C$15/1000-H166-I165)/C166</f>
        <v>574.505602072888</v>
      </c>
      <c r="G166" s="30">
        <f>IF(F166&gt;'data'!$H$29,'data'!$H$29,IF(F166&lt;0,0,F166))</f>
        <v>574.505602072888</v>
      </c>
      <c r="H166" s="30">
        <f>(J166*'data'!$C$16+K166*OFFSET('data'!$C$17,0,D166)-I165*(OFFSET('data'!$C$18,0,D166)+'data'!$C$19+OFFSET('data'!$C$20,0,D166)))*$C166/60</f>
        <v>-0.79792444732348</v>
      </c>
      <c r="I166" s="30">
        <f>(G166/60)*$C166/60+H166+I165</f>
        <v>16.3633802816823</v>
      </c>
      <c r="J166" s="30">
        <f>J165+('data'!$C$19*I165-'data'!$C$16*J165)*$C166/60</f>
        <v>41.2647640351711</v>
      </c>
      <c r="K166" s="30">
        <f>K165+(OFFSET('data'!$C$20,0,D166)*I165-OFFSET('data'!$C$17,0,D166)*K165)*$C166/60</f>
        <v>38.4499275365092</v>
      </c>
      <c r="L166" s="28">
        <f>$A166/60</f>
        <v>13.5</v>
      </c>
      <c r="M166" s="24">
        <f>I166/'data'!$C$15*1000</f>
        <v>2.5</v>
      </c>
      <c r="N166" s="24">
        <f>N165+'data'!$G$21*(M165-N165)/60*C165</f>
        <v>2.12822462489095</v>
      </c>
      <c r="O166" s="25">
        <f>IF(N166&lt;='data'!$G$22,1.89,1.47)</f>
        <v>1.89</v>
      </c>
      <c r="P166" s="24">
        <f>$A166</f>
        <v>810</v>
      </c>
      <c r="Q166" s="25">
        <f>'data'!$G$23-'data'!$G$23*(1-('data'!$G$22^O166)/('data'!$G$22^O166+N166^O166))</f>
        <v>60.8629466628525</v>
      </c>
      <c r="R166" s="25">
        <f>VLOOKUP(IF(P166-'data'!$G$24&lt;0,0,P166-'data'!$G$24),P2:Q1104,2)</f>
        <v>61.2002215626207</v>
      </c>
    </row>
    <row r="167" ht="20.05" customHeight="1">
      <c r="A167" s="22">
        <f>$A166+C166</f>
        <v>815</v>
      </c>
      <c r="B167" s="23">
        <v>2.5</v>
      </c>
      <c r="C167" s="24">
        <v>5</v>
      </c>
      <c r="D167" t="b" s="25">
        <v>0</v>
      </c>
      <c r="E167" s="26"/>
      <c r="F167" s="30">
        <f>3600*(B167*'data'!$C$15/1000-H167-I166)/C167</f>
        <v>573.801899455297</v>
      </c>
      <c r="G167" s="30">
        <f>IF(F167&gt;'data'!$H$29,'data'!$H$29,IF(F167&lt;0,0,F167))</f>
        <v>573.801899455297</v>
      </c>
      <c r="H167" s="30">
        <f>(J167*'data'!$C$16+K167*OFFSET('data'!$C$17,0,D167)-I166*(OFFSET('data'!$C$18,0,D167)+'data'!$C$19+OFFSET('data'!$C$20,0,D167)))*$C167/60</f>
        <v>-0.796947082576827</v>
      </c>
      <c r="I167" s="30">
        <f>(G167/60)*$C167/60+H167+I166</f>
        <v>16.3633802816823</v>
      </c>
      <c r="J167" s="30">
        <f>J166+('data'!$C$19*I166-'data'!$C$16*J166)*$C167/60</f>
        <v>41.4180778164284</v>
      </c>
      <c r="K167" s="30">
        <f>K166+(OFFSET('data'!$C$20,0,D167)*I166-OFFSET('data'!$C$17,0,D167)*K166)*$C167/60</f>
        <v>38.6823403225421</v>
      </c>
      <c r="L167" s="28">
        <f>$A167/60</f>
        <v>13.5833333333333</v>
      </c>
      <c r="M167" s="24">
        <f>I167/'data'!$C$15*1000</f>
        <v>2.5</v>
      </c>
      <c r="N167" s="24">
        <f>N166+'data'!$G$21*(M166-N166)/60*C166</f>
        <v>2.13259938500103</v>
      </c>
      <c r="O167" s="25">
        <f>IF(N167&lt;='data'!$G$22,1.89,1.47)</f>
        <v>1.89</v>
      </c>
      <c r="P167" s="24">
        <f>$A167</f>
        <v>815</v>
      </c>
      <c r="Q167" s="25">
        <f>'data'!$G$23-'data'!$G$23*(1-('data'!$G$22^O167)/('data'!$G$22^O167+N167^O167))</f>
        <v>60.7812717789294</v>
      </c>
      <c r="R167" s="25">
        <f>VLOOKUP(IF(P167-'data'!$G$24&lt;0,0,P167-'data'!$G$24),P2:Q1104,2)</f>
        <v>61.1142886612979</v>
      </c>
    </row>
    <row r="168" ht="20.05" customHeight="1">
      <c r="A168" s="22">
        <f>$A167+C167</f>
        <v>820</v>
      </c>
      <c r="B168" s="23">
        <v>2.5</v>
      </c>
      <c r="C168" s="24">
        <v>5</v>
      </c>
      <c r="D168" t="b" s="25">
        <v>0</v>
      </c>
      <c r="E168" s="26"/>
      <c r="F168" s="30">
        <f>3600*(B168*'data'!$C$15/1000-H168-I167)/C168</f>
        <v>573.1020169522481</v>
      </c>
      <c r="G168" s="30">
        <f>IF(F168&gt;'data'!$H$29,'data'!$H$29,IF(F168&lt;0,0,F168))</f>
        <v>573.1020169522481</v>
      </c>
      <c r="H168" s="30">
        <f>(J168*'data'!$C$16+K168*OFFSET('data'!$C$17,0,D168)-I167*(OFFSET('data'!$C$18,0,D168)+'data'!$C$19+OFFSET('data'!$C$20,0,D168)))*$C168/60</f>
        <v>-0.795975023544814</v>
      </c>
      <c r="I168" s="30">
        <f>(G168/60)*$C168/60+H168+I167</f>
        <v>16.3633802816823</v>
      </c>
      <c r="J168" s="30">
        <f>J167+('data'!$C$19*I167-'data'!$C$16*J167)*$C168/60</f>
        <v>41.570491897610</v>
      </c>
      <c r="K168" s="30">
        <f>K167+(OFFSET('data'!$C$20,0,D168)*I167-OFFSET('data'!$C$17,0,D168)*K167)*$C168/60</f>
        <v>38.9146754439041</v>
      </c>
      <c r="L168" s="28">
        <f>$A168/60</f>
        <v>13.6666666666667</v>
      </c>
      <c r="M168" s="24">
        <f>I168/'data'!$C$15*1000</f>
        <v>2.5</v>
      </c>
      <c r="N168" s="24">
        <f>N167+'data'!$G$21*(M167-N167)/60*C167</f>
        <v>2.13692266637609</v>
      </c>
      <c r="O168" s="25">
        <f>IF(N168&lt;='data'!$G$22,1.89,1.47)</f>
        <v>1.89</v>
      </c>
      <c r="P168" s="24">
        <f>$A168</f>
        <v>820</v>
      </c>
      <c r="Q168" s="25">
        <f>'data'!$G$23-'data'!$G$23*(1-('data'!$G$22^O168)/('data'!$G$22^O168+N168^O168))</f>
        <v>60.7006270050693</v>
      </c>
      <c r="R168" s="25">
        <f>VLOOKUP(IF(P168-'data'!$G$24&lt;0,0,P168-'data'!$G$24),P2:Q1104,2)</f>
        <v>61.0294412579099</v>
      </c>
    </row>
    <row r="169" ht="20.05" customHeight="1">
      <c r="A169" s="22">
        <f>$A168+C168</f>
        <v>825</v>
      </c>
      <c r="B169" s="23">
        <v>2.5</v>
      </c>
      <c r="C169" s="24">
        <v>5</v>
      </c>
      <c r="D169" t="b" s="25">
        <v>0</v>
      </c>
      <c r="E169" s="26"/>
      <c r="F169" s="30">
        <f>3600*(B169*'data'!$C$15/1000-H169-I168)/C169</f>
        <v>572.405932249354</v>
      </c>
      <c r="G169" s="30">
        <f>IF(F169&gt;'data'!$H$29,'data'!$H$29,IF(F169&lt;0,0,F169))</f>
        <v>572.405932249354</v>
      </c>
      <c r="H169" s="30">
        <f>(J169*'data'!$C$16+K169*OFFSET('data'!$C$17,0,D169)-I168*(OFFSET('data'!$C$18,0,D169)+'data'!$C$19+OFFSET('data'!$C$20,0,D169)))*$C169/60</f>
        <v>-0.795008239235239</v>
      </c>
      <c r="I169" s="30">
        <f>(G169/60)*$C169/60+H169+I168</f>
        <v>16.3633802816823</v>
      </c>
      <c r="J169" s="30">
        <f>J168+('data'!$C$19*I168-'data'!$C$16*J168)*$C169/60</f>
        <v>41.7220115584775</v>
      </c>
      <c r="K169" s="30">
        <f>K168+(OFFSET('data'!$C$20,0,D169)*I168-OFFSET('data'!$C$17,0,D169)*K168)*$C169/60</f>
        <v>39.1469329265482</v>
      </c>
      <c r="L169" s="28">
        <f>$A169/60</f>
        <v>13.75</v>
      </c>
      <c r="M169" s="24">
        <f>I169/'data'!$C$15*1000</f>
        <v>2.5</v>
      </c>
      <c r="N169" s="24">
        <f>N168+'data'!$G$21*(M168-N168)/60*C168</f>
        <v>2.14119507477739</v>
      </c>
      <c r="O169" s="25">
        <f>IF(N169&lt;='data'!$G$22,1.89,1.47)</f>
        <v>1.89</v>
      </c>
      <c r="P169" s="24">
        <f>$A169</f>
        <v>825</v>
      </c>
      <c r="Q169" s="25">
        <f>'data'!$G$23-'data'!$G$23*(1-('data'!$G$22^O169)/('data'!$G$22^O169+N169^O169))</f>
        <v>60.6209989363194</v>
      </c>
      <c r="R169" s="25">
        <f>VLOOKUP(IF(P169-'data'!$G$24&lt;0,0,P169-'data'!$G$24),P2:Q1104,2)</f>
        <v>60.9456652368894</v>
      </c>
    </row>
    <row r="170" ht="20.05" customHeight="1">
      <c r="A170" s="22">
        <f>$A169+C169</f>
        <v>830</v>
      </c>
      <c r="B170" s="23">
        <v>2.5</v>
      </c>
      <c r="C170" s="24">
        <v>5</v>
      </c>
      <c r="D170" t="b" s="25">
        <v>0</v>
      </c>
      <c r="E170" s="26"/>
      <c r="F170" s="30">
        <f>3600*(B170*'data'!$C$15/1000-H170-I169)/C170</f>
        <v>571.713623163144</v>
      </c>
      <c r="G170" s="30">
        <f>IF(F170&gt;'data'!$H$29,'data'!$H$29,IF(F170&lt;0,0,F170))</f>
        <v>571.713623163144</v>
      </c>
      <c r="H170" s="30">
        <f>(J170*'data'!$C$16+K170*OFFSET('data'!$C$17,0,D170)-I169*(OFFSET('data'!$C$18,0,D170)+'data'!$C$19+OFFSET('data'!$C$20,0,D170)))*$C170/60</f>
        <v>-0.7940466988377251</v>
      </c>
      <c r="I170" s="30">
        <f>(G170/60)*$C170/60+H170+I169</f>
        <v>16.3633802816823</v>
      </c>
      <c r="J170" s="30">
        <f>J169+('data'!$C$19*I169-'data'!$C$16*J169)*$C170/60</f>
        <v>41.8726420478091</v>
      </c>
      <c r="K170" s="30">
        <f>K169+(OFFSET('data'!$C$20,0,D170)*I169-OFFSET('data'!$C$17,0,D170)*K169)*$C170/60</f>
        <v>39.3791127964187</v>
      </c>
      <c r="L170" s="28">
        <f>$A170/60</f>
        <v>13.8333333333333</v>
      </c>
      <c r="M170" s="24">
        <f>I170/'data'!$C$15*1000</f>
        <v>2.5</v>
      </c>
      <c r="N170" s="24">
        <f>N169+'data'!$G$21*(M169-N169)/60*C169</f>
        <v>2.14541720883805</v>
      </c>
      <c r="O170" s="25">
        <f>IF(N170&lt;='data'!$G$22,1.89,1.47)</f>
        <v>1.89</v>
      </c>
      <c r="P170" s="24">
        <f>$A170</f>
        <v>830</v>
      </c>
      <c r="Q170" s="25">
        <f>'data'!$G$23-'data'!$G$23*(1-('data'!$G$22^O170)/('data'!$G$22^O170+N170^O170))</f>
        <v>60.5423743410845</v>
      </c>
      <c r="R170" s="25">
        <f>VLOOKUP(IF(P170-'data'!$G$24&lt;0,0,P170-'data'!$G$24),P2:Q1104,2)</f>
        <v>60.8629466628525</v>
      </c>
    </row>
    <row r="171" ht="20.05" customHeight="1">
      <c r="A171" s="22">
        <f>$A170+C170</f>
        <v>835</v>
      </c>
      <c r="B171" s="23">
        <v>2.5</v>
      </c>
      <c r="C171" s="24">
        <v>5</v>
      </c>
      <c r="D171" t="b" s="25">
        <v>0</v>
      </c>
      <c r="E171" s="26"/>
      <c r="F171" s="30">
        <f>3600*(B171*'data'!$C$15/1000-H171-I170)/C171</f>
        <v>571.025067640294</v>
      </c>
      <c r="G171" s="30">
        <f>IF(F171&gt;'data'!$H$29,'data'!$H$29,IF(F171&lt;0,0,F171))</f>
        <v>571.025067640294</v>
      </c>
      <c r="H171" s="30">
        <f>(J171*'data'!$C$16+K171*OFFSET('data'!$C$17,0,D171)-I170*(OFFSET('data'!$C$18,0,D171)+'data'!$C$19+OFFSET('data'!$C$20,0,D171)))*$C171/60</f>
        <v>-0.793090371722656</v>
      </c>
      <c r="I171" s="30">
        <f>(G171/60)*$C171/60+H171+I170</f>
        <v>16.3633802816823</v>
      </c>
      <c r="J171" s="30">
        <f>J170+('data'!$C$19*I170-'data'!$C$16*J170)*$C171/60</f>
        <v>42.0223885835812</v>
      </c>
      <c r="K171" s="30">
        <f>K170+(OFFSET('data'!$C$20,0,D171)*I170-OFFSET('data'!$C$17,0,D171)*K170)*$C171/60</f>
        <v>39.6112150794511</v>
      </c>
      <c r="L171" s="28">
        <f>$A171/60</f>
        <v>13.9166666666667</v>
      </c>
      <c r="M171" s="24">
        <f>I171/'data'!$C$15*1000</f>
        <v>2.5</v>
      </c>
      <c r="N171" s="24">
        <f>N170+'data'!$G$21*(M170-N170)/60*C170</f>
        <v>2.14958966014696</v>
      </c>
      <c r="O171" s="25">
        <f>IF(N171&lt;='data'!$G$22,1.89,1.47)</f>
        <v>1.89</v>
      </c>
      <c r="P171" s="24">
        <f>$A171</f>
        <v>835</v>
      </c>
      <c r="Q171" s="25">
        <f>'data'!$G$23-'data'!$G$23*(1-('data'!$G$22^O171)/('data'!$G$22^O171+N171^O171))</f>
        <v>60.4647401593674</v>
      </c>
      <c r="R171" s="25">
        <f>VLOOKUP(IF(P171-'data'!$G$24&lt;0,0,P171-'data'!$G$24),P2:Q1104,2)</f>
        <v>60.7812717789294</v>
      </c>
    </row>
    <row r="172" ht="20.05" customHeight="1">
      <c r="A172" s="22">
        <f>$A171+C171</f>
        <v>840</v>
      </c>
      <c r="B172" s="23">
        <v>2.5</v>
      </c>
      <c r="C172" s="24">
        <v>5</v>
      </c>
      <c r="D172" t="b" s="25">
        <v>0</v>
      </c>
      <c r="E172" s="26"/>
      <c r="F172" s="30">
        <f>3600*(B172*'data'!$C$15/1000-H172-I171)/C172</f>
        <v>570.340243756861</v>
      </c>
      <c r="G172" s="30">
        <f>IF(F172&gt;'data'!$H$29,'data'!$H$29,IF(F172&lt;0,0,F172))</f>
        <v>570.340243756861</v>
      </c>
      <c r="H172" s="30">
        <f>(J172*'data'!$C$16+K172*OFFSET('data'!$C$17,0,D172)-I171*(OFFSET('data'!$C$18,0,D172)+'data'!$C$19+OFFSET('data'!$C$20,0,D172)))*$C172/60</f>
        <v>-0.79213922744011</v>
      </c>
      <c r="I172" s="30">
        <f>(G172/60)*$C172/60+H172+I171</f>
        <v>16.3633802816823</v>
      </c>
      <c r="J172" s="30">
        <f>J171+('data'!$C$19*I171-'data'!$C$16*J171)*$C172/60</f>
        <v>42.1712563531492</v>
      </c>
      <c r="K172" s="30">
        <f>K171+(OFFSET('data'!$C$20,0,D172)*I171-OFFSET('data'!$C$17,0,D172)*K171)*$C172/60</f>
        <v>39.8432398015725</v>
      </c>
      <c r="L172" s="28">
        <f>$A172/60</f>
        <v>14</v>
      </c>
      <c r="M172" s="24">
        <f>I172/'data'!$C$15*1000</f>
        <v>2.5</v>
      </c>
      <c r="N172" s="24">
        <f>N171+'data'!$G$21*(M171-N171)/60*C171</f>
        <v>2.15371301333166</v>
      </c>
      <c r="O172" s="25">
        <f>IF(N172&lt;='data'!$G$22,1.89,1.47)</f>
        <v>1.89</v>
      </c>
      <c r="P172" s="24">
        <f>$A172</f>
        <v>840</v>
      </c>
      <c r="Q172" s="25">
        <f>'data'!$G$23-'data'!$G$23*(1-('data'!$G$22^O172)/('data'!$G$22^O172+N172^O172))</f>
        <v>60.3880835009934</v>
      </c>
      <c r="R172" s="25">
        <f>VLOOKUP(IF(P172-'data'!$G$24&lt;0,0,P172-'data'!$G$24),P2:Q1104,2)</f>
        <v>60.7006270050693</v>
      </c>
    </row>
    <row r="173" ht="20.05" customHeight="1">
      <c r="A173" s="22">
        <f>$A172+C172</f>
        <v>845</v>
      </c>
      <c r="B173" s="23">
        <v>2.5</v>
      </c>
      <c r="C173" s="24">
        <v>5</v>
      </c>
      <c r="D173" t="b" s="25">
        <v>0</v>
      </c>
      <c r="E173" s="26"/>
      <c r="F173" s="30">
        <f>3600*(B173*'data'!$C$15/1000-H173-I172)/C173</f>
        <v>569.659129717525</v>
      </c>
      <c r="G173" s="30">
        <f>IF(F173&gt;'data'!$H$29,'data'!$H$29,IF(F173&lt;0,0,F173))</f>
        <v>569.659129717525</v>
      </c>
      <c r="H173" s="30">
        <f>(J173*'data'!$C$16+K173*OFFSET('data'!$C$17,0,D173)-I172*(OFFSET('data'!$C$18,0,D173)+'data'!$C$19+OFFSET('data'!$C$20,0,D173)))*$C173/60</f>
        <v>-0.79119323571881</v>
      </c>
      <c r="I173" s="30">
        <f>(G173/60)*$C173/60+H173+I172</f>
        <v>16.3633802816823</v>
      </c>
      <c r="J173" s="30">
        <f>J172+('data'!$C$19*I172-'data'!$C$16*J172)*$C173/60</f>
        <v>42.3192505134274</v>
      </c>
      <c r="K173" s="30">
        <f>K172+(OFFSET('data'!$C$20,0,D173)*I172-OFFSET('data'!$C$17,0,D173)*K172)*$C173/60</f>
        <v>40.0751869887011</v>
      </c>
      <c r="L173" s="28">
        <f>$A173/60</f>
        <v>14.0833333333333</v>
      </c>
      <c r="M173" s="24">
        <f>I173/'data'!$C$15*1000</f>
        <v>2.5</v>
      </c>
      <c r="N173" s="24">
        <f>N172+'data'!$G$21*(M172-N172)/60*C172</f>
        <v>2.15778784614024</v>
      </c>
      <c r="O173" s="25">
        <f>IF(N173&lt;='data'!$G$22,1.89,1.47)</f>
        <v>1.89</v>
      </c>
      <c r="P173" s="24">
        <f>$A173</f>
        <v>845</v>
      </c>
      <c r="Q173" s="25">
        <f>'data'!$G$23-'data'!$G$23*(1-('data'!$G$22^O173)/('data'!$G$22^O173+N173^O173))</f>
        <v>60.3123916438226</v>
      </c>
      <c r="R173" s="25">
        <f>VLOOKUP(IF(P173-'data'!$G$24&lt;0,0,P173-'data'!$G$24),P2:Q1104,2)</f>
        <v>60.6209989363194</v>
      </c>
    </row>
    <row r="174" ht="20.05" customHeight="1">
      <c r="A174" s="22">
        <f>$A173+C173</f>
        <v>850</v>
      </c>
      <c r="B174" s="23">
        <v>2.5</v>
      </c>
      <c r="C174" s="24">
        <v>5</v>
      </c>
      <c r="D174" t="b" s="25">
        <v>0</v>
      </c>
      <c r="E174" s="26"/>
      <c r="F174" s="30">
        <f>3600*(B174*'data'!$C$15/1000-H174-I173)/C174</f>
        <v>568.981703854835</v>
      </c>
      <c r="G174" s="30">
        <f>IF(F174&gt;'data'!$H$29,'data'!$H$29,IF(F174&lt;0,0,F174))</f>
        <v>568.981703854835</v>
      </c>
      <c r="H174" s="30">
        <f>(J174*'data'!$C$16+K174*OFFSET('data'!$C$17,0,D174)-I173*(OFFSET('data'!$C$18,0,D174)+'data'!$C$19+OFFSET('data'!$C$20,0,D174)))*$C174/60</f>
        <v>-0.790252366465074</v>
      </c>
      <c r="I174" s="30">
        <f>(G174/60)*$C174/60+H174+I173</f>
        <v>16.3633802816823</v>
      </c>
      <c r="J174" s="30">
        <f>J173+('data'!$C$19*I173-'data'!$C$16*J173)*$C174/60</f>
        <v>42.4663761910675</v>
      </c>
      <c r="K174" s="30">
        <f>K173+(OFFSET('data'!$C$20,0,D174)*I173-OFFSET('data'!$C$17,0,D174)*K173)*$C174/60</f>
        <v>40.3070566667466</v>
      </c>
      <c r="L174" s="28">
        <f>$A174/60</f>
        <v>14.1666666666667</v>
      </c>
      <c r="M174" s="24">
        <f>I174/'data'!$C$15*1000</f>
        <v>2.5</v>
      </c>
      <c r="N174" s="24">
        <f>N173+'data'!$G$21*(M173-N173)/60*C173</f>
        <v>2.16181472952231</v>
      </c>
      <c r="O174" s="25">
        <f>IF(N174&lt;='data'!$G$22,1.89,1.47)</f>
        <v>1.89</v>
      </c>
      <c r="P174" s="24">
        <f>$A174</f>
        <v>850</v>
      </c>
      <c r="Q174" s="25">
        <f>'data'!$G$23-'data'!$G$23*(1-('data'!$G$22^O174)/('data'!$G$22^O174+N174^O174))</f>
        <v>60.2376520319505</v>
      </c>
      <c r="R174" s="25">
        <f>VLOOKUP(IF(P174-'data'!$G$24&lt;0,0,P174-'data'!$G$24),P2:Q1104,2)</f>
        <v>60.5423743410845</v>
      </c>
    </row>
    <row r="175" ht="20.05" customHeight="1">
      <c r="A175" s="22">
        <f>$A174+C174</f>
        <v>855</v>
      </c>
      <c r="B175" s="23">
        <v>2.5</v>
      </c>
      <c r="C175" s="24">
        <v>5</v>
      </c>
      <c r="D175" t="b" s="25">
        <v>0</v>
      </c>
      <c r="E175" s="26"/>
      <c r="F175" s="30">
        <f>3600*(B175*'data'!$C$15/1000-H175-I174)/C175</f>
        <v>568.307944628457</v>
      </c>
      <c r="G175" s="30">
        <f>IF(F175&gt;'data'!$H$29,'data'!$H$29,IF(F175&lt;0,0,F175))</f>
        <v>568.307944628457</v>
      </c>
      <c r="H175" s="30">
        <f>(J175*'data'!$C$16+K175*OFFSET('data'!$C$17,0,D175)-I174*(OFFSET('data'!$C$18,0,D175)+'data'!$C$19+OFFSET('data'!$C$20,0,D175)))*$C175/60</f>
        <v>-0.789316589761771</v>
      </c>
      <c r="I175" s="30">
        <f>(G175/60)*$C175/60+H175+I174</f>
        <v>16.3633802816823</v>
      </c>
      <c r="J175" s="30">
        <f>J174+('data'!$C$19*I174-'data'!$C$16*J174)*$C175/60</f>
        <v>42.612638482636</v>
      </c>
      <c r="K175" s="30">
        <f>K174+(OFFSET('data'!$C$20,0,D175)*I174-OFFSET('data'!$C$17,0,D175)*K174)*$C175/60</f>
        <v>40.5388488616099</v>
      </c>
      <c r="L175" s="28">
        <f>$A175/60</f>
        <v>14.25</v>
      </c>
      <c r="M175" s="24">
        <f>I175/'data'!$C$15*1000</f>
        <v>2.5</v>
      </c>
      <c r="N175" s="24">
        <f>N174+'data'!$G$21*(M174-N174)/60*C174</f>
        <v>2.165794227709</v>
      </c>
      <c r="O175" s="25">
        <f>IF(N175&lt;='data'!$G$22,1.89,1.47)</f>
        <v>1.89</v>
      </c>
      <c r="P175" s="24">
        <f>$A175</f>
        <v>855</v>
      </c>
      <c r="Q175" s="25">
        <f>'data'!$G$23-'data'!$G$23*(1-('data'!$G$22^O175)/('data'!$G$22^O175+N175^O175))</f>
        <v>60.1638522738992</v>
      </c>
      <c r="R175" s="25">
        <f>VLOOKUP(IF(P175-'data'!$G$24&lt;0,0,P175-'data'!$G$24),P2:Q1104,2)</f>
        <v>60.4647401593674</v>
      </c>
    </row>
    <row r="176" ht="20.05" customHeight="1">
      <c r="A176" s="22">
        <f>$A175+C175</f>
        <v>860</v>
      </c>
      <c r="B176" s="23">
        <v>2.5</v>
      </c>
      <c r="C176" s="24">
        <v>5</v>
      </c>
      <c r="D176" t="b" s="25">
        <v>0</v>
      </c>
      <c r="E176" s="26"/>
      <c r="F176" s="30">
        <f>3600*(B176*'data'!$C$15/1000-H176-I175)/C176</f>
        <v>567.637830624430</v>
      </c>
      <c r="G176" s="30">
        <f>IF(F176&gt;'data'!$H$29,'data'!$H$29,IF(F176&lt;0,0,F176))</f>
        <v>567.637830624430</v>
      </c>
      <c r="H176" s="30">
        <f>(J176*'data'!$C$16+K176*OFFSET('data'!$C$17,0,D176)-I175*(OFFSET('data'!$C$18,0,D176)+'data'!$C$19+OFFSET('data'!$C$20,0,D176)))*$C176/60</f>
        <v>-0.788385875867289</v>
      </c>
      <c r="I176" s="30">
        <f>(G176/60)*$C176/60+H176+I175</f>
        <v>16.3633802816823</v>
      </c>
      <c r="J176" s="30">
        <f>J175+('data'!$C$19*I175-'data'!$C$16*J175)*$C176/60</f>
        <v>42.758042454791</v>
      </c>
      <c r="K176" s="30">
        <f>K175+(OFFSET('data'!$C$20,0,D176)*I175-OFFSET('data'!$C$17,0,D176)*K175)*$C176/60</f>
        <v>40.7705635991834</v>
      </c>
      <c r="L176" s="28">
        <f>$A176/60</f>
        <v>14.3333333333333</v>
      </c>
      <c r="M176" s="24">
        <f>I176/'data'!$C$15*1000</f>
        <v>2.5</v>
      </c>
      <c r="N176" s="24">
        <f>N175+'data'!$G$21*(M175-N175)/60*C175</f>
        <v>2.169726898292</v>
      </c>
      <c r="O176" s="25">
        <f>IF(N176&lt;='data'!$G$22,1.89,1.47)</f>
        <v>1.89</v>
      </c>
      <c r="P176" s="24">
        <f>$A176</f>
        <v>860</v>
      </c>
      <c r="Q176" s="25">
        <f>'data'!$G$23-'data'!$G$23*(1-('data'!$G$22^O176)/('data'!$G$22^O176+N176^O176))</f>
        <v>60.0909801408039</v>
      </c>
      <c r="R176" s="25">
        <f>VLOOKUP(IF(P176-'data'!$G$24&lt;0,0,P176-'data'!$G$24),P2:Q1104,2)</f>
        <v>60.3880835009934</v>
      </c>
    </row>
    <row r="177" ht="20.05" customHeight="1">
      <c r="A177" s="22">
        <f>$A176+C176</f>
        <v>865</v>
      </c>
      <c r="B177" s="23">
        <v>2.5</v>
      </c>
      <c r="C177" s="24">
        <v>5</v>
      </c>
      <c r="D177" t="b" s="25">
        <v>0</v>
      </c>
      <c r="E177" s="26"/>
      <c r="F177" s="30">
        <f>3600*(B177*'data'!$C$15/1000-H177-I176)/C177</f>
        <v>566.971340554423</v>
      </c>
      <c r="G177" s="30">
        <f>IF(F177&gt;'data'!$H$29,'data'!$H$29,IF(F177&lt;0,0,F177))</f>
        <v>566.971340554423</v>
      </c>
      <c r="H177" s="30">
        <f>(J177*'data'!$C$16+K177*OFFSET('data'!$C$17,0,D177)-I176*(OFFSET('data'!$C$18,0,D177)+'data'!$C$19+OFFSET('data'!$C$20,0,D177)))*$C177/60</f>
        <v>-0.7874601952145009</v>
      </c>
      <c r="I177" s="30">
        <f>(G177/60)*$C177/60+H177+I176</f>
        <v>16.3633802816823</v>
      </c>
      <c r="J177" s="30">
        <f>J176+('data'!$C$19*I176-'data'!$C$16*J176)*$C177/60</f>
        <v>42.9025931444577</v>
      </c>
      <c r="K177" s="30">
        <f>K176+(OFFSET('data'!$C$20,0,D177)*I176-OFFSET('data'!$C$17,0,D177)*K176)*$C177/60</f>
        <v>41.0022009053507</v>
      </c>
      <c r="L177" s="28">
        <f>$A177/60</f>
        <v>14.4166666666667</v>
      </c>
      <c r="M177" s="24">
        <f>I177/'data'!$C$15*1000</f>
        <v>2.5</v>
      </c>
      <c r="N177" s="24">
        <f>N176+'data'!$G$21*(M176-N176)/60*C176</f>
        <v>2.17361329230172</v>
      </c>
      <c r="O177" s="25">
        <f>IF(N177&lt;='data'!$G$22,1.89,1.47)</f>
        <v>1.89</v>
      </c>
      <c r="P177" s="24">
        <f>$A177</f>
        <v>865</v>
      </c>
      <c r="Q177" s="25">
        <f>'data'!$G$23-'data'!$G$23*(1-('data'!$G$22^O177)/('data'!$G$22^O177+N177^O177))</f>
        <v>60.0190235645918</v>
      </c>
      <c r="R177" s="25">
        <f>VLOOKUP(IF(P177-'data'!$G$24&lt;0,0,P177-'data'!$G$24),P2:Q1104,2)</f>
        <v>60.3123916438226</v>
      </c>
    </row>
    <row r="178" ht="20.05" customHeight="1">
      <c r="A178" s="22">
        <f>$A177+C177</f>
        <v>870</v>
      </c>
      <c r="B178" s="23">
        <v>2.5</v>
      </c>
      <c r="C178" s="24">
        <v>5</v>
      </c>
      <c r="D178" t="b" s="25">
        <v>0</v>
      </c>
      <c r="E178" s="26"/>
      <c r="F178" s="30">
        <f>3600*(B178*'data'!$C$15/1000-H178-I177)/C178</f>
        <v>566.308453254996</v>
      </c>
      <c r="G178" s="30">
        <f>IF(F178&gt;'data'!$H$29,'data'!$H$29,IF(F178&lt;0,0,F178))</f>
        <v>566.308453254996</v>
      </c>
      <c r="H178" s="30">
        <f>(J178*'data'!$C$16+K178*OFFSET('data'!$C$17,0,D178)-I177*(OFFSET('data'!$C$18,0,D178)+'data'!$C$19+OFFSET('data'!$C$20,0,D178)))*$C178/60</f>
        <v>-0.786539518409741</v>
      </c>
      <c r="I178" s="30">
        <f>(G178/60)*$C178/60+H178+I177</f>
        <v>16.3633802816823</v>
      </c>
      <c r="J178" s="30">
        <f>J177+('data'!$C$19*I177-'data'!$C$16*J177)*$C178/60</f>
        <v>43.0462955590028</v>
      </c>
      <c r="K178" s="30">
        <f>K177+(OFFSET('data'!$C$20,0,D178)*I177-OFFSET('data'!$C$17,0,D178)*K177)*$C178/60</f>
        <v>41.2337608059869</v>
      </c>
      <c r="L178" s="28">
        <f>$A178/60</f>
        <v>14.5</v>
      </c>
      <c r="M178" s="24">
        <f>I178/'data'!$C$15*1000</f>
        <v>2.5</v>
      </c>
      <c r="N178" s="24">
        <f>N177+'data'!$G$21*(M177-N177)/60*C177</f>
        <v>2.17745395428445</v>
      </c>
      <c r="O178" s="25">
        <f>IF(N178&lt;='data'!$G$22,1.89,1.47)</f>
        <v>1.89</v>
      </c>
      <c r="P178" s="24">
        <f>$A178</f>
        <v>870</v>
      </c>
      <c r="Q178" s="25">
        <f>'data'!$G$23-'data'!$G$23*(1-('data'!$G$22^O178)/('data'!$G$22^O178+N178^O178))</f>
        <v>59.9479706361606</v>
      </c>
      <c r="R178" s="25">
        <f>VLOOKUP(IF(P178-'data'!$G$24&lt;0,0,P178-'data'!$G$24),P2:Q1104,2)</f>
        <v>60.2376520319505</v>
      </c>
    </row>
    <row r="179" ht="20.05" customHeight="1">
      <c r="A179" s="22">
        <f>$A178+C178</f>
        <v>875</v>
      </c>
      <c r="B179" s="23">
        <v>2.5</v>
      </c>
      <c r="C179" s="24">
        <v>5</v>
      </c>
      <c r="D179" t="b" s="25">
        <v>0</v>
      </c>
      <c r="E179" s="26"/>
      <c r="F179" s="30">
        <f>3600*(B179*'data'!$C$15/1000-H179-I178)/C179</f>
        <v>565.649147686872</v>
      </c>
      <c r="G179" s="30">
        <f>IF(F179&gt;'data'!$H$29,'data'!$H$29,IF(F179&lt;0,0,F179))</f>
        <v>565.649147686872</v>
      </c>
      <c r="H179" s="30">
        <f>(J179*'data'!$C$16+K179*OFFSET('data'!$C$17,0,D179)-I178*(OFFSET('data'!$C$18,0,D179)+'data'!$C$19+OFFSET('data'!$C$20,0,D179)))*$C179/60</f>
        <v>-0.785623816231791</v>
      </c>
      <c r="I179" s="30">
        <f>(G179/60)*$C179/60+H179+I178</f>
        <v>16.3633802816823</v>
      </c>
      <c r="J179" s="30">
        <f>J178+('data'!$C$19*I178-'data'!$C$16*J178)*$C179/60</f>
        <v>43.1891546764079</v>
      </c>
      <c r="K179" s="30">
        <f>K178+(OFFSET('data'!$C$20,0,D179)*I178-OFFSET('data'!$C$17,0,D179)*K178)*$C179/60</f>
        <v>41.4652433269583</v>
      </c>
      <c r="L179" s="28">
        <f>$A179/60</f>
        <v>14.5833333333333</v>
      </c>
      <c r="M179" s="24">
        <f>I179/'data'!$C$15*1000</f>
        <v>2.5</v>
      </c>
      <c r="N179" s="24">
        <f>N178+'data'!$G$21*(M178-N178)/60*C178</f>
        <v>2.18124942237872</v>
      </c>
      <c r="O179" s="25">
        <f>IF(N179&lt;='data'!$G$22,1.89,1.47)</f>
        <v>1.89</v>
      </c>
      <c r="P179" s="24">
        <f>$A179</f>
        <v>875</v>
      </c>
      <c r="Q179" s="25">
        <f>'data'!$G$23-'data'!$G$23*(1-('data'!$G$22^O179)/('data'!$G$22^O179+N179^O179))</f>
        <v>59.8778096035532</v>
      </c>
      <c r="R179" s="25">
        <f>VLOOKUP(IF(P179-'data'!$G$24&lt;0,0,P179-'data'!$G$24),P2:Q1104,2)</f>
        <v>60.1638522738992</v>
      </c>
    </row>
    <row r="180" ht="20.05" customHeight="1">
      <c r="A180" s="22">
        <f>$A179+C179</f>
        <v>880</v>
      </c>
      <c r="B180" s="23">
        <v>2.5</v>
      </c>
      <c r="C180" s="24">
        <v>5</v>
      </c>
      <c r="D180" t="b" s="25">
        <v>0</v>
      </c>
      <c r="E180" s="26"/>
      <c r="F180" s="30">
        <f>3600*(B180*'data'!$C$15/1000-H180-I179)/C180</f>
        <v>564.993402934203</v>
      </c>
      <c r="G180" s="30">
        <f>IF(F180&gt;'data'!$H$29,'data'!$H$29,IF(F180&lt;0,0,F180))</f>
        <v>564.993402934203</v>
      </c>
      <c r="H180" s="30">
        <f>(J180*'data'!$C$16+K180*OFFSET('data'!$C$17,0,D180)-I179*(OFFSET('data'!$C$18,0,D180)+'data'!$C$19+OFFSET('data'!$C$20,0,D180)))*$C180/60</f>
        <v>-0.784713059630863</v>
      </c>
      <c r="I180" s="30">
        <f>(G180/60)*$C180/60+H180+I179</f>
        <v>16.3633802816823</v>
      </c>
      <c r="J180" s="30">
        <f>J179+('data'!$C$19*I179-'data'!$C$16*J179)*$C180/60</f>
        <v>43.3311754454421</v>
      </c>
      <c r="K180" s="30">
        <f>K179+(OFFSET('data'!$C$20,0,D180)*I179-OFFSET('data'!$C$17,0,D180)*K179)*$C180/60</f>
        <v>41.6966484941226</v>
      </c>
      <c r="L180" s="28">
        <f>$A180/60</f>
        <v>14.6666666666667</v>
      </c>
      <c r="M180" s="24">
        <f>I180/'data'!$C$15*1000</f>
        <v>2.5</v>
      </c>
      <c r="N180" s="24">
        <f>N179+'data'!$G$21*(M179-N179)/60*C179</f>
        <v>2.18500022839064</v>
      </c>
      <c r="O180" s="25">
        <f>IF(N180&lt;='data'!$G$22,1.89,1.47)</f>
        <v>1.89</v>
      </c>
      <c r="P180" s="24">
        <f>$A180</f>
        <v>880</v>
      </c>
      <c r="Q180" s="25">
        <f>'data'!$G$23-'data'!$G$23*(1-('data'!$G$22^O180)/('data'!$G$22^O180+N180^O180))</f>
        <v>59.8085288701348</v>
      </c>
      <c r="R180" s="25">
        <f>VLOOKUP(IF(P180-'data'!$G$24&lt;0,0,P180-'data'!$G$24),P2:Q1104,2)</f>
        <v>60.0909801408039</v>
      </c>
    </row>
    <row r="181" ht="20.05" customHeight="1">
      <c r="A181" s="22">
        <f>$A180+C180</f>
        <v>885</v>
      </c>
      <c r="B181" s="23">
        <v>2.5</v>
      </c>
      <c r="C181" s="24">
        <v>5</v>
      </c>
      <c r="D181" t="b" s="25">
        <v>0</v>
      </c>
      <c r="E181" s="26"/>
      <c r="F181" s="30">
        <f>3600*(B181*'data'!$C$15/1000-H181-I180)/C181</f>
        <v>564.341198203853</v>
      </c>
      <c r="G181" s="30">
        <f>IF(F181&gt;'data'!$H$29,'data'!$H$29,IF(F181&lt;0,0,F181))</f>
        <v>564.341198203853</v>
      </c>
      <c r="H181" s="30">
        <f>(J181*'data'!$C$16+K181*OFFSET('data'!$C$17,0,D181)-I180*(OFFSET('data'!$C$18,0,D181)+'data'!$C$19+OFFSET('data'!$C$20,0,D181)))*$C181/60</f>
        <v>-0.783807219727598</v>
      </c>
      <c r="I181" s="30">
        <f>(G181/60)*$C181/60+H181+I180</f>
        <v>16.3633802816823</v>
      </c>
      <c r="J181" s="30">
        <f>J180+('data'!$C$19*I180-'data'!$C$16*J180)*$C181/60</f>
        <v>43.4723627858334</v>
      </c>
      <c r="K181" s="30">
        <f>K180+(OFFSET('data'!$C$20,0,D181)*I180-OFFSET('data'!$C$17,0,D181)*K180)*$C181/60</f>
        <v>41.927976333329</v>
      </c>
      <c r="L181" s="28">
        <f>$A181/60</f>
        <v>14.75</v>
      </c>
      <c r="M181" s="24">
        <f>I181/'data'!$C$15*1000</f>
        <v>2.5</v>
      </c>
      <c r="N181" s="24">
        <f>N180+'data'!$G$21*(M180-N180)/60*C180</f>
        <v>2.18870689786846</v>
      </c>
      <c r="O181" s="25">
        <f>IF(N181&lt;='data'!$G$22,1.89,1.47)</f>
        <v>1.89</v>
      </c>
      <c r="P181" s="24">
        <f>$A181</f>
        <v>885</v>
      </c>
      <c r="Q181" s="25">
        <f>'data'!$G$23-'data'!$G$23*(1-('data'!$G$22^O181)/('data'!$G$22^O181+N181^O181))</f>
        <v>59.7401169927695</v>
      </c>
      <c r="R181" s="25">
        <f>VLOOKUP(IF(P181-'data'!$G$24&lt;0,0,P181-'data'!$G$24),P2:Q1104,2)</f>
        <v>60.0190235645918</v>
      </c>
    </row>
    <row r="182" ht="20.05" customHeight="1">
      <c r="A182" s="22">
        <f>$A181+C181</f>
        <v>890</v>
      </c>
      <c r="B182" s="23">
        <v>2.5</v>
      </c>
      <c r="C182" s="24">
        <v>5</v>
      </c>
      <c r="D182" t="b" s="25">
        <v>0</v>
      </c>
      <c r="E182" s="26"/>
      <c r="F182" s="30">
        <f>3600*(B182*'data'!$C$15/1000-H182-I181)/C182</f>
        <v>563.692512824667</v>
      </c>
      <c r="G182" s="30">
        <f>IF(F182&gt;'data'!$H$29,'data'!$H$29,IF(F182&lt;0,0,F182))</f>
        <v>563.692512824667</v>
      </c>
      <c r="H182" s="30">
        <f>(J182*'data'!$C$16+K182*OFFSET('data'!$C$17,0,D182)-I181*(OFFSET('data'!$C$18,0,D182)+'data'!$C$19+OFFSET('data'!$C$20,0,D182)))*$C182/60</f>
        <v>-0.782906267812062</v>
      </c>
      <c r="I182" s="30">
        <f>(G182/60)*$C182/60+H182+I181</f>
        <v>16.3633802816823</v>
      </c>
      <c r="J182" s="30">
        <f>J181+('data'!$C$19*I181-'data'!$C$16*J181)*$C182/60</f>
        <v>43.6127215884389</v>
      </c>
      <c r="K182" s="30">
        <f>K181+(OFFSET('data'!$C$20,0,D182)*I181-OFFSET('data'!$C$17,0,D182)*K181)*$C182/60</f>
        <v>42.1592268704178</v>
      </c>
      <c r="L182" s="28">
        <f>$A182/60</f>
        <v>14.8333333333333</v>
      </c>
      <c r="M182" s="24">
        <f>I182/'data'!$C$15*1000</f>
        <v>2.5</v>
      </c>
      <c r="N182" s="24">
        <f>N181+'data'!$G$21*(M181-N181)/60*C181</f>
        <v>2.19236995017618</v>
      </c>
      <c r="O182" s="25">
        <f>IF(N182&lt;='data'!$G$22,1.89,1.47)</f>
        <v>1.89</v>
      </c>
      <c r="P182" s="24">
        <f>$A182</f>
        <v>890</v>
      </c>
      <c r="Q182" s="25">
        <f>'data'!$G$23-'data'!$G$23*(1-('data'!$G$22^O182)/('data'!$G$22^O182+N182^O182))</f>
        <v>59.6725626800013</v>
      </c>
      <c r="R182" s="25">
        <f>VLOOKUP(IF(P182-'data'!$G$24&lt;0,0,P182-'data'!$G$24),P2:Q1104,2)</f>
        <v>59.9479706361606</v>
      </c>
    </row>
    <row r="183" ht="20.05" customHeight="1">
      <c r="A183" s="22">
        <f>$A182+C182</f>
        <v>895</v>
      </c>
      <c r="B183" s="23">
        <v>2.5</v>
      </c>
      <c r="C183" s="24">
        <v>5</v>
      </c>
      <c r="D183" t="b" s="25">
        <v>0</v>
      </c>
      <c r="E183" s="26"/>
      <c r="F183" s="30">
        <f>3600*(B183*'data'!$C$15/1000-H183-I182)/C183</f>
        <v>563.047326246765</v>
      </c>
      <c r="G183" s="30">
        <f>IF(F183&gt;'data'!$H$29,'data'!$H$29,IF(F183&lt;0,0,F183))</f>
        <v>563.047326246765</v>
      </c>
      <c r="H183" s="30">
        <f>(J183*'data'!$C$16+K183*OFFSET('data'!$C$17,0,D183)-I182*(OFFSET('data'!$C$18,0,D183)+'data'!$C$19+OFFSET('data'!$C$20,0,D183)))*$C183/60</f>
        <v>-0.782010175342754</v>
      </c>
      <c r="I183" s="30">
        <f>(G183/60)*$C183/60+H183+I182</f>
        <v>16.3633802816823</v>
      </c>
      <c r="J183" s="30">
        <f>J182+('data'!$C$19*I182-'data'!$C$16*J182)*$C183/60</f>
        <v>43.7522567154146</v>
      </c>
      <c r="K183" s="30">
        <f>K182+(OFFSET('data'!$C$20,0,D183)*I182-OFFSET('data'!$C$17,0,D183)*K182)*$C183/60</f>
        <v>42.3904001312209</v>
      </c>
      <c r="L183" s="28">
        <f>$A183/60</f>
        <v>14.9166666666667</v>
      </c>
      <c r="M183" s="24">
        <f>I183/'data'!$C$15*1000</f>
        <v>2.5</v>
      </c>
      <c r="N183" s="24">
        <f>N182+'data'!$G$21*(M182-N182)/60*C182</f>
        <v>2.19598989856635</v>
      </c>
      <c r="O183" s="25">
        <f>IF(N183&lt;='data'!$G$22,1.89,1.47)</f>
        <v>1.89</v>
      </c>
      <c r="P183" s="24">
        <f>$A183</f>
        <v>895</v>
      </c>
      <c r="Q183" s="25">
        <f>'data'!$G$23-'data'!$G$23*(1-('data'!$G$22^O183)/('data'!$G$22^O183+N183^O183))</f>
        <v>59.6058547902384</v>
      </c>
      <c r="R183" s="25">
        <f>VLOOKUP(IF(P183-'data'!$G$24&lt;0,0,P183-'data'!$G$24),P2:Q1104,2)</f>
        <v>59.8778096035532</v>
      </c>
    </row>
    <row r="184" ht="20.05" customHeight="1">
      <c r="A184" s="22">
        <f>$A183+C183</f>
        <v>900</v>
      </c>
      <c r="B184" s="23">
        <v>2.5</v>
      </c>
      <c r="C184" s="24">
        <v>5</v>
      </c>
      <c r="D184" t="b" s="25">
        <v>0</v>
      </c>
      <c r="E184" s="26"/>
      <c r="F184" s="30">
        <f>3600*(B184*'data'!$C$15/1000-H184-I183)/C184</f>
        <v>562.405618040826</v>
      </c>
      <c r="G184" s="30">
        <f>IF(F184&gt;'data'!$H$29,'data'!$H$29,IF(F184&lt;0,0,F184))</f>
        <v>562.405618040826</v>
      </c>
      <c r="H184" s="30">
        <f>(J184*'data'!$C$16+K184*OFFSET('data'!$C$17,0,D184)-I183*(OFFSET('data'!$C$18,0,D184)+'data'!$C$19+OFFSET('data'!$C$20,0,D184)))*$C184/60</f>
        <v>-0.7811189139456159</v>
      </c>
      <c r="I184" s="30">
        <f>(G184/60)*$C184/60+H184+I183</f>
        <v>16.3633802816823</v>
      </c>
      <c r="J184" s="30">
        <f>J183+('data'!$C$19*I183-'data'!$C$16*J183)*$C184/60</f>
        <v>43.8909730003835</v>
      </c>
      <c r="K184" s="30">
        <f>K183+(OFFSET('data'!$C$20,0,D184)*I183-OFFSET('data'!$C$17,0,D184)*K183)*$C184/60</f>
        <v>42.6214961415615</v>
      </c>
      <c r="L184" s="28">
        <f>$A184/60</f>
        <v>15</v>
      </c>
      <c r="M184" s="24">
        <f>I184/'data'!$C$15*1000</f>
        <v>2.5</v>
      </c>
      <c r="N184" s="24">
        <f>N183+'data'!$G$21*(M183-N183)/60*C183</f>
        <v>2.19956725025196</v>
      </c>
      <c r="O184" s="25">
        <f>IF(N184&lt;='data'!$G$22,1.89,1.47)</f>
        <v>1.89</v>
      </c>
      <c r="P184" s="24">
        <f>$A184</f>
        <v>900</v>
      </c>
      <c r="Q184" s="25">
        <f>'data'!$G$23-'data'!$G$23*(1-('data'!$G$22^O184)/('data'!$G$22^O184+N184^O184))</f>
        <v>59.5399823299434</v>
      </c>
      <c r="R184" s="25">
        <f>VLOOKUP(IF(P184-'data'!$G$24&lt;0,0,P184-'data'!$G$24),P2:Q1104,2)</f>
        <v>59.8085288701348</v>
      </c>
    </row>
    <row r="185" ht="20.05" customHeight="1">
      <c r="A185" s="22">
        <f>$A184+C184</f>
        <v>905</v>
      </c>
      <c r="B185" s="23">
        <v>2.5</v>
      </c>
      <c r="C185" s="24">
        <v>5</v>
      </c>
      <c r="D185" t="b" s="25">
        <v>0</v>
      </c>
      <c r="E185" s="26"/>
      <c r="F185" s="30">
        <f>3600*(B185*'data'!$C$15/1000-H185-I184)/C185</f>
        <v>561.767367897379</v>
      </c>
      <c r="G185" s="30">
        <f>IF(F185&gt;'data'!$H$29,'data'!$H$29,IF(F185&lt;0,0,F185))</f>
        <v>561.767367897379</v>
      </c>
      <c r="H185" s="30">
        <f>(J185*'data'!$C$16+K185*OFFSET('data'!$C$17,0,D185)-I184*(OFFSET('data'!$C$18,0,D185)+'data'!$C$19+OFFSET('data'!$C$20,0,D185)))*$C185/60</f>
        <v>-0.780232455413052</v>
      </c>
      <c r="I185" s="30">
        <f>(G185/60)*$C185/60+H185+I184</f>
        <v>16.3633802816823</v>
      </c>
      <c r="J185" s="30">
        <f>J184+('data'!$C$19*I184-'data'!$C$16*J184)*$C185/60</f>
        <v>44.0288752486033</v>
      </c>
      <c r="K185" s="30">
        <f>K184+(OFFSET('data'!$C$20,0,D185)*I184-OFFSET('data'!$C$17,0,D185)*K184)*$C185/60</f>
        <v>42.8525149272541</v>
      </c>
      <c r="L185" s="28">
        <f>$A185/60</f>
        <v>15.0833333333333</v>
      </c>
      <c r="M185" s="24">
        <f>I185/'data'!$C$15*1000</f>
        <v>2.5</v>
      </c>
      <c r="N185" s="24">
        <f>N184+'data'!$G$21*(M184-N184)/60*C184</f>
        <v>2.20310250647751</v>
      </c>
      <c r="O185" s="25">
        <f>IF(N185&lt;='data'!$G$22,1.89,1.47)</f>
        <v>1.89</v>
      </c>
      <c r="P185" s="24">
        <f>$A185</f>
        <v>905</v>
      </c>
      <c r="Q185" s="25">
        <f>'data'!$G$23-'data'!$G$23*(1-('data'!$G$22^O185)/('data'!$G$22^O185+N185^O185))</f>
        <v>59.4749344518297</v>
      </c>
      <c r="R185" s="25">
        <f>VLOOKUP(IF(P185-'data'!$G$24&lt;0,0,P185-'data'!$G$24),P2:Q1104,2)</f>
        <v>59.7401169927695</v>
      </c>
    </row>
    <row r="186" ht="20.05" customHeight="1">
      <c r="A186" s="22">
        <f>$A185+C185</f>
        <v>910</v>
      </c>
      <c r="B186" s="23">
        <v>2.5</v>
      </c>
      <c r="C186" s="24">
        <v>5</v>
      </c>
      <c r="D186" t="b" s="25">
        <v>0</v>
      </c>
      <c r="E186" s="26"/>
      <c r="F186" s="30">
        <f>3600*(B186*'data'!$C$15/1000-H186-I185)/C186</f>
        <v>561.132555626107</v>
      </c>
      <c r="G186" s="30">
        <f>IF(F186&gt;'data'!$H$29,'data'!$H$29,IF(F186&lt;0,0,F186))</f>
        <v>561.132555626107</v>
      </c>
      <c r="H186" s="30">
        <f>(J186*'data'!$C$16+K186*OFFSET('data'!$C$17,0,D186)-I185*(OFFSET('data'!$C$18,0,D186)+'data'!$C$19+OFFSET('data'!$C$20,0,D186)))*$C186/60</f>
        <v>-0.779350771702952</v>
      </c>
      <c r="I186" s="30">
        <f>(G186/60)*$C186/60+H186+I185</f>
        <v>16.3633802816823</v>
      </c>
      <c r="J186" s="30">
        <f>J185+('data'!$C$19*I185-'data'!$C$16*J185)*$C186/60</f>
        <v>44.1659682371326</v>
      </c>
      <c r="K186" s="30">
        <f>K185+(OFFSET('data'!$C$20,0,D186)*I185-OFFSET('data'!$C$17,0,D186)*K185)*$C186/60</f>
        <v>43.0834565141047</v>
      </c>
      <c r="L186" s="28">
        <f>$A186/60</f>
        <v>15.1666666666667</v>
      </c>
      <c r="M186" s="24">
        <f>I186/'data'!$C$15*1000</f>
        <v>2.5</v>
      </c>
      <c r="N186" s="24">
        <f>N185+'data'!$G$21*(M185-N185)/60*C185</f>
        <v>2.20659616258925</v>
      </c>
      <c r="O186" s="25">
        <f>IF(N186&lt;='data'!$G$22,1.89,1.47)</f>
        <v>1.89</v>
      </c>
      <c r="P186" s="24">
        <f>$A186</f>
        <v>910</v>
      </c>
      <c r="Q186" s="25">
        <f>'data'!$G$23-'data'!$G$23*(1-('data'!$G$22^O186)/('data'!$G$22^O186+N186^O186))</f>
        <v>59.4107004530659</v>
      </c>
      <c r="R186" s="25">
        <f>VLOOKUP(IF(P186-'data'!$G$24&lt;0,0,P186-'data'!$G$24),P2:Q1104,2)</f>
        <v>59.6725626800013</v>
      </c>
    </row>
    <row r="187" ht="20.05" customHeight="1">
      <c r="A187" s="22">
        <f>$A186+C186</f>
        <v>915</v>
      </c>
      <c r="B187" s="23">
        <v>2.5</v>
      </c>
      <c r="C187" s="24">
        <v>5</v>
      </c>
      <c r="D187" t="b" s="25">
        <v>0</v>
      </c>
      <c r="E187" s="26"/>
      <c r="F187" s="30">
        <f>3600*(B187*'data'!$C$15/1000-H187-I186)/C187</f>
        <v>560.501161155138</v>
      </c>
      <c r="G187" s="30">
        <f>IF(F187&gt;'data'!$H$29,'data'!$H$29,IF(F187&lt;0,0,F187))</f>
        <v>560.501161155138</v>
      </c>
      <c r="H187" s="30">
        <f>(J187*'data'!$C$16+K187*OFFSET('data'!$C$17,0,D187)-I186*(OFFSET('data'!$C$18,0,D187)+'data'!$C$19+OFFSET('data'!$C$20,0,D187)))*$C187/60</f>
        <v>-0.778473834937717</v>
      </c>
      <c r="I187" s="30">
        <f>(G187/60)*$C187/60+H187+I186</f>
        <v>16.3633802816823</v>
      </c>
      <c r="J187" s="30">
        <f>J186+('data'!$C$19*I186-'data'!$C$16*J186)*$C187/60</f>
        <v>44.3022567149965</v>
      </c>
      <c r="K187" s="30">
        <f>K186+(OFFSET('data'!$C$20,0,D187)*I186-OFFSET('data'!$C$17,0,D187)*K186)*$C187/60</f>
        <v>43.3143209279105</v>
      </c>
      <c r="L187" s="28">
        <f>$A187/60</f>
        <v>15.25</v>
      </c>
      <c r="M187" s="24">
        <f>I187/'data'!$C$15*1000</f>
        <v>2.5</v>
      </c>
      <c r="N187" s="24">
        <f>N186+'data'!$G$21*(M186-N186)/60*C186</f>
        <v>2.2100487081046</v>
      </c>
      <c r="O187" s="25">
        <f>IF(N187&lt;='data'!$G$22,1.89,1.47)</f>
        <v>1.89</v>
      </c>
      <c r="P187" s="24">
        <f>$A187</f>
        <v>915</v>
      </c>
      <c r="Q187" s="25">
        <f>'data'!$G$23-'data'!$G$23*(1-('data'!$G$22^O187)/('data'!$G$22^O187+N187^O187))</f>
        <v>59.3472697734872</v>
      </c>
      <c r="R187" s="25">
        <f>VLOOKUP(IF(P187-'data'!$G$24&lt;0,0,P187-'data'!$G$24),P2:Q1104,2)</f>
        <v>59.6058547902384</v>
      </c>
    </row>
    <row r="188" ht="20.05" customHeight="1">
      <c r="A188" s="22">
        <f>$A187+C187</f>
        <v>920</v>
      </c>
      <c r="B188" s="23">
        <v>2.5</v>
      </c>
      <c r="C188" s="24">
        <v>5</v>
      </c>
      <c r="D188" t="b" s="25">
        <v>0</v>
      </c>
      <c r="E188" s="26"/>
      <c r="F188" s="30">
        <f>3600*(B188*'data'!$C$15/1000-H188-I187)/C188</f>
        <v>559.873164530356</v>
      </c>
      <c r="G188" s="30">
        <f>IF(F188&gt;'data'!$H$29,'data'!$H$29,IF(F188&lt;0,0,F188))</f>
        <v>559.873164530356</v>
      </c>
      <c r="H188" s="30">
        <f>(J188*'data'!$C$16+K188*OFFSET('data'!$C$17,0,D188)-I187*(OFFSET('data'!$C$18,0,D188)+'data'!$C$19+OFFSET('data'!$C$20,0,D188)))*$C188/60</f>
        <v>-0.777601617403297</v>
      </c>
      <c r="I188" s="30">
        <f>(G188/60)*$C188/60+H188+I187</f>
        <v>16.3633802816823</v>
      </c>
      <c r="J188" s="30">
        <f>J187+('data'!$C$19*I187-'data'!$C$16*J187)*$C188/60</f>
        <v>44.4377454033513</v>
      </c>
      <c r="K188" s="30">
        <f>K187+(OFFSET('data'!$C$20,0,D188)*I187-OFFSET('data'!$C$17,0,D188)*K187)*$C188/60</f>
        <v>43.5451081944602</v>
      </c>
      <c r="L188" s="28">
        <f>$A188/60</f>
        <v>15.3333333333333</v>
      </c>
      <c r="M188" s="24">
        <f>I188/'data'!$C$15*1000</f>
        <v>2.5</v>
      </c>
      <c r="N188" s="24">
        <f>N187+'data'!$G$21*(M187-N187)/60*C187</f>
        <v>2.2134606267807</v>
      </c>
      <c r="O188" s="25">
        <f>IF(N188&lt;='data'!$G$22,1.89,1.47)</f>
        <v>1.89</v>
      </c>
      <c r="P188" s="24">
        <f>$A188</f>
        <v>920</v>
      </c>
      <c r="Q188" s="25">
        <f>'data'!$G$23-'data'!$G$23*(1-('data'!$G$22^O188)/('data'!$G$22^O188+N188^O188))</f>
        <v>59.284631993818</v>
      </c>
      <c r="R188" s="25">
        <f>VLOOKUP(IF(P188-'data'!$G$24&lt;0,0,P188-'data'!$G$24),P2:Q1104,2)</f>
        <v>59.5399823299434</v>
      </c>
    </row>
    <row r="189" ht="20.05" customHeight="1">
      <c r="A189" s="22">
        <f>$A188+C188</f>
        <v>925</v>
      </c>
      <c r="B189" s="23">
        <v>2.5</v>
      </c>
      <c r="C189" s="24">
        <v>5</v>
      </c>
      <c r="D189" t="b" s="25">
        <v>0</v>
      </c>
      <c r="E189" s="26"/>
      <c r="F189" s="30">
        <f>3600*(B189*'data'!$C$15/1000-H189-I188)/C189</f>
        <v>559.248545914708</v>
      </c>
      <c r="G189" s="30">
        <f>IF(F189&gt;'data'!$H$29,'data'!$H$29,IF(F189&lt;0,0,F189))</f>
        <v>559.248545914708</v>
      </c>
      <c r="H189" s="30">
        <f>(J189*'data'!$C$16+K189*OFFSET('data'!$C$17,0,D189)-I188*(OFFSET('data'!$C$18,0,D189)+'data'!$C$19+OFFSET('data'!$C$20,0,D189)))*$C189/60</f>
        <v>-0.776734091548231</v>
      </c>
      <c r="I189" s="30">
        <f>(G189/60)*$C189/60+H189+I188</f>
        <v>16.3633802816823</v>
      </c>
      <c r="J189" s="30">
        <f>J188+('data'!$C$19*I188-'data'!$C$16*J188)*$C189/60</f>
        <v>44.5724389956476</v>
      </c>
      <c r="K189" s="30">
        <f>K188+(OFFSET('data'!$C$20,0,D189)*I188-OFFSET('data'!$C$17,0,D189)*K188)*$C189/60</f>
        <v>43.7758183395339</v>
      </c>
      <c r="L189" s="28">
        <f>$A189/60</f>
        <v>15.4166666666667</v>
      </c>
      <c r="M189" s="24">
        <f>I189/'data'!$C$15*1000</f>
        <v>2.5</v>
      </c>
      <c r="N189" s="24">
        <f>N188+'data'!$G$21*(M188-N188)/60*C188</f>
        <v>2.21683239668224</v>
      </c>
      <c r="O189" s="25">
        <f>IF(N189&lt;='data'!$G$22,1.89,1.47)</f>
        <v>1.89</v>
      </c>
      <c r="P189" s="24">
        <f>$A189</f>
        <v>925</v>
      </c>
      <c r="Q189" s="25">
        <f>'data'!$G$23-'data'!$G$23*(1-('data'!$G$22^O189)/('data'!$G$22^O189+N189^O189))</f>
        <v>59.222776833903</v>
      </c>
      <c r="R189" s="25">
        <f>VLOOKUP(IF(P189-'data'!$G$24&lt;0,0,P189-'data'!$G$24),P2:Q1104,2)</f>
        <v>59.4749344518297</v>
      </c>
    </row>
    <row r="190" ht="20.05" customHeight="1">
      <c r="A190" s="22">
        <f>$A189+C189</f>
        <v>930</v>
      </c>
      <c r="B190" s="23">
        <v>2.5</v>
      </c>
      <c r="C190" s="24">
        <v>5</v>
      </c>
      <c r="D190" t="b" s="25">
        <v>0</v>
      </c>
      <c r="E190" s="26"/>
      <c r="F190" s="30">
        <f>3600*(B190*'data'!$C$15/1000-H190-I189)/C190</f>
        <v>558.627285587520</v>
      </c>
      <c r="G190" s="30">
        <f>IF(F190&gt;'data'!$H$29,'data'!$H$29,IF(F190&lt;0,0,F190))</f>
        <v>558.627285587520</v>
      </c>
      <c r="H190" s="30">
        <f>(J190*'data'!$C$16+K190*OFFSET('data'!$C$17,0,D190)-I189*(OFFSET('data'!$C$18,0,D190)+'data'!$C$19+OFFSET('data'!$C$20,0,D190)))*$C190/60</f>
        <v>-0.775871229982691</v>
      </c>
      <c r="I190" s="30">
        <f>(G190/60)*$C190/60+H190+I189</f>
        <v>16.3633802816823</v>
      </c>
      <c r="J190" s="30">
        <f>J189+('data'!$C$19*I189-'data'!$C$16*J189)*$C190/60</f>
        <v>44.7063421577934</v>
      </c>
      <c r="K190" s="30">
        <f>K189+(OFFSET('data'!$C$20,0,D190)*I189-OFFSET('data'!$C$17,0,D190)*K189)*$C190/60</f>
        <v>44.0064513889031</v>
      </c>
      <c r="L190" s="28">
        <f>$A190/60</f>
        <v>15.5</v>
      </c>
      <c r="M190" s="24">
        <f>I190/'data'!$C$15*1000</f>
        <v>2.5</v>
      </c>
      <c r="N190" s="24">
        <f>N189+'data'!$G$21*(M189-N189)/60*C189</f>
        <v>2.22016449024841</v>
      </c>
      <c r="O190" s="25">
        <f>IF(N190&lt;='data'!$G$22,1.89,1.47)</f>
        <v>1.89</v>
      </c>
      <c r="P190" s="24">
        <f>$A190</f>
        <v>930</v>
      </c>
      <c r="Q190" s="25">
        <f>'data'!$G$23-'data'!$G$23*(1-('data'!$G$22^O190)/('data'!$G$22^O190+N190^O190))</f>
        <v>59.1616941509503</v>
      </c>
      <c r="R190" s="25">
        <f>VLOOKUP(IF(P190-'data'!$G$24&lt;0,0,P190-'data'!$G$24),P2:Q1104,2)</f>
        <v>59.4107004530659</v>
      </c>
    </row>
    <row r="191" ht="20.05" customHeight="1">
      <c r="A191" s="22">
        <f>$A190+C190</f>
        <v>935</v>
      </c>
      <c r="B191" s="23">
        <v>2.5</v>
      </c>
      <c r="C191" s="24">
        <v>5</v>
      </c>
      <c r="D191" t="b" s="25">
        <v>0</v>
      </c>
      <c r="E191" s="26"/>
      <c r="F191" s="30">
        <f>3600*(B191*'data'!$C$15/1000-H191-I190)/C191</f>
        <v>558.009363943807</v>
      </c>
      <c r="G191" s="30">
        <f>IF(F191&gt;'data'!$H$29,'data'!$H$29,IF(F191&lt;0,0,F191))</f>
        <v>558.009363943807</v>
      </c>
      <c r="H191" s="30">
        <f>(J191*'data'!$C$16+K191*OFFSET('data'!$C$17,0,D191)-I190*(OFFSET('data'!$C$18,0,D191)+'data'!$C$19+OFFSET('data'!$C$20,0,D191)))*$C191/60</f>
        <v>-0.775013005477535</v>
      </c>
      <c r="I191" s="30">
        <f>(G191/60)*$C191/60+H191+I190</f>
        <v>16.3633802816823</v>
      </c>
      <c r="J191" s="30">
        <f>J190+('data'!$C$19*I190-'data'!$C$16*J190)*$C191/60</f>
        <v>44.8394595283154</v>
      </c>
      <c r="K191" s="30">
        <f>K190+(OFFSET('data'!$C$20,0,D191)*I190-OFFSET('data'!$C$17,0,D191)*K190)*$C191/60</f>
        <v>44.2370073683305</v>
      </c>
      <c r="L191" s="28">
        <f>$A191/60</f>
        <v>15.5833333333333</v>
      </c>
      <c r="M191" s="24">
        <f>I191/'data'!$C$15*1000</f>
        <v>2.5</v>
      </c>
      <c r="N191" s="24">
        <f>N190+'data'!$G$21*(M190-N190)/60*C190</f>
        <v>2.22345737435911</v>
      </c>
      <c r="O191" s="25">
        <f>IF(N191&lt;='data'!$G$22,1.89,1.47)</f>
        <v>1.89</v>
      </c>
      <c r="P191" s="24">
        <f>$A191</f>
        <v>935</v>
      </c>
      <c r="Q191" s="25">
        <f>'data'!$G$23-'data'!$G$23*(1-('data'!$G$22^O191)/('data'!$G$22^O191+N191^O191))</f>
        <v>59.1013739377849</v>
      </c>
      <c r="R191" s="25">
        <f>VLOOKUP(IF(P191-'data'!$G$24&lt;0,0,P191-'data'!$G$24),P2:Q1104,2)</f>
        <v>59.3472697734872</v>
      </c>
    </row>
    <row r="192" ht="20.05" customHeight="1">
      <c r="A192" s="22">
        <f>$A191+C191</f>
        <v>940</v>
      </c>
      <c r="B192" s="23">
        <v>2.5</v>
      </c>
      <c r="C192" s="24">
        <v>5</v>
      </c>
      <c r="D192" t="b" s="25">
        <v>0</v>
      </c>
      <c r="E192" s="26"/>
      <c r="F192" s="30">
        <f>3600*(B192*'data'!$C$15/1000-H192-I191)/C192</f>
        <v>557.3947614936041</v>
      </c>
      <c r="G192" s="30">
        <f>IF(F192&gt;'data'!$H$29,'data'!$H$29,IF(F192&lt;0,0,F192))</f>
        <v>557.3947614936041</v>
      </c>
      <c r="H192" s="30">
        <f>(J192*'data'!$C$16+K192*OFFSET('data'!$C$17,0,D192)-I191*(OFFSET('data'!$C$18,0,D192)+'data'!$C$19+OFFSET('data'!$C$20,0,D192)))*$C192/60</f>
        <v>-0.7741593909633639</v>
      </c>
      <c r="I192" s="30">
        <f>(G192/60)*$C192/60+H192+I191</f>
        <v>16.3633802816823</v>
      </c>
      <c r="J192" s="30">
        <f>J191+('data'!$C$19*I191-'data'!$C$16*J191)*$C192/60</f>
        <v>44.9717957185198</v>
      </c>
      <c r="K192" s="30">
        <f>K191+(OFFSET('data'!$C$20,0,D192)*I191-OFFSET('data'!$C$17,0,D192)*K191)*$C192/60</f>
        <v>44.4674863035704</v>
      </c>
      <c r="L192" s="28">
        <f>$A192/60</f>
        <v>15.6666666666667</v>
      </c>
      <c r="M192" s="24">
        <f>I192/'data'!$C$15*1000</f>
        <v>2.5</v>
      </c>
      <c r="N192" s="24">
        <f>N191+'data'!$G$21*(M191-N191)/60*C191</f>
        <v>2.22671151040036</v>
      </c>
      <c r="O192" s="25">
        <f>IF(N192&lt;='data'!$G$22,1.89,1.47)</f>
        <v>1.89</v>
      </c>
      <c r="P192" s="24">
        <f>$A192</f>
        <v>940</v>
      </c>
      <c r="Q192" s="25">
        <f>'data'!$G$23-'data'!$G$23*(1-('data'!$G$22^O192)/('data'!$G$22^O192+N192^O192))</f>
        <v>59.0418063211156</v>
      </c>
      <c r="R192" s="25">
        <f>VLOOKUP(IF(P192-'data'!$G$24&lt;0,0,P192-'data'!$G$24),P2:Q1104,2)</f>
        <v>59.284631993818</v>
      </c>
    </row>
    <row r="193" ht="20.05" customHeight="1">
      <c r="A193" s="22">
        <f>$A192+C192</f>
        <v>945</v>
      </c>
      <c r="B193" s="23">
        <v>2.5</v>
      </c>
      <c r="C193" s="24">
        <v>5</v>
      </c>
      <c r="D193" t="b" s="25">
        <v>0</v>
      </c>
      <c r="E193" s="26"/>
      <c r="F193" s="30">
        <f>3600*(B193*'data'!$C$15/1000-H193-I192)/C193</f>
        <v>556.783458861282</v>
      </c>
      <c r="G193" s="30">
        <f>IF(F193&gt;'data'!$H$29,'data'!$H$29,IF(F193&lt;0,0,F193))</f>
        <v>556.783458861282</v>
      </c>
      <c r="H193" s="30">
        <f>(J193*'data'!$C$16+K193*OFFSET('data'!$C$17,0,D193)-I192*(OFFSET('data'!$C$18,0,D193)+'data'!$C$19+OFFSET('data'!$C$20,0,D193)))*$C193/60</f>
        <v>-0.773310359529583</v>
      </c>
      <c r="I193" s="30">
        <f>(G193/60)*$C193/60+H193+I192</f>
        <v>16.3633802816823</v>
      </c>
      <c r="J193" s="30">
        <f>J192+('data'!$C$19*I192-'data'!$C$16*J192)*$C193/60</f>
        <v>45.1033553126519</v>
      </c>
      <c r="K193" s="30">
        <f>K192+(OFFSET('data'!$C$20,0,D193)*I192-OFFSET('data'!$C$17,0,D193)*K192)*$C193/60</f>
        <v>44.6978882203684</v>
      </c>
      <c r="L193" s="28">
        <f>$A193/60</f>
        <v>15.75</v>
      </c>
      <c r="M193" s="24">
        <f>I193/'data'!$C$15*1000</f>
        <v>2.5</v>
      </c>
      <c r="N193" s="24">
        <f>N192+'data'!$G$21*(M192-N192)/60*C192</f>
        <v>2.22992735432895</v>
      </c>
      <c r="O193" s="25">
        <f>IF(N193&lt;='data'!$G$22,1.89,1.47)</f>
        <v>1.89</v>
      </c>
      <c r="P193" s="24">
        <f>$A193</f>
        <v>945</v>
      </c>
      <c r="Q193" s="25">
        <f>'data'!$G$23-'data'!$G$23*(1-('data'!$G$22^O193)/('data'!$G$22^O193+N193^O193))</f>
        <v>58.982981559814</v>
      </c>
      <c r="R193" s="25">
        <f>VLOOKUP(IF(P193-'data'!$G$24&lt;0,0,P193-'data'!$G$24),P2:Q1104,2)</f>
        <v>59.222776833903</v>
      </c>
    </row>
    <row r="194" ht="20.05" customHeight="1">
      <c r="A194" s="22">
        <f>$A193+C193</f>
        <v>950</v>
      </c>
      <c r="B194" s="23">
        <v>2.5</v>
      </c>
      <c r="C194" s="24">
        <v>5</v>
      </c>
      <c r="D194" t="b" s="25">
        <v>0</v>
      </c>
      <c r="E194" s="26"/>
      <c r="F194" s="30">
        <f>3600*(B194*'data'!$C$15/1000-H194-I193)/C194</f>
        <v>556.175436784883</v>
      </c>
      <c r="G194" s="30">
        <f>IF(F194&gt;'data'!$H$29,'data'!$H$29,IF(F194&lt;0,0,F194))</f>
        <v>556.175436784883</v>
      </c>
      <c r="H194" s="30">
        <f>(J194*'data'!$C$16+K194*OFFSET('data'!$C$17,0,D194)-I193*(OFFSET('data'!$C$18,0,D194)+'data'!$C$19+OFFSET('data'!$C$20,0,D194)))*$C194/60</f>
        <v>-0.772465884423473</v>
      </c>
      <c r="I194" s="30">
        <f>(G194/60)*$C194/60+H194+I193</f>
        <v>16.3633802816823</v>
      </c>
      <c r="J194" s="30">
        <f>J193+('data'!$C$19*I193-'data'!$C$16*J193)*$C194/60</f>
        <v>45.2341428680551</v>
      </c>
      <c r="K194" s="30">
        <f>K193+(OFFSET('data'!$C$20,0,D194)*I193-OFFSET('data'!$C$17,0,D194)*K193)*$C194/60</f>
        <v>44.9282131444616</v>
      </c>
      <c r="L194" s="28">
        <f>$A194/60</f>
        <v>15.8333333333333</v>
      </c>
      <c r="M194" s="24">
        <f>I194/'data'!$C$15*1000</f>
        <v>2.5</v>
      </c>
      <c r="N194" s="24">
        <f>N193+'data'!$G$21*(M193-N193)/60*C193</f>
        <v>2.23310535673634</v>
      </c>
      <c r="O194" s="25">
        <f>IF(N194&lt;='data'!$G$22,1.89,1.47)</f>
        <v>1.89</v>
      </c>
      <c r="P194" s="24">
        <f>$A194</f>
        <v>950</v>
      </c>
      <c r="Q194" s="25">
        <f>'data'!$G$23-'data'!$G$23*(1-('data'!$G$22^O194)/('data'!$G$22^O194+N194^O194))</f>
        <v>58.9248900432059</v>
      </c>
      <c r="R194" s="25">
        <f>VLOOKUP(IF(P194-'data'!$G$24&lt;0,0,P194-'data'!$G$24),P2:Q1104,2)</f>
        <v>59.1616941509503</v>
      </c>
    </row>
    <row r="195" ht="20.05" customHeight="1">
      <c r="A195" s="22">
        <f>$A194+C194</f>
        <v>955</v>
      </c>
      <c r="B195" s="23">
        <v>2.5</v>
      </c>
      <c r="C195" s="24">
        <v>5</v>
      </c>
      <c r="D195" t="b" s="25">
        <v>0</v>
      </c>
      <c r="E195" s="26"/>
      <c r="F195" s="30">
        <f>3600*(B195*'data'!$C$15/1000-H195-I194)/C195</f>
        <v>555.570676115449</v>
      </c>
      <c r="G195" s="30">
        <f>IF(F195&gt;'data'!$H$29,'data'!$H$29,IF(F195&lt;0,0,F195))</f>
        <v>555.570676115449</v>
      </c>
      <c r="H195" s="30">
        <f>(J195*'data'!$C$16+K195*OFFSET('data'!$C$17,0,D195)-I194*(OFFSET('data'!$C$18,0,D195)+'data'!$C$19+OFFSET('data'!$C$20,0,D195)))*$C195/60</f>
        <v>-0.77162593904926</v>
      </c>
      <c r="I195" s="30">
        <f>(G195/60)*$C195/60+H195+I194</f>
        <v>16.3633802816823</v>
      </c>
      <c r="J195" s="30">
        <f>J194+('data'!$C$19*I194-'data'!$C$16*J194)*$C195/60</f>
        <v>45.3641629153286</v>
      </c>
      <c r="K195" s="30">
        <f>K194+(OFFSET('data'!$C$20,0,D195)*I194-OFFSET('data'!$C$17,0,D195)*K194)*$C195/60</f>
        <v>45.1584611015783</v>
      </c>
      <c r="L195" s="28">
        <f>$A195/60</f>
        <v>15.9166666666667</v>
      </c>
      <c r="M195" s="24">
        <f>I195/'data'!$C$15*1000</f>
        <v>2.5</v>
      </c>
      <c r="N195" s="24">
        <f>N194+'data'!$G$21*(M194-N194)/60*C194</f>
        <v>2.23624596291178</v>
      </c>
      <c r="O195" s="25">
        <f>IF(N195&lt;='data'!$G$22,1.89,1.47)</f>
        <v>1.89</v>
      </c>
      <c r="P195" s="24">
        <f>$A195</f>
        <v>955</v>
      </c>
      <c r="Q195" s="25">
        <f>'data'!$G$23-'data'!$G$23*(1-('data'!$G$22^O195)/('data'!$G$22^O195+N195^O195))</f>
        <v>58.8675222893785</v>
      </c>
      <c r="R195" s="25">
        <f>VLOOKUP(IF(P195-'data'!$G$24&lt;0,0,P195-'data'!$G$24),P2:Q1104,2)</f>
        <v>59.1013739377849</v>
      </c>
    </row>
    <row r="196" ht="20.05" customHeight="1">
      <c r="A196" s="22">
        <f>$A195+C195</f>
        <v>960</v>
      </c>
      <c r="B196" s="23">
        <v>2.5</v>
      </c>
      <c r="C196" s="24">
        <v>5</v>
      </c>
      <c r="D196" t="b" s="25">
        <v>0</v>
      </c>
      <c r="E196" s="26"/>
      <c r="F196" s="30">
        <f>3600*(B196*'data'!$C$15/1000-H196-I195)/C196</f>
        <v>554.969157816364</v>
      </c>
      <c r="G196" s="30">
        <f>IF(F196&gt;'data'!$H$29,'data'!$H$29,IF(F196&lt;0,0,F196))</f>
        <v>554.969157816364</v>
      </c>
      <c r="H196" s="30">
        <f>(J196*'data'!$C$16+K196*OFFSET('data'!$C$17,0,D196)-I195*(OFFSET('data'!$C$18,0,D196)+'data'!$C$19+OFFSET('data'!$C$20,0,D196)))*$C196/60</f>
        <v>-0.770790496967197</v>
      </c>
      <c r="I196" s="30">
        <f>(G196/60)*$C196/60+H196+I195</f>
        <v>16.3633802816823</v>
      </c>
      <c r="J196" s="30">
        <f>J195+('data'!$C$19*I195-'data'!$C$16*J195)*$C196/60</f>
        <v>45.4934199584845</v>
      </c>
      <c r="K196" s="30">
        <f>K195+(OFFSET('data'!$C$20,0,D196)*I195-OFFSET('data'!$C$17,0,D196)*K195)*$C196/60</f>
        <v>45.3886321174384</v>
      </c>
      <c r="L196" s="28">
        <f>$A196/60</f>
        <v>16</v>
      </c>
      <c r="M196" s="24">
        <f>I196/'data'!$C$15*1000</f>
        <v>2.5</v>
      </c>
      <c r="N196" s="24">
        <f>N195+'data'!$G$21*(M195-N195)/60*C195</f>
        <v>2.2393496129047</v>
      </c>
      <c r="O196" s="25">
        <f>IF(N196&lt;='data'!$G$22,1.89,1.47)</f>
        <v>1.89</v>
      </c>
      <c r="P196" s="24">
        <f>$A196</f>
        <v>960</v>
      </c>
      <c r="Q196" s="25">
        <f>'data'!$G$23-'data'!$G$23*(1-('data'!$G$22^O196)/('data'!$G$22^O196+N196^O196))</f>
        <v>58.8108689435</v>
      </c>
      <c r="R196" s="25">
        <f>VLOOKUP(IF(P196-'data'!$G$24&lt;0,0,P196-'data'!$G$24),P2:Q1104,2)</f>
        <v>59.0418063211156</v>
      </c>
    </row>
    <row r="197" ht="20.05" customHeight="1">
      <c r="A197" s="22">
        <f>$A196+C196</f>
        <v>965</v>
      </c>
      <c r="B197" s="23">
        <v>2.5</v>
      </c>
      <c r="C197" s="24">
        <v>5</v>
      </c>
      <c r="D197" t="b" s="25">
        <v>0</v>
      </c>
      <c r="E197" s="26"/>
      <c r="F197" s="30">
        <f>3600*(B197*'data'!$C$15/1000-H197-I196)/C197</f>
        <v>554.370862962686</v>
      </c>
      <c r="G197" s="30">
        <f>IF(F197&gt;'data'!$H$29,'data'!$H$29,IF(F197&lt;0,0,F197))</f>
        <v>554.370862962686</v>
      </c>
      <c r="H197" s="30">
        <f>(J197*'data'!$C$16+K197*OFFSET('data'!$C$17,0,D197)-I196*(OFFSET('data'!$C$18,0,D197)+'data'!$C$19+OFFSET('data'!$C$20,0,D197)))*$C197/60</f>
        <v>-0.769959531892644</v>
      </c>
      <c r="I197" s="30">
        <f>(G197/60)*$C197/60+H197+I196</f>
        <v>16.3633802816823</v>
      </c>
      <c r="J197" s="30">
        <f>J196+('data'!$C$19*I196-'data'!$C$16*J196)*$C197/60</f>
        <v>45.6219184751038</v>
      </c>
      <c r="K197" s="30">
        <f>K196+(OFFSET('data'!$C$20,0,D197)*I196-OFFSET('data'!$C$17,0,D197)*K196)*$C197/60</f>
        <v>45.6187262177531</v>
      </c>
      <c r="L197" s="28">
        <f>$A197/60</f>
        <v>16.0833333333333</v>
      </c>
      <c r="M197" s="24">
        <f>I197/'data'!$C$15*1000</f>
        <v>2.5</v>
      </c>
      <c r="N197" s="24">
        <f>N196+'data'!$G$21*(M196-N196)/60*C196</f>
        <v>2.24241674158638</v>
      </c>
      <c r="O197" s="25">
        <f>IF(N197&lt;='data'!$G$22,1.89,1.47)</f>
        <v>1.89</v>
      </c>
      <c r="P197" s="24">
        <f>$A197</f>
        <v>965</v>
      </c>
      <c r="Q197" s="25">
        <f>'data'!$G$23-'data'!$G$23*(1-('data'!$G$22^O197)/('data'!$G$22^O197+N197^O197))</f>
        <v>58.7549207761547</v>
      </c>
      <c r="R197" s="25">
        <f>VLOOKUP(IF(P197-'data'!$G$24&lt;0,0,P197-'data'!$G$24),P2:Q1104,2)</f>
        <v>58.982981559814</v>
      </c>
    </row>
    <row r="198" ht="20.05" customHeight="1">
      <c r="A198" s="22">
        <f>$A197+C197</f>
        <v>970</v>
      </c>
      <c r="B198" s="23">
        <v>2.5</v>
      </c>
      <c r="C198" s="24">
        <v>5</v>
      </c>
      <c r="D198" t="b" s="25">
        <v>0</v>
      </c>
      <c r="E198" s="26"/>
      <c r="F198" s="30">
        <f>3600*(B198*'data'!$C$15/1000-H198-I197)/C198</f>
        <v>553.775772740502</v>
      </c>
      <c r="G198" s="30">
        <f>IF(F198&gt;'data'!$H$29,'data'!$H$29,IF(F198&lt;0,0,F198))</f>
        <v>553.775772740502</v>
      </c>
      <c r="H198" s="30">
        <f>(J198*'data'!$C$16+K198*OFFSET('data'!$C$17,0,D198)-I197*(OFFSET('data'!$C$18,0,D198)+'data'!$C$19+OFFSET('data'!$C$20,0,D198)))*$C198/60</f>
        <v>-0.769133017695166</v>
      </c>
      <c r="I198" s="30">
        <f>(G198/60)*$C198/60+H198+I197</f>
        <v>16.3633802816823</v>
      </c>
      <c r="J198" s="30">
        <f>J197+('data'!$C$19*I197-'data'!$C$16*J197)*$C198/60</f>
        <v>45.7496629164913</v>
      </c>
      <c r="K198" s="30">
        <f>K197+(OFFSET('data'!$C$20,0,D198)*I197-OFFSET('data'!$C$17,0,D198)*K197)*$C198/60</f>
        <v>45.848743428225</v>
      </c>
      <c r="L198" s="28">
        <f>$A198/60</f>
        <v>16.1666666666667</v>
      </c>
      <c r="M198" s="24">
        <f>I198/'data'!$C$15*1000</f>
        <v>2.5</v>
      </c>
      <c r="N198" s="24">
        <f>N197+'data'!$G$21*(M197-N197)/60*C197</f>
        <v>2.24544777871088</v>
      </c>
      <c r="O198" s="25">
        <f>IF(N198&lt;='data'!$G$22,1.89,1.47)</f>
        <v>1.89</v>
      </c>
      <c r="P198" s="24">
        <f>$A198</f>
        <v>970</v>
      </c>
      <c r="Q198" s="25">
        <f>'data'!$G$23-'data'!$G$23*(1-('data'!$G$22^O198)/('data'!$G$22^O198+N198^O198))</f>
        <v>58.6996686816924</v>
      </c>
      <c r="R198" s="25">
        <f>VLOOKUP(IF(P198-'data'!$G$24&lt;0,0,P198-'data'!$G$24),P2:Q1104,2)</f>
        <v>58.9248900432059</v>
      </c>
    </row>
    <row r="199" ht="20.05" customHeight="1">
      <c r="A199" s="22">
        <f>$A198+C198</f>
        <v>975</v>
      </c>
      <c r="B199" s="23">
        <v>2.5</v>
      </c>
      <c r="C199" s="24">
        <v>5</v>
      </c>
      <c r="D199" t="b" s="25">
        <v>0</v>
      </c>
      <c r="E199" s="26"/>
      <c r="F199" s="30">
        <f>3600*(B199*'data'!$C$15/1000-H199-I198)/C199</f>
        <v>553.183868446269</v>
      </c>
      <c r="G199" s="30">
        <f>IF(F199&gt;'data'!$H$29,'data'!$H$29,IF(F199&lt;0,0,F199))</f>
        <v>553.183868446269</v>
      </c>
      <c r="H199" s="30">
        <f>(J199*'data'!$C$16+K199*OFFSET('data'!$C$17,0,D199)-I198*(OFFSET('data'!$C$18,0,D199)+'data'!$C$19+OFFSET('data'!$C$20,0,D199)))*$C199/60</f>
        <v>-0.7683109283976211</v>
      </c>
      <c r="I199" s="30">
        <f>(G199/60)*$C199/60+H199+I198</f>
        <v>16.3633802816823</v>
      </c>
      <c r="J199" s="30">
        <f>J198+('data'!$C$19*I198-'data'!$C$16*J198)*$C199/60</f>
        <v>45.876657707830</v>
      </c>
      <c r="K199" s="30">
        <f>K198+(OFFSET('data'!$C$20,0,D199)*I198-OFFSET('data'!$C$17,0,D199)*K198)*$C199/60</f>
        <v>46.0786837745482</v>
      </c>
      <c r="L199" s="28">
        <f>$A199/60</f>
        <v>16.25</v>
      </c>
      <c r="M199" s="24">
        <f>I199/'data'!$C$15*1000</f>
        <v>2.5</v>
      </c>
      <c r="N199" s="24">
        <f>N198+'data'!$G$21*(M198-N198)/60*C198</f>
        <v>2.24844314897525</v>
      </c>
      <c r="O199" s="25">
        <f>IF(N199&lt;='data'!$G$22,1.89,1.47)</f>
        <v>1.89</v>
      </c>
      <c r="P199" s="24">
        <f>$A199</f>
        <v>975</v>
      </c>
      <c r="Q199" s="25">
        <f>'data'!$G$23-'data'!$G$23*(1-('data'!$G$22^O199)/('data'!$G$22^O199+N199^O199))</f>
        <v>58.6451036765944</v>
      </c>
      <c r="R199" s="25">
        <f>VLOOKUP(IF(P199-'data'!$G$24&lt;0,0,P199-'data'!$G$24),P2:Q1104,2)</f>
        <v>58.8675222893785</v>
      </c>
    </row>
    <row r="200" ht="20.05" customHeight="1">
      <c r="A200" s="22">
        <f>$A199+C199</f>
        <v>980</v>
      </c>
      <c r="B200" s="23">
        <v>2.5</v>
      </c>
      <c r="C200" s="24">
        <v>5</v>
      </c>
      <c r="D200" t="b" s="25">
        <v>0</v>
      </c>
      <c r="E200" s="26"/>
      <c r="F200" s="30">
        <f>3600*(B200*'data'!$C$15/1000-H200-I199)/C200</f>
        <v>552.595131486171</v>
      </c>
      <c r="G200" s="30">
        <f>IF(F200&gt;'data'!$H$29,'data'!$H$29,IF(F200&lt;0,0,F200))</f>
        <v>552.595131486171</v>
      </c>
      <c r="H200" s="30">
        <f>(J200*'data'!$C$16+K200*OFFSET('data'!$C$17,0,D200)-I199*(OFFSET('data'!$C$18,0,D200)+'data'!$C$19+OFFSET('data'!$C$20,0,D200)))*$C200/60</f>
        <v>-0.767493238175262</v>
      </c>
      <c r="I200" s="30">
        <f>(G200/60)*$C200/60+H200+I199</f>
        <v>16.3633802816823</v>
      </c>
      <c r="J200" s="30">
        <f>J199+('data'!$C$19*I199-'data'!$C$16*J199)*$C200/60</f>
        <v>46.0029072483344</v>
      </c>
      <c r="K200" s="30">
        <f>K199+(OFFSET('data'!$C$20,0,D200)*I199-OFFSET('data'!$C$17,0,D200)*K199)*$C200/60</f>
        <v>46.3085472824082</v>
      </c>
      <c r="L200" s="28">
        <f>$A200/60</f>
        <v>16.3333333333333</v>
      </c>
      <c r="M200" s="24">
        <f>I200/'data'!$C$15*1000</f>
        <v>2.5</v>
      </c>
      <c r="N200" s="24">
        <f>N199+'data'!$G$21*(M199-N199)/60*C199</f>
        <v>2.25140327207904</v>
      </c>
      <c r="O200" s="25">
        <f>IF(N200&lt;='data'!$G$22,1.89,1.47)</f>
        <v>1.89</v>
      </c>
      <c r="P200" s="24">
        <f>$A200</f>
        <v>980</v>
      </c>
      <c r="Q200" s="25">
        <f>'data'!$G$23-'data'!$G$23*(1-('data'!$G$22^O200)/('data'!$G$22^O200+N200^O200))</f>
        <v>58.5912168978531</v>
      </c>
      <c r="R200" s="25">
        <f>VLOOKUP(IF(P200-'data'!$G$24&lt;0,0,P200-'data'!$G$24),P2:Q1104,2)</f>
        <v>58.8108689435</v>
      </c>
    </row>
    <row r="201" ht="20.05" customHeight="1">
      <c r="A201" s="22">
        <f>$A200+C200</f>
        <v>985</v>
      </c>
      <c r="B201" s="23">
        <v>2.5</v>
      </c>
      <c r="C201" s="24">
        <v>5</v>
      </c>
      <c r="D201" t="b" s="25">
        <v>0</v>
      </c>
      <c r="E201" s="26"/>
      <c r="F201" s="30">
        <f>3600*(B201*'data'!$C$15/1000-H201-I200)/C201</f>
        <v>552.009543375469</v>
      </c>
      <c r="G201" s="30">
        <f>IF(F201&gt;'data'!$H$29,'data'!$H$29,IF(F201&lt;0,0,F201))</f>
        <v>552.009543375469</v>
      </c>
      <c r="H201" s="30">
        <f>(J201*'data'!$C$16+K201*OFFSET('data'!$C$17,0,D201)-I200*(OFFSET('data'!$C$18,0,D201)+'data'!$C$19+OFFSET('data'!$C$20,0,D201)))*$C201/60</f>
        <v>-0.766679921354843</v>
      </c>
      <c r="I201" s="30">
        <f>(G201/60)*$C201/60+H201+I200</f>
        <v>16.3633802816823</v>
      </c>
      <c r="J201" s="30">
        <f>J200+('data'!$C$19*I200-'data'!$C$16*J200)*$C201/60</f>
        <v>46.1284159114029</v>
      </c>
      <c r="K201" s="30">
        <f>K200+(OFFSET('data'!$C$20,0,D201)*I200-OFFSET('data'!$C$17,0,D201)*K200)*$C201/60</f>
        <v>46.5383339774818</v>
      </c>
      <c r="L201" s="28">
        <f>$A201/60</f>
        <v>16.4166666666667</v>
      </c>
      <c r="M201" s="24">
        <f>I201/'data'!$C$15*1000</f>
        <v>2.5</v>
      </c>
      <c r="N201" s="24">
        <f>N200+'data'!$G$21*(M200-N200)/60*C200</f>
        <v>2.2543285627831</v>
      </c>
      <c r="O201" s="25">
        <f>IF(N201&lt;='data'!$G$22,1.89,1.47)</f>
        <v>1.89</v>
      </c>
      <c r="P201" s="24">
        <f>$A201</f>
        <v>985</v>
      </c>
      <c r="Q201" s="25">
        <f>'data'!$G$23-'data'!$G$23*(1-('data'!$G$22^O201)/('data'!$G$22^O201+N201^O201))</f>
        <v>58.5379996013697</v>
      </c>
      <c r="R201" s="25">
        <f>VLOOKUP(IF(P201-'data'!$G$24&lt;0,0,P201-'data'!$G$24),P2:Q1104,2)</f>
        <v>58.7549207761547</v>
      </c>
    </row>
    <row r="202" ht="20.05" customHeight="1">
      <c r="A202" s="22">
        <f>$A201+C201</f>
        <v>990</v>
      </c>
      <c r="B202" s="23">
        <v>2.5</v>
      </c>
      <c r="C202" s="24">
        <v>5</v>
      </c>
      <c r="D202" t="b" s="25">
        <v>0</v>
      </c>
      <c r="E202" s="26"/>
      <c r="F202" s="30">
        <f>3600*(B202*'data'!$C$15/1000-H202-I201)/C202</f>
        <v>551.427085737870</v>
      </c>
      <c r="G202" s="30">
        <f>IF(F202&gt;'data'!$H$29,'data'!$H$29,IF(F202&lt;0,0,F202))</f>
        <v>551.427085737870</v>
      </c>
      <c r="H202" s="30">
        <f>(J202*'data'!$C$16+K202*OFFSET('data'!$C$17,0,D202)-I201*(OFFSET('data'!$C$18,0,D202)+'data'!$C$19+OFFSET('data'!$C$20,0,D202)))*$C202/60</f>
        <v>-0.765870952413733</v>
      </c>
      <c r="I202" s="30">
        <f>(G202/60)*$C202/60+H202+I201</f>
        <v>16.3633802816823</v>
      </c>
      <c r="J202" s="30">
        <f>J201+('data'!$C$19*I201-'data'!$C$16*J201)*$C202/60</f>
        <v>46.253188044769</v>
      </c>
      <c r="K202" s="30">
        <f>K201+(OFFSET('data'!$C$20,0,D202)*I201-OFFSET('data'!$C$17,0,D202)*K201)*$C202/60</f>
        <v>46.7680438854373</v>
      </c>
      <c r="L202" s="28">
        <f>$A202/60</f>
        <v>16.5</v>
      </c>
      <c r="M202" s="24">
        <f>I202/'data'!$C$15*1000</f>
        <v>2.5</v>
      </c>
      <c r="N202" s="24">
        <f>N201+'data'!$G$21*(M201-N201)/60*C201</f>
        <v>2.2572194309677</v>
      </c>
      <c r="O202" s="25">
        <f>IF(N202&lt;='data'!$G$22,1.89,1.47)</f>
        <v>1.89</v>
      </c>
      <c r="P202" s="24">
        <f>$A202</f>
        <v>990</v>
      </c>
      <c r="Q202" s="25">
        <f>'data'!$G$23-'data'!$G$23*(1-('data'!$G$22^O202)/('data'!$G$22^O202+N202^O202))</f>
        <v>58.4854431603661</v>
      </c>
      <c r="R202" s="25">
        <f>VLOOKUP(IF(P202-'data'!$G$24&lt;0,0,P202-'data'!$G$24),P2:Q1104,2)</f>
        <v>58.6996686816924</v>
      </c>
    </row>
    <row r="203" ht="20.05" customHeight="1">
      <c r="A203" s="22">
        <f>$A202+C202</f>
        <v>995</v>
      </c>
      <c r="B203" s="23">
        <v>2.5</v>
      </c>
      <c r="C203" s="24">
        <v>5</v>
      </c>
      <c r="D203" t="b" s="25">
        <v>0</v>
      </c>
      <c r="E203" s="26"/>
      <c r="F203" s="30">
        <f>3600*(B203*'data'!$C$15/1000-H203-I202)/C203</f>
        <v>550.847740304881</v>
      </c>
      <c r="G203" s="30">
        <f>IF(F203&gt;'data'!$H$29,'data'!$H$29,IF(F203&lt;0,0,F203))</f>
        <v>550.847740304881</v>
      </c>
      <c r="H203" s="30">
        <f>(J203*'data'!$C$16+K203*OFFSET('data'!$C$17,0,D203)-I202*(OFFSET('data'!$C$18,0,D203)+'data'!$C$19+OFFSET('data'!$C$20,0,D203)))*$C203/60</f>
        <v>-0.765066305979027</v>
      </c>
      <c r="I203" s="30">
        <f>(G203/60)*$C203/60+H203+I202</f>
        <v>16.3633802816823</v>
      </c>
      <c r="J203" s="30">
        <f>J202+('data'!$C$19*I202-'data'!$C$16*J202)*$C203/60</f>
        <v>46.3772279706524</v>
      </c>
      <c r="K203" s="30">
        <f>K202+(OFFSET('data'!$C$20,0,D203)*I202-OFFSET('data'!$C$17,0,D203)*K202)*$C203/60</f>
        <v>46.9976770319344</v>
      </c>
      <c r="L203" s="28">
        <f>$A203/60</f>
        <v>16.5833333333333</v>
      </c>
      <c r="M203" s="24">
        <f>I203/'data'!$C$15*1000</f>
        <v>2.5</v>
      </c>
      <c r="N203" s="24">
        <f>N202+'data'!$G$21*(M202-N202)/60*C202</f>
        <v>2.26007628168998</v>
      </c>
      <c r="O203" s="25">
        <f>IF(N203&lt;='data'!$G$22,1.89,1.47)</f>
        <v>1.89</v>
      </c>
      <c r="P203" s="24">
        <f>$A203</f>
        <v>995</v>
      </c>
      <c r="Q203" s="25">
        <f>'data'!$G$23-'data'!$G$23*(1-('data'!$G$22^O203)/('data'!$G$22^O203+N203^O203))</f>
        <v>58.4335390638136</v>
      </c>
      <c r="R203" s="25">
        <f>VLOOKUP(IF(P203-'data'!$G$24&lt;0,0,P203-'data'!$G$24),P2:Q1104,2)</f>
        <v>58.6451036765944</v>
      </c>
    </row>
    <row r="204" ht="20.05" customHeight="1">
      <c r="A204" s="22">
        <f>$A203+C203</f>
        <v>1000</v>
      </c>
      <c r="B204" s="23">
        <v>2.5</v>
      </c>
      <c r="C204" s="24">
        <v>5</v>
      </c>
      <c r="D204" t="b" s="25">
        <v>0</v>
      </c>
      <c r="E204" s="26"/>
      <c r="F204" s="30">
        <f>3600*(B204*'data'!$C$15/1000-H204-I203)/C204</f>
        <v>550.271488915184</v>
      </c>
      <c r="G204" s="30">
        <f>IF(F204&gt;'data'!$H$29,'data'!$H$29,IF(F204&lt;0,0,F204))</f>
        <v>550.271488915184</v>
      </c>
      <c r="H204" s="30">
        <f>(J204*'data'!$C$16+K204*OFFSET('data'!$C$17,0,D204)-I203*(OFFSET('data'!$C$18,0,D204)+'data'!$C$19+OFFSET('data'!$C$20,0,D204)))*$C204/60</f>
        <v>-0.76426595682667</v>
      </c>
      <c r="I204" s="30">
        <f>(G204/60)*$C204/60+H204+I203</f>
        <v>16.3633802816823</v>
      </c>
      <c r="J204" s="30">
        <f>J203+('data'!$C$19*I203-'data'!$C$16*J203)*$C204/60</f>
        <v>46.5005399859083</v>
      </c>
      <c r="K204" s="30">
        <f>K203+(OFFSET('data'!$C$20,0,D204)*I203-OFFSET('data'!$C$17,0,D204)*K203)*$C204/60</f>
        <v>47.2272334426243</v>
      </c>
      <c r="L204" s="28">
        <f>$A204/60</f>
        <v>16.6666666666667</v>
      </c>
      <c r="M204" s="24">
        <f>I204/'data'!$C$15*1000</f>
        <v>2.5</v>
      </c>
      <c r="N204" s="24">
        <f>N203+'data'!$G$21*(M203-N203)/60*C203</f>
        <v>2.26289951524066</v>
      </c>
      <c r="O204" s="25">
        <f>IF(N204&lt;='data'!$G$22,1.89,1.47)</f>
        <v>1.89</v>
      </c>
      <c r="P204" s="24">
        <f>$A204</f>
        <v>1000</v>
      </c>
      <c r="Q204" s="25">
        <f>'data'!$G$23-'data'!$G$23*(1-('data'!$G$22^O204)/('data'!$G$22^O204+N204^O204))</f>
        <v>58.3822789148793</v>
      </c>
      <c r="R204" s="25">
        <f>VLOOKUP(IF(P204-'data'!$G$24&lt;0,0,P204-'data'!$G$24),P2:Q1104,2)</f>
        <v>58.5912168978531</v>
      </c>
    </row>
    <row r="205" ht="20.05" customHeight="1">
      <c r="A205" s="22">
        <f>$A204+C204</f>
        <v>1005</v>
      </c>
      <c r="B205" s="23">
        <v>2.5</v>
      </c>
      <c r="C205" s="24">
        <v>5</v>
      </c>
      <c r="D205" t="b" s="25">
        <v>0</v>
      </c>
      <c r="E205" s="26"/>
      <c r="F205" s="30">
        <f>3600*(B205*'data'!$C$15/1000-H205-I204)/C205</f>
        <v>549.6983135140021</v>
      </c>
      <c r="G205" s="30">
        <f>IF(F205&gt;'data'!$H$29,'data'!$H$29,IF(F205&lt;0,0,F205))</f>
        <v>549.6983135140021</v>
      </c>
      <c r="H205" s="30">
        <f>(J205*'data'!$C$16+K205*OFFSET('data'!$C$17,0,D205)-I204*(OFFSET('data'!$C$18,0,D205)+'data'!$C$19+OFFSET('data'!$C$20,0,D205)))*$C205/60</f>
        <v>-0.763469879880583</v>
      </c>
      <c r="I205" s="30">
        <f>(G205/60)*$C205/60+H205+I204</f>
        <v>16.3633802816823</v>
      </c>
      <c r="J205" s="30">
        <f>J204+('data'!$C$19*I204-'data'!$C$16*J204)*$C205/60</f>
        <v>46.6231283621766</v>
      </c>
      <c r="K205" s="30">
        <f>K204+(OFFSET('data'!$C$20,0,D205)*I204-OFFSET('data'!$C$17,0,D205)*K204)*$C205/60</f>
        <v>47.4567131431495</v>
      </c>
      <c r="L205" s="28">
        <f>$A205/60</f>
        <v>16.75</v>
      </c>
      <c r="M205" s="24">
        <f>I205/'data'!$C$15*1000</f>
        <v>2.5</v>
      </c>
      <c r="N205" s="24">
        <f>N204+'data'!$G$21*(M204-N204)/60*C204</f>
        <v>2.26568952720017</v>
      </c>
      <c r="O205" s="25">
        <f>IF(N205&lt;='data'!$G$22,1.89,1.47)</f>
        <v>1.89</v>
      </c>
      <c r="P205" s="24">
        <f>$A205</f>
        <v>1005</v>
      </c>
      <c r="Q205" s="25">
        <f>'data'!$G$23-'data'!$G$23*(1-('data'!$G$22^O205)/('data'!$G$22^O205+N205^O205))</f>
        <v>58.3316544293868</v>
      </c>
      <c r="R205" s="25">
        <f>VLOOKUP(IF(P205-'data'!$G$24&lt;0,0,P205-'data'!$G$24),P2:Q1104,2)</f>
        <v>58.5379996013697</v>
      </c>
    </row>
    <row r="206" ht="20.05" customHeight="1">
      <c r="A206" s="22">
        <f>$A205+C205</f>
        <v>1010</v>
      </c>
      <c r="B206" s="23">
        <v>2.5</v>
      </c>
      <c r="C206" s="24">
        <v>5</v>
      </c>
      <c r="D206" t="b" s="25">
        <v>0</v>
      </c>
      <c r="E206" s="26"/>
      <c r="F206" s="30">
        <f>3600*(B206*'data'!$C$15/1000-H206-I205)/C206</f>
        <v>549.128196152477</v>
      </c>
      <c r="G206" s="30">
        <f>IF(F206&gt;'data'!$H$29,'data'!$H$29,IF(F206&lt;0,0,F206))</f>
        <v>549.128196152477</v>
      </c>
      <c r="H206" s="30">
        <f>(J206*'data'!$C$16+K206*OFFSET('data'!$C$17,0,D206)-I205*(OFFSET('data'!$C$18,0,D206)+'data'!$C$19+OFFSET('data'!$C$20,0,D206)))*$C206/60</f>
        <v>-0.762678050211798</v>
      </c>
      <c r="I206" s="30">
        <f>(G206/60)*$C206/60+H206+I205</f>
        <v>16.3633802816823</v>
      </c>
      <c r="J206" s="30">
        <f>J205+('data'!$C$19*I205-'data'!$C$16*J205)*$C206/60</f>
        <v>46.7449973460294</v>
      </c>
      <c r="K206" s="30">
        <f>K205+(OFFSET('data'!$C$20,0,D206)*I205-OFFSET('data'!$C$17,0,D206)*K205)*$C206/60</f>
        <v>47.686116159144</v>
      </c>
      <c r="L206" s="28">
        <f>$A206/60</f>
        <v>16.8333333333333</v>
      </c>
      <c r="M206" s="24">
        <f>I206/'data'!$C$15*1000</f>
        <v>2.5</v>
      </c>
      <c r="N206" s="24">
        <f>N205+'data'!$G$21*(M205-N205)/60*C205</f>
        <v>2.26844670849406</v>
      </c>
      <c r="O206" s="25">
        <f>IF(N206&lt;='data'!$G$22,1.89,1.47)</f>
        <v>1.89</v>
      </c>
      <c r="P206" s="24">
        <f>$A206</f>
        <v>1010</v>
      </c>
      <c r="Q206" s="25">
        <f>'data'!$G$23-'data'!$G$23*(1-('data'!$G$22^O206)/('data'!$G$22^O206+N206^O206))</f>
        <v>58.281657434296</v>
      </c>
      <c r="R206" s="25">
        <f>VLOOKUP(IF(P206-'data'!$G$24&lt;0,0,P206-'data'!$G$24),P2:Q1104,2)</f>
        <v>58.4854431603661</v>
      </c>
    </row>
    <row r="207" ht="20.05" customHeight="1">
      <c r="A207" s="22">
        <f>$A206+C206</f>
        <v>1015</v>
      </c>
      <c r="B207" s="23">
        <v>2.5</v>
      </c>
      <c r="C207" s="24">
        <v>5</v>
      </c>
      <c r="D207" t="b" s="25">
        <v>0</v>
      </c>
      <c r="E207" s="26"/>
      <c r="F207" s="30">
        <f>3600*(B207*'data'!$C$15/1000-H207-I206)/C207</f>
        <v>548.561118987045</v>
      </c>
      <c r="G207" s="30">
        <f>IF(F207&gt;'data'!$H$29,'data'!$H$29,IF(F207&lt;0,0,F207))</f>
        <v>548.561118987045</v>
      </c>
      <c r="H207" s="30">
        <f>(J207*'data'!$C$16+K207*OFFSET('data'!$C$17,0,D207)-I206*(OFFSET('data'!$C$18,0,D207)+'data'!$C$19+OFFSET('data'!$C$20,0,D207)))*$C207/60</f>
        <v>-0.761890443037588</v>
      </c>
      <c r="I207" s="30">
        <f>(G207/60)*$C207/60+H207+I206</f>
        <v>16.3633802816823</v>
      </c>
      <c r="J207" s="30">
        <f>J206+('data'!$C$19*I206-'data'!$C$16*J206)*$C207/60</f>
        <v>46.8661511591187</v>
      </c>
      <c r="K207" s="30">
        <f>K206+(OFFSET('data'!$C$20,0,D207)*I206-OFFSET('data'!$C$17,0,D207)*K206)*$C207/60</f>
        <v>47.9154425162333</v>
      </c>
      <c r="L207" s="28">
        <f>$A207/60</f>
        <v>16.9166666666667</v>
      </c>
      <c r="M207" s="24">
        <f>I207/'data'!$C$15*1000</f>
        <v>2.5</v>
      </c>
      <c r="N207" s="24">
        <f>N206+'data'!$G$21*(M206-N206)/60*C206</f>
        <v>2.27117144544777</v>
      </c>
      <c r="O207" s="25">
        <f>IF(N207&lt;='data'!$G$22,1.89,1.47)</f>
        <v>1.89</v>
      </c>
      <c r="P207" s="24">
        <f>$A207</f>
        <v>1015</v>
      </c>
      <c r="Q207" s="25">
        <f>'data'!$G$23-'data'!$G$23*(1-('data'!$G$22^O207)/('data'!$G$22^O207+N207^O207))</f>
        <v>58.2322798661978</v>
      </c>
      <c r="R207" s="25">
        <f>VLOOKUP(IF(P207-'data'!$G$24&lt;0,0,P207-'data'!$G$24),P2:Q1104,2)</f>
        <v>58.4335390638136</v>
      </c>
    </row>
    <row r="208" ht="20.05" customHeight="1">
      <c r="A208" s="22">
        <f>$A207+C207</f>
        <v>1020</v>
      </c>
      <c r="B208" s="23">
        <v>2.5</v>
      </c>
      <c r="C208" s="24">
        <v>5</v>
      </c>
      <c r="D208" t="b" s="25">
        <v>0</v>
      </c>
      <c r="E208" s="26"/>
      <c r="F208" s="30">
        <f>3600*(B208*'data'!$C$15/1000-H208-I207)/C208</f>
        <v>547.997064278825</v>
      </c>
      <c r="G208" s="30">
        <f>IF(F208&gt;'data'!$H$29,'data'!$H$29,IF(F208&lt;0,0,F208))</f>
        <v>547.997064278825</v>
      </c>
      <c r="H208" s="30">
        <f>(J208*'data'!$C$16+K208*OFFSET('data'!$C$17,0,D208)-I207*(OFFSET('data'!$C$18,0,D208)+'data'!$C$19+OFFSET('data'!$C$20,0,D208)))*$C208/60</f>
        <v>-0.7611070337206149</v>
      </c>
      <c r="I208" s="30">
        <f>(G208/60)*$C208/60+H208+I207</f>
        <v>16.3633802816823</v>
      </c>
      <c r="J208" s="30">
        <f>J207+('data'!$C$19*I207-'data'!$C$16*J207)*$C208/60</f>
        <v>46.9865939983221</v>
      </c>
      <c r="K208" s="30">
        <f>K207+(OFFSET('data'!$C$20,0,D208)*I207-OFFSET('data'!$C$17,0,D208)*K207)*$C208/60</f>
        <v>48.1446922400342</v>
      </c>
      <c r="L208" s="28">
        <f>$A208/60</f>
        <v>17</v>
      </c>
      <c r="M208" s="24">
        <f>I208/'data'!$C$15*1000</f>
        <v>2.5</v>
      </c>
      <c r="N208" s="24">
        <f>N207+'data'!$G$21*(M207-N207)/60*C207</f>
        <v>2.27386411984076</v>
      </c>
      <c r="O208" s="25">
        <f>IF(N208&lt;='data'!$G$22,1.89,1.47)</f>
        <v>1.89</v>
      </c>
      <c r="P208" s="24">
        <f>$A208</f>
        <v>1020</v>
      </c>
      <c r="Q208" s="25">
        <f>'data'!$G$23-'data'!$G$23*(1-('data'!$G$22^O208)/('data'!$G$22^O208+N208^O208))</f>
        <v>58.1835137698272</v>
      </c>
      <c r="R208" s="25">
        <f>VLOOKUP(IF(P208-'data'!$G$24&lt;0,0,P208-'data'!$G$24),P2:Q1104,2)</f>
        <v>58.3822789148793</v>
      </c>
    </row>
    <row r="209" ht="20.05" customHeight="1">
      <c r="A209" s="22">
        <f>$A208+C208</f>
        <v>1025</v>
      </c>
      <c r="B209" s="23">
        <v>2.5</v>
      </c>
      <c r="C209" s="24">
        <v>5</v>
      </c>
      <c r="D209" t="b" s="25">
        <v>0</v>
      </c>
      <c r="E209" s="26"/>
      <c r="F209" s="30">
        <f>3600*(B209*'data'!$C$15/1000-H209-I208)/C209</f>
        <v>547.436014392994</v>
      </c>
      <c r="G209" s="30">
        <f>IF(F209&gt;'data'!$H$29,'data'!$H$29,IF(F209&lt;0,0,F209))</f>
        <v>547.436014392994</v>
      </c>
      <c r="H209" s="30">
        <f>(J209*'data'!$C$16+K209*OFFSET('data'!$C$17,0,D209)-I208*(OFFSET('data'!$C$18,0,D209)+'data'!$C$19+OFFSET('data'!$C$20,0,D209)))*$C209/60</f>
        <v>-0.760327797768072</v>
      </c>
      <c r="I209" s="30">
        <f>(G209/60)*$C209/60+H209+I208</f>
        <v>16.3633802816823</v>
      </c>
      <c r="J209" s="30">
        <f>J208+('data'!$C$19*I208-'data'!$C$16*J208)*$C209/60</f>
        <v>47.1063300358886</v>
      </c>
      <c r="K209" s="30">
        <f>K208+(OFFSET('data'!$C$20,0,D209)*I208-OFFSET('data'!$C$17,0,D209)*K208)*$C209/60</f>
        <v>48.3738653561551</v>
      </c>
      <c r="L209" s="28">
        <f>$A209/60</f>
        <v>17.0833333333333</v>
      </c>
      <c r="M209" s="24">
        <f>I209/'data'!$C$15*1000</f>
        <v>2.5</v>
      </c>
      <c r="N209" s="24">
        <f>N208+'data'!$G$21*(M208-N208)/60*C208</f>
        <v>2.27652510896003</v>
      </c>
      <c r="O209" s="25">
        <f>IF(N209&lt;='data'!$G$22,1.89,1.47)</f>
        <v>1.89</v>
      </c>
      <c r="P209" s="24">
        <f>$A209</f>
        <v>1025</v>
      </c>
      <c r="Q209" s="25">
        <f>'data'!$G$23-'data'!$G$23*(1-('data'!$G$22^O209)/('data'!$G$22^O209+N209^O209))</f>
        <v>58.1353512965921</v>
      </c>
      <c r="R209" s="25">
        <f>VLOOKUP(IF(P209-'data'!$G$24&lt;0,0,P209-'data'!$G$24),P2:Q1104,2)</f>
        <v>58.3316544293868</v>
      </c>
    </row>
    <row r="210" ht="20.05" customHeight="1">
      <c r="A210" s="22">
        <f>$A209+C209</f>
        <v>1030</v>
      </c>
      <c r="B210" s="23">
        <v>2.5</v>
      </c>
      <c r="C210" s="24">
        <v>5</v>
      </c>
      <c r="D210" t="b" s="25">
        <v>0</v>
      </c>
      <c r="E210" s="26"/>
      <c r="F210" s="30">
        <f>3600*(B210*'data'!$C$15/1000-H210-I209)/C210</f>
        <v>546.877951798187</v>
      </c>
      <c r="G210" s="30">
        <f>IF(F210&gt;'data'!$H$29,'data'!$H$29,IF(F210&lt;0,0,F210))</f>
        <v>546.877951798187</v>
      </c>
      <c r="H210" s="30">
        <f>(J210*'data'!$C$16+K210*OFFSET('data'!$C$17,0,D210)-I209*(OFFSET('data'!$C$18,0,D210)+'data'!$C$19+OFFSET('data'!$C$20,0,D210)))*$C210/60</f>
        <v>-0.75955271083084</v>
      </c>
      <c r="I210" s="30">
        <f>(G210/60)*$C210/60+H210+I209</f>
        <v>16.3633802816823</v>
      </c>
      <c r="J210" s="30">
        <f>J209+('data'!$C$19*I209-'data'!$C$16*J209)*$C210/60</f>
        <v>47.2253634195829</v>
      </c>
      <c r="K210" s="30">
        <f>K209+(OFFSET('data'!$C$20,0,D210)*I209-OFFSET('data'!$C$17,0,D210)*K209)*$C210/60</f>
        <v>48.6029618901957</v>
      </c>
      <c r="L210" s="28">
        <f>$A210/60</f>
        <v>17.1666666666667</v>
      </c>
      <c r="M210" s="24">
        <f>I210/'data'!$C$15*1000</f>
        <v>2.5</v>
      </c>
      <c r="N210" s="24">
        <f>N209+'data'!$G$21*(M209-N209)/60*C209</f>
        <v>2.27915478565295</v>
      </c>
      <c r="O210" s="25">
        <f>IF(N210&lt;='data'!$G$22,1.89,1.47)</f>
        <v>1.89</v>
      </c>
      <c r="P210" s="24">
        <f>$A210</f>
        <v>1030</v>
      </c>
      <c r="Q210" s="25">
        <f>'data'!$G$23-'data'!$G$23*(1-('data'!$G$22^O210)/('data'!$G$22^O210+N210^O210))</f>
        <v>58.0877847031201</v>
      </c>
      <c r="R210" s="25">
        <f>VLOOKUP(IF(P210-'data'!$G$24&lt;0,0,P210-'data'!$G$24),P2:Q1104,2)</f>
        <v>58.281657434296</v>
      </c>
    </row>
    <row r="211" ht="20.05" customHeight="1">
      <c r="A211" s="22">
        <f>$A210+C210</f>
        <v>1035</v>
      </c>
      <c r="B211" s="23">
        <v>2.5</v>
      </c>
      <c r="C211" s="24">
        <v>5</v>
      </c>
      <c r="D211" t="b" s="25">
        <v>0</v>
      </c>
      <c r="E211" s="26"/>
      <c r="F211" s="30">
        <f>3600*(B211*'data'!$C$15/1000-H211-I210)/C211</f>
        <v>546.322859065883</v>
      </c>
      <c r="G211" s="30">
        <f>IF(F211&gt;'data'!$H$29,'data'!$H$29,IF(F211&lt;0,0,F211))</f>
        <v>546.322859065883</v>
      </c>
      <c r="H211" s="30">
        <f>(J211*'data'!$C$16+K211*OFFSET('data'!$C$17,0,D211)-I210*(OFFSET('data'!$C$18,0,D211)+'data'!$C$19+OFFSET('data'!$C$20,0,D211)))*$C211/60</f>
        <v>-0.75878174870264</v>
      </c>
      <c r="I211" s="30">
        <f>(G211/60)*$C211/60+H211+I210</f>
        <v>16.3633802816823</v>
      </c>
      <c r="J211" s="30">
        <f>J210+('data'!$C$19*I210-'data'!$C$16*J210)*$C211/60</f>
        <v>47.343698272829</v>
      </c>
      <c r="K211" s="30">
        <f>K210+(OFFSET('data'!$C$20,0,D211)*I210-OFFSET('data'!$C$17,0,D211)*K210)*$C211/60</f>
        <v>48.8319818677472</v>
      </c>
      <c r="L211" s="28">
        <f>$A211/60</f>
        <v>17.25</v>
      </c>
      <c r="M211" s="24">
        <f>I211/'data'!$C$15*1000</f>
        <v>2.5</v>
      </c>
      <c r="N211" s="24">
        <f>N210+'data'!$G$21*(M210-N210)/60*C210</f>
        <v>2.28175351837952</v>
      </c>
      <c r="O211" s="25">
        <f>IF(N211&lt;='data'!$G$22,1.89,1.47)</f>
        <v>1.89</v>
      </c>
      <c r="P211" s="24">
        <f>$A211</f>
        <v>1035</v>
      </c>
      <c r="Q211" s="25">
        <f>'data'!$G$23-'data'!$G$23*(1-('data'!$G$22^O211)/('data'!$G$22^O211+N211^O211))</f>
        <v>58.0408063498221</v>
      </c>
      <c r="R211" s="25">
        <f>VLOOKUP(IF(P211-'data'!$G$24&lt;0,0,P211-'data'!$G$24),P2:Q1104,2)</f>
        <v>58.2322798661978</v>
      </c>
    </row>
    <row r="212" ht="20.05" customHeight="1">
      <c r="A212" s="22">
        <f>$A211+C211</f>
        <v>1040</v>
      </c>
      <c r="B212" s="23">
        <v>2.5</v>
      </c>
      <c r="C212" s="24">
        <v>5</v>
      </c>
      <c r="D212" t="b" s="25">
        <v>0</v>
      </c>
      <c r="E212" s="26"/>
      <c r="F212" s="30">
        <f>3600*(B212*'data'!$C$15/1000-H212-I211)/C212</f>
        <v>545.770718869803</v>
      </c>
      <c r="G212" s="30">
        <f>IF(F212&gt;'data'!$H$29,'data'!$H$29,IF(F212&lt;0,0,F212))</f>
        <v>545.770718869803</v>
      </c>
      <c r="H212" s="30">
        <f>(J212*'data'!$C$16+K212*OFFSET('data'!$C$17,0,D212)-I211*(OFFSET('data'!$C$18,0,D212)+'data'!$C$19+OFFSET('data'!$C$20,0,D212)))*$C212/60</f>
        <v>-0.758014887319196</v>
      </c>
      <c r="I212" s="30">
        <f>(G212/60)*$C212/60+H212+I211</f>
        <v>16.3633802816823</v>
      </c>
      <c r="J212" s="30">
        <f>J211+('data'!$C$19*I211-'data'!$C$16*J211)*$C212/60</f>
        <v>47.4613386948534</v>
      </c>
      <c r="K212" s="30">
        <f>K211+(OFFSET('data'!$C$20,0,D212)*I211-OFFSET('data'!$C$17,0,D212)*K211)*$C212/60</f>
        <v>49.0609253143922</v>
      </c>
      <c r="L212" s="28">
        <f>$A212/60</f>
        <v>17.3333333333333</v>
      </c>
      <c r="M212" s="24">
        <f>I212/'data'!$C$15*1000</f>
        <v>2.5</v>
      </c>
      <c r="N212" s="24">
        <f>N211+'data'!$G$21*(M211-N211)/60*C211</f>
        <v>2.28432167126398</v>
      </c>
      <c r="O212" s="25">
        <f>IF(N212&lt;='data'!$G$22,1.89,1.47)</f>
        <v>1.89</v>
      </c>
      <c r="P212" s="24">
        <f>$A212</f>
        <v>1040</v>
      </c>
      <c r="Q212" s="25">
        <f>'data'!$G$23-'data'!$G$23*(1-('data'!$G$22^O212)/('data'!$G$22^O212+N212^O212))</f>
        <v>57.9944086994727</v>
      </c>
      <c r="R212" s="25">
        <f>VLOOKUP(IF(P212-'data'!$G$24&lt;0,0,P212-'data'!$G$24),P2:Q1104,2)</f>
        <v>58.1835137698272</v>
      </c>
    </row>
    <row r="213" ht="20.05" customHeight="1">
      <c r="A213" s="22">
        <f>$A212+C212</f>
        <v>1045</v>
      </c>
      <c r="B213" s="23">
        <v>2.5</v>
      </c>
      <c r="C213" s="24">
        <v>5</v>
      </c>
      <c r="D213" t="b" s="25">
        <v>0</v>
      </c>
      <c r="E213" s="26"/>
      <c r="F213" s="30">
        <f>3600*(B213*'data'!$C$15/1000-H213-I212)/C213</f>
        <v>545.221513985314</v>
      </c>
      <c r="G213" s="30">
        <f>IF(F213&gt;'data'!$H$29,'data'!$H$29,IF(F213&lt;0,0,F213))</f>
        <v>545.221513985314</v>
      </c>
      <c r="H213" s="30">
        <f>(J213*'data'!$C$16+K213*OFFSET('data'!$C$17,0,D213)-I212*(OFFSET('data'!$C$18,0,D213)+'data'!$C$19+OFFSET('data'!$C$20,0,D213)))*$C213/60</f>
        <v>-0.757252102757405</v>
      </c>
      <c r="I213" s="30">
        <f>(G213/60)*$C213/60+H213+I212</f>
        <v>16.3633802816823</v>
      </c>
      <c r="J213" s="30">
        <f>J212+('data'!$C$19*I212-'data'!$C$16*J212)*$C213/60</f>
        <v>47.5782887608267</v>
      </c>
      <c r="K213" s="30">
        <f>K212+(OFFSET('data'!$C$20,0,D213)*I212-OFFSET('data'!$C$17,0,D213)*K212)*$C213/60</f>
        <v>49.2897922557049</v>
      </c>
      <c r="L213" s="28">
        <f>$A213/60</f>
        <v>17.4166666666667</v>
      </c>
      <c r="M213" s="24">
        <f>I213/'data'!$C$15*1000</f>
        <v>2.5</v>
      </c>
      <c r="N213" s="24">
        <f>N212+'data'!$G$21*(M212-N212)/60*C212</f>
        <v>2.28685960414586</v>
      </c>
      <c r="O213" s="25">
        <f>IF(N213&lt;='data'!$G$22,1.89,1.47)</f>
        <v>1.89</v>
      </c>
      <c r="P213" s="24">
        <f>$A213</f>
        <v>1045</v>
      </c>
      <c r="Q213" s="25">
        <f>'data'!$G$23-'data'!$G$23*(1-('data'!$G$22^O213)/('data'!$G$22^O213+N213^O213))</f>
        <v>57.9485843158076</v>
      </c>
      <c r="R213" s="25">
        <f>VLOOKUP(IF(P213-'data'!$G$24&lt;0,0,P213-'data'!$G$24),P2:Q1104,2)</f>
        <v>58.1353512965921</v>
      </c>
    </row>
    <row r="214" ht="20.05" customHeight="1">
      <c r="A214" s="22">
        <f>$A213+C213</f>
        <v>1050</v>
      </c>
      <c r="B214" s="23">
        <v>2.5</v>
      </c>
      <c r="C214" s="24">
        <v>5</v>
      </c>
      <c r="D214" t="b" s="25">
        <v>0</v>
      </c>
      <c r="E214" s="26"/>
      <c r="F214" s="30">
        <f>3600*(B214*'data'!$C$15/1000-H214-I213)/C214</f>
        <v>544.675227288826</v>
      </c>
      <c r="G214" s="30">
        <f>IF(F214&gt;'data'!$H$29,'data'!$H$29,IF(F214&lt;0,0,F214))</f>
        <v>544.675227288826</v>
      </c>
      <c r="H214" s="30">
        <f>(J214*'data'!$C$16+K214*OFFSET('data'!$C$17,0,D214)-I213*(OFFSET('data'!$C$18,0,D214)+'data'!$C$19+OFFSET('data'!$C$20,0,D214)))*$C214/60</f>
        <v>-0.756493371234505</v>
      </c>
      <c r="I214" s="30">
        <f>(G214/60)*$C214/60+H214+I213</f>
        <v>16.3633802816823</v>
      </c>
      <c r="J214" s="30">
        <f>J213+('data'!$C$19*I213-'data'!$C$16*J213)*$C214/60</f>
        <v>47.694552522005</v>
      </c>
      <c r="K214" s="30">
        <f>K213+(OFFSET('data'!$C$20,0,D214)*I213-OFFSET('data'!$C$17,0,D214)*K213)*$C214/60</f>
        <v>49.5185827172508</v>
      </c>
      <c r="L214" s="28">
        <f>$A214/60</f>
        <v>17.5</v>
      </c>
      <c r="M214" s="24">
        <f>I214/'data'!$C$15*1000</f>
        <v>2.5</v>
      </c>
      <c r="N214" s="24">
        <f>N213+'data'!$G$21*(M213-N213)/60*C213</f>
        <v>2.28936767263037</v>
      </c>
      <c r="O214" s="25">
        <f>IF(N214&lt;='data'!$G$22,1.89,1.47)</f>
        <v>1.89</v>
      </c>
      <c r="P214" s="24">
        <f>$A214</f>
        <v>1050</v>
      </c>
      <c r="Q214" s="25">
        <f>'data'!$G$23-'data'!$G$23*(1-('data'!$G$22^O214)/('data'!$G$22^O214+N214^O214))</f>
        <v>57.9033258621387</v>
      </c>
      <c r="R214" s="25">
        <f>VLOOKUP(IF(P214-'data'!$G$24&lt;0,0,P214-'data'!$G$24),P2:Q1104,2)</f>
        <v>58.0877847031201</v>
      </c>
    </row>
    <row r="215" ht="20.05" customHeight="1">
      <c r="A215" s="22">
        <f>$A214+C214</f>
        <v>1055</v>
      </c>
      <c r="B215" s="23">
        <v>2.5</v>
      </c>
      <c r="C215" s="24">
        <v>5</v>
      </c>
      <c r="D215" t="b" s="25">
        <v>0</v>
      </c>
      <c r="E215" s="26"/>
      <c r="F215" s="30">
        <f>3600*(B215*'data'!$C$15/1000-H215-I214)/C215</f>
        <v>544.131841757204</v>
      </c>
      <c r="G215" s="30">
        <f>IF(F215&gt;'data'!$H$29,'data'!$H$29,IF(F215&lt;0,0,F215))</f>
        <v>544.131841757204</v>
      </c>
      <c r="H215" s="30">
        <f>(J215*'data'!$C$16+K215*OFFSET('data'!$C$17,0,D215)-I214*(OFFSET('data'!$C$18,0,D215)+'data'!$C$19+OFFSET('data'!$C$20,0,D215)))*$C215/60</f>
        <v>-0.755738669107253</v>
      </c>
      <c r="I215" s="30">
        <f>(G215/60)*$C215/60+H215+I214</f>
        <v>16.3633802816823</v>
      </c>
      <c r="J215" s="30">
        <f>J214+('data'!$C$19*I214-'data'!$C$16*J214)*$C215/60</f>
        <v>47.8101340058701</v>
      </c>
      <c r="K215" s="30">
        <f>K214+(OFFSET('data'!$C$20,0,D215)*I214-OFFSET('data'!$C$17,0,D215)*K214)*$C215/60</f>
        <v>49.7472967245869</v>
      </c>
      <c r="L215" s="28">
        <f>$A215/60</f>
        <v>17.5833333333333</v>
      </c>
      <c r="M215" s="24">
        <f>I215/'data'!$C$15*1000</f>
        <v>2.5</v>
      </c>
      <c r="N215" s="24">
        <f>N214+'data'!$G$21*(M214-N214)/60*C214</f>
        <v>2.29184622813825</v>
      </c>
      <c r="O215" s="25">
        <f>IF(N215&lt;='data'!$G$22,1.89,1.47)</f>
        <v>1.89</v>
      </c>
      <c r="P215" s="24">
        <f>$A215</f>
        <v>1055</v>
      </c>
      <c r="Q215" s="25">
        <f>'data'!$G$23-'data'!$G$23*(1-('data'!$G$22^O215)/('data'!$G$22^O215+N215^O215))</f>
        <v>57.8586260999854</v>
      </c>
      <c r="R215" s="25">
        <f>VLOOKUP(IF(P215-'data'!$G$24&lt;0,0,P215-'data'!$G$24),P2:Q1104,2)</f>
        <v>58.0408063498221</v>
      </c>
    </row>
    <row r="216" ht="20.05" customHeight="1">
      <c r="A216" s="22">
        <f>$A215+C215</f>
        <v>1060</v>
      </c>
      <c r="B216" s="23">
        <v>2.5</v>
      </c>
      <c r="C216" s="24">
        <v>5</v>
      </c>
      <c r="D216" t="b" s="25">
        <v>0</v>
      </c>
      <c r="E216" s="26"/>
      <c r="F216" s="30">
        <f>3600*(B216*'data'!$C$15/1000-H216-I215)/C216</f>
        <v>543.591340467176</v>
      </c>
      <c r="G216" s="30">
        <f>IF(F216&gt;'data'!$H$29,'data'!$H$29,IF(F216&lt;0,0,F216))</f>
        <v>543.591340467176</v>
      </c>
      <c r="H216" s="30">
        <f>(J216*'data'!$C$16+K216*OFFSET('data'!$C$17,0,D216)-I215*(OFFSET('data'!$C$18,0,D216)+'data'!$C$19+OFFSET('data'!$C$20,0,D216)))*$C216/60</f>
        <v>-0.754987972871103</v>
      </c>
      <c r="I216" s="30">
        <f>(G216/60)*$C216/60+H216+I215</f>
        <v>16.3633802816823</v>
      </c>
      <c r="J216" s="30">
        <f>J215+('data'!$C$19*I215-'data'!$C$16*J215)*$C216/60</f>
        <v>47.9250372162693</v>
      </c>
      <c r="K216" s="30">
        <f>K215+(OFFSET('data'!$C$20,0,D216)*I215-OFFSET('data'!$C$17,0,D216)*K215)*$C216/60</f>
        <v>49.9759343032617</v>
      </c>
      <c r="L216" s="28">
        <f>$A216/60</f>
        <v>17.6666666666667</v>
      </c>
      <c r="M216" s="24">
        <f>I216/'data'!$C$15*1000</f>
        <v>2.5</v>
      </c>
      <c r="N216" s="24">
        <f>N215+'data'!$G$21*(M215-N215)/60*C215</f>
        <v>2.29429561795498</v>
      </c>
      <c r="O216" s="25">
        <f>IF(N216&lt;='data'!$G$22,1.89,1.47)</f>
        <v>1.89</v>
      </c>
      <c r="P216" s="24">
        <f>$A216</f>
        <v>1060</v>
      </c>
      <c r="Q216" s="25">
        <f>'data'!$G$23-'data'!$G$23*(1-('data'!$G$22^O216)/('data'!$G$22^O216+N216^O216))</f>
        <v>57.8144778877235</v>
      </c>
      <c r="R216" s="25">
        <f>VLOOKUP(IF(P216-'data'!$G$24&lt;0,0,P216-'data'!$G$24),P2:Q1104,2)</f>
        <v>57.9944086994727</v>
      </c>
    </row>
    <row r="217" ht="20.05" customHeight="1">
      <c r="A217" s="22">
        <f>$A216+C216</f>
        <v>1065</v>
      </c>
      <c r="B217" s="23">
        <v>2.5</v>
      </c>
      <c r="C217" s="24">
        <v>5</v>
      </c>
      <c r="D217" t="b" s="25">
        <v>0</v>
      </c>
      <c r="E217" s="26"/>
      <c r="F217" s="30">
        <f>3600*(B217*'data'!$C$15/1000-H217-I216)/C217</f>
        <v>543.053706594749</v>
      </c>
      <c r="G217" s="30">
        <f>IF(F217&gt;'data'!$H$29,'data'!$H$29,IF(F217&lt;0,0,F217))</f>
        <v>543.053706594749</v>
      </c>
      <c r="H217" s="30">
        <f>(J217*'data'!$C$16+K217*OFFSET('data'!$C$17,0,D217)-I216*(OFFSET('data'!$C$18,0,D217)+'data'!$C$19+OFFSET('data'!$C$20,0,D217)))*$C217/60</f>
        <v>-0.754241259159398</v>
      </c>
      <c r="I217" s="30">
        <f>(G217/60)*$C217/60+H217+I216</f>
        <v>16.3633802816823</v>
      </c>
      <c r="J217" s="30">
        <f>J216+('data'!$C$19*I216-'data'!$C$16*J216)*$C217/60</f>
        <v>48.0392661335537</v>
      </c>
      <c r="K217" s="30">
        <f>K216+(OFFSET('data'!$C$20,0,D217)*I216-OFFSET('data'!$C$17,0,D217)*K216)*$C217/60</f>
        <v>50.2044954788151</v>
      </c>
      <c r="L217" s="28">
        <f>$A217/60</f>
        <v>17.75</v>
      </c>
      <c r="M217" s="24">
        <f>I217/'data'!$C$15*1000</f>
        <v>2.5</v>
      </c>
      <c r="N217" s="24">
        <f>N216+'data'!$G$21*(M216-N216)/60*C216</f>
        <v>2.29671618527947</v>
      </c>
      <c r="O217" s="25">
        <f>IF(N217&lt;='data'!$G$22,1.89,1.47)</f>
        <v>1.89</v>
      </c>
      <c r="P217" s="24">
        <f>$A217</f>
        <v>1065</v>
      </c>
      <c r="Q217" s="25">
        <f>'data'!$G$23-'data'!$G$23*(1-('data'!$G$22^O217)/('data'!$G$22^O217+N217^O217))</f>
        <v>57.7708741792506</v>
      </c>
      <c r="R217" s="25">
        <f>VLOOKUP(IF(P217-'data'!$G$24&lt;0,0,P217-'data'!$G$24),P2:Q1104,2)</f>
        <v>57.9485843158076</v>
      </c>
    </row>
    <row r="218" ht="20.05" customHeight="1">
      <c r="A218" s="22">
        <f>$A217+C217</f>
        <v>1070</v>
      </c>
      <c r="B218" s="23">
        <v>2.5</v>
      </c>
      <c r="C218" s="24">
        <v>5</v>
      </c>
      <c r="D218" t="b" s="25">
        <v>0</v>
      </c>
      <c r="E218" s="26"/>
      <c r="F218" s="30">
        <f>3600*(B218*'data'!$C$15/1000-H218-I217)/C218</f>
        <v>542.518923414622</v>
      </c>
      <c r="G218" s="30">
        <f>IF(F218&gt;'data'!$H$29,'data'!$H$29,IF(F218&lt;0,0,F218))</f>
        <v>542.518923414622</v>
      </c>
      <c r="H218" s="30">
        <f>(J218*'data'!$C$16+K218*OFFSET('data'!$C$17,0,D218)-I217*(OFFSET('data'!$C$18,0,D218)+'data'!$C$19+OFFSET('data'!$C$20,0,D218)))*$C218/60</f>
        <v>-0.753498504742555</v>
      </c>
      <c r="I218" s="30">
        <f>(G218/60)*$C218/60+H218+I217</f>
        <v>16.3633802816823</v>
      </c>
      <c r="J218" s="30">
        <f>J217+('data'!$C$19*I217-'data'!$C$16*J217)*$C218/60</f>
        <v>48.1528247147164</v>
      </c>
      <c r="K218" s="30">
        <f>K217+(OFFSET('data'!$C$20,0,D218)*I217-OFFSET('data'!$C$17,0,D218)*K217)*$C218/60</f>
        <v>50.4329802767786</v>
      </c>
      <c r="L218" s="28">
        <f>$A218/60</f>
        <v>17.8333333333333</v>
      </c>
      <c r="M218" s="24">
        <f>I218/'data'!$C$15*1000</f>
        <v>2.5</v>
      </c>
      <c r="N218" s="24">
        <f>N217+'data'!$G$21*(M217-N217)/60*C217</f>
        <v>2.29910826927213</v>
      </c>
      <c r="O218" s="25">
        <f>IF(N218&lt;='data'!$G$22,1.89,1.47)</f>
        <v>1.89</v>
      </c>
      <c r="P218" s="24">
        <f>$A218</f>
        <v>1070</v>
      </c>
      <c r="Q218" s="25">
        <f>'data'!$G$23-'data'!$G$23*(1-('data'!$G$22^O218)/('data'!$G$22^O218+N218^O218))</f>
        <v>57.7278080226689</v>
      </c>
      <c r="R218" s="25">
        <f>VLOOKUP(IF(P218-'data'!$G$24&lt;0,0,P218-'data'!$G$24),P2:Q1104,2)</f>
        <v>57.9033258621387</v>
      </c>
    </row>
    <row r="219" ht="20.05" customHeight="1">
      <c r="A219" s="22">
        <f>$A218+C218</f>
        <v>1075</v>
      </c>
      <c r="B219" s="23">
        <v>2.5</v>
      </c>
      <c r="C219" s="24">
        <v>5</v>
      </c>
      <c r="D219" t="b" s="25">
        <v>0</v>
      </c>
      <c r="E219" s="26"/>
      <c r="F219" s="30">
        <f>3600*(B219*'data'!$C$15/1000-H219-I218)/C219</f>
        <v>541.986974299614</v>
      </c>
      <c r="G219" s="30">
        <f>IF(F219&gt;'data'!$H$29,'data'!$H$29,IF(F219&lt;0,0,F219))</f>
        <v>541.986974299614</v>
      </c>
      <c r="H219" s="30">
        <f>(J219*'data'!$C$16+K219*OFFSET('data'!$C$17,0,D219)-I218*(OFFSET('data'!$C$18,0,D219)+'data'!$C$19+OFFSET('data'!$C$20,0,D219)))*$C219/60</f>
        <v>-0.752759686527267</v>
      </c>
      <c r="I219" s="30">
        <f>(G219/60)*$C219/60+H219+I218</f>
        <v>16.3633802816823</v>
      </c>
      <c r="J219" s="30">
        <f>J218+('data'!$C$19*I218-'data'!$C$16*J218)*$C219/60</f>
        <v>48.2657168935294</v>
      </c>
      <c r="K219" s="30">
        <f>K218+(OFFSET('data'!$C$20,0,D219)*I218-OFFSET('data'!$C$17,0,D219)*K218)*$C219/60</f>
        <v>50.6613887226749</v>
      </c>
      <c r="L219" s="28">
        <f>$A219/60</f>
        <v>17.9166666666667</v>
      </c>
      <c r="M219" s="24">
        <f>I219/'data'!$C$15*1000</f>
        <v>2.5</v>
      </c>
      <c r="N219" s="24">
        <f>N218+'data'!$G$21*(M218-N218)/60*C218</f>
        <v>2.3014722051024</v>
      </c>
      <c r="O219" s="25">
        <f>IF(N219&lt;='data'!$G$22,1.89,1.47)</f>
        <v>1.89</v>
      </c>
      <c r="P219" s="24">
        <f>$A219</f>
        <v>1075</v>
      </c>
      <c r="Q219" s="25">
        <f>'data'!$G$23-'data'!$G$23*(1-('data'!$G$22^O219)/('data'!$G$22^O219+N219^O219))</f>
        <v>57.6852725589835</v>
      </c>
      <c r="R219" s="25">
        <f>VLOOKUP(IF(P219-'data'!$G$24&lt;0,0,P219-'data'!$G$24),P2:Q1104,2)</f>
        <v>57.8586260999854</v>
      </c>
    </row>
    <row r="220" ht="20.05" customHeight="1">
      <c r="A220" s="22">
        <f>$A219+C219</f>
        <v>1080</v>
      </c>
      <c r="B220" s="23">
        <v>2.5</v>
      </c>
      <c r="C220" s="24">
        <v>5</v>
      </c>
      <c r="D220" t="b" s="25">
        <v>0</v>
      </c>
      <c r="E220" s="26"/>
      <c r="F220" s="30">
        <f>3600*(B220*'data'!$C$15/1000-H220-I219)/C220</f>
        <v>541.457842720083</v>
      </c>
      <c r="G220" s="30">
        <f>IF(F220&gt;'data'!$H$29,'data'!$H$29,IF(F220&lt;0,0,F220))</f>
        <v>541.457842720083</v>
      </c>
      <c r="H220" s="30">
        <f>(J220*'data'!$C$16+K220*OFFSET('data'!$C$17,0,D220)-I219*(OFFSET('data'!$C$18,0,D220)+'data'!$C$19+OFFSET('data'!$C$20,0,D220)))*$C220/60</f>
        <v>-0.752024781555696</v>
      </c>
      <c r="I220" s="30">
        <f>(G220/60)*$C220/60+H220+I219</f>
        <v>16.3633802816823</v>
      </c>
      <c r="J220" s="30">
        <f>J219+('data'!$C$19*I219-'data'!$C$16*J219)*$C220/60</f>
        <v>48.3779465806799</v>
      </c>
      <c r="K220" s="30">
        <f>K219+(OFFSET('data'!$C$20,0,D220)*I219-OFFSET('data'!$C$17,0,D220)*K219)*$C220/60</f>
        <v>50.8897208420185</v>
      </c>
      <c r="L220" s="28">
        <f>$A220/60</f>
        <v>18</v>
      </c>
      <c r="M220" s="24">
        <f>I220/'data'!$C$15*1000</f>
        <v>2.5</v>
      </c>
      <c r="N220" s="24">
        <f>N219+'data'!$G$21*(M219-N219)/60*C219</f>
        <v>2.30380832399571</v>
      </c>
      <c r="O220" s="25">
        <f>IF(N220&lt;='data'!$G$22,1.89,1.47)</f>
        <v>1.89</v>
      </c>
      <c r="P220" s="24">
        <f>$A220</f>
        <v>1080</v>
      </c>
      <c r="Q220" s="25">
        <f>'data'!$G$23-'data'!$G$23*(1-('data'!$G$22^O220)/('data'!$G$22^O220+N220^O220))</f>
        <v>57.6432610208195</v>
      </c>
      <c r="R220" s="25">
        <f>VLOOKUP(IF(P220-'data'!$G$24&lt;0,0,P220-'data'!$G$24),P2:Q1104,2)</f>
        <v>57.8144778877235</v>
      </c>
    </row>
    <row r="221" ht="20.05" customHeight="1">
      <c r="A221" s="22">
        <f>$A220+C220</f>
        <v>1085</v>
      </c>
      <c r="B221" s="23">
        <v>2.5</v>
      </c>
      <c r="C221" s="24">
        <v>5</v>
      </c>
      <c r="D221" t="b" s="25">
        <v>0</v>
      </c>
      <c r="E221" s="26"/>
      <c r="F221" s="30">
        <f>3600*(B221*'data'!$C$15/1000-H221-I220)/C221</f>
        <v>540.9315122433539</v>
      </c>
      <c r="G221" s="30">
        <f>IF(F221&gt;'data'!$H$29,'data'!$H$29,IF(F221&lt;0,0,F221))</f>
        <v>540.9315122433539</v>
      </c>
      <c r="H221" s="30">
        <f>(J221*'data'!$C$16+K221*OFFSET('data'!$C$17,0,D221)-I220*(OFFSET('data'!$C$18,0,D221)+'data'!$C$19+OFFSET('data'!$C$20,0,D221)))*$C221/60</f>
        <v>-0.751293767004684</v>
      </c>
      <c r="I221" s="30">
        <f>(G221/60)*$C221/60+H221+I220</f>
        <v>16.3633802816823</v>
      </c>
      <c r="J221" s="30">
        <f>J220+('data'!$C$19*I220-'data'!$C$16*J220)*$C221/60</f>
        <v>48.4895176639058</v>
      </c>
      <c r="K221" s="30">
        <f>K220+(OFFSET('data'!$C$20,0,D221)*I220-OFFSET('data'!$C$17,0,D221)*K220)*$C221/60</f>
        <v>51.1179766603151</v>
      </c>
      <c r="L221" s="28">
        <f>$A221/60</f>
        <v>18.0833333333333</v>
      </c>
      <c r="M221" s="24">
        <f>I221/'data'!$C$15*1000</f>
        <v>2.5</v>
      </c>
      <c r="N221" s="24">
        <f>N220+'data'!$G$21*(M220-N220)/60*C220</f>
        <v>2.30611695327989</v>
      </c>
      <c r="O221" s="25">
        <f>IF(N221&lt;='data'!$G$22,1.89,1.47)</f>
        <v>1.89</v>
      </c>
      <c r="P221" s="24">
        <f>$A221</f>
        <v>1085</v>
      </c>
      <c r="Q221" s="25">
        <f>'data'!$G$23-'data'!$G$23*(1-('data'!$G$22^O221)/('data'!$G$22^O221+N221^O221))</f>
        <v>57.6017667311536</v>
      </c>
      <c r="R221" s="25">
        <f>VLOOKUP(IF(P221-'data'!$G$24&lt;0,0,P221-'data'!$G$24),P2:Q1104,2)</f>
        <v>57.7708741792506</v>
      </c>
    </row>
    <row r="222" ht="20.05" customHeight="1">
      <c r="A222" s="22">
        <f>$A221+C221</f>
        <v>1090</v>
      </c>
      <c r="B222" s="23">
        <v>2.5</v>
      </c>
      <c r="C222" s="24">
        <v>5</v>
      </c>
      <c r="D222" t="b" s="25">
        <v>0</v>
      </c>
      <c r="E222" s="26"/>
      <c r="F222" s="30">
        <f>3600*(B222*'data'!$C$15/1000-H222-I221)/C222</f>
        <v>540.407966533152</v>
      </c>
      <c r="G222" s="30">
        <f>IF(F222&gt;'data'!$H$29,'data'!$H$29,IF(F222&lt;0,0,F222))</f>
        <v>540.407966533152</v>
      </c>
      <c r="H222" s="30">
        <f>(J222*'data'!$C$16+K222*OFFSET('data'!$C$17,0,D222)-I221*(OFFSET('data'!$C$18,0,D222)+'data'!$C$19+OFFSET('data'!$C$20,0,D222)))*$C222/60</f>
        <v>-0.750566620184958</v>
      </c>
      <c r="I222" s="30">
        <f>(G222/60)*$C222/60+H222+I221</f>
        <v>16.3633802816823</v>
      </c>
      <c r="J222" s="30">
        <f>J221+('data'!$C$19*I221-'data'!$C$16*J221)*$C222/60</f>
        <v>48.6004340081303</v>
      </c>
      <c r="K222" s="30">
        <f>K221+(OFFSET('data'!$C$20,0,D222)*I221-OFFSET('data'!$C$17,0,D222)*K221)*$C222/60</f>
        <v>51.346156203062</v>
      </c>
      <c r="L222" s="28">
        <f>$A222/60</f>
        <v>18.1666666666667</v>
      </c>
      <c r="M222" s="24">
        <f>I222/'data'!$C$15*1000</f>
        <v>2.5</v>
      </c>
      <c r="N222" s="24">
        <f>N221+'data'!$G$21*(M221-N221)/60*C221</f>
        <v>2.30839841643103</v>
      </c>
      <c r="O222" s="25">
        <f>IF(N222&lt;='data'!$G$22,1.89,1.47)</f>
        <v>1.89</v>
      </c>
      <c r="P222" s="24">
        <f>$A222</f>
        <v>1090</v>
      </c>
      <c r="Q222" s="25">
        <f>'data'!$G$23-'data'!$G$23*(1-('data'!$G$22^O222)/('data'!$G$22^O222+N222^O222))</f>
        <v>57.5607831020634</v>
      </c>
      <c r="R222" s="25">
        <f>VLOOKUP(IF(P222-'data'!$G$24&lt;0,0,P222-'data'!$G$24),P2:Q1104,2)</f>
        <v>57.7278080226689</v>
      </c>
    </row>
    <row r="223" ht="20.05" customHeight="1">
      <c r="A223" s="22">
        <f>$A222+C222</f>
        <v>1095</v>
      </c>
      <c r="B223" s="23">
        <v>2.5</v>
      </c>
      <c r="C223" s="24">
        <v>5</v>
      </c>
      <c r="D223" t="b" s="25">
        <v>0</v>
      </c>
      <c r="E223" s="26"/>
      <c r="F223" s="30">
        <f>3600*(B223*'data'!$C$15/1000-H223-I222)/C223</f>
        <v>539.887189349033</v>
      </c>
      <c r="G223" s="30">
        <f>IF(F223&gt;'data'!$H$29,'data'!$H$29,IF(F223&lt;0,0,F223))</f>
        <v>539.887189349033</v>
      </c>
      <c r="H223" s="30">
        <f>(J223*'data'!$C$16+K223*OFFSET('data'!$C$17,0,D223)-I222*(OFFSET('data'!$C$18,0,D223)+'data'!$C$19+OFFSET('data'!$C$20,0,D223)))*$C223/60</f>
        <v>-0.749843318540348</v>
      </c>
      <c r="I223" s="30">
        <f>(G223/60)*$C223/60+H223+I222</f>
        <v>16.3633802816823</v>
      </c>
      <c r="J223" s="30">
        <f>J222+('data'!$C$19*I222-'data'!$C$16*J222)*$C223/60</f>
        <v>48.710699455596</v>
      </c>
      <c r="K223" s="30">
        <f>K222+(OFFSET('data'!$C$20,0,D223)*I222-OFFSET('data'!$C$17,0,D223)*K222)*$C223/60</f>
        <v>51.574259495748</v>
      </c>
      <c r="L223" s="28">
        <f>$A223/60</f>
        <v>18.25</v>
      </c>
      <c r="M223" s="24">
        <f>I223/'data'!$C$15*1000</f>
        <v>2.5</v>
      </c>
      <c r="N223" s="24">
        <f>N222+'data'!$G$21*(M222-N222)/60*C222</f>
        <v>2.31065303311881</v>
      </c>
      <c r="O223" s="25">
        <f>IF(N223&lt;='data'!$G$22,1.89,1.47)</f>
        <v>1.89</v>
      </c>
      <c r="P223" s="24">
        <f>$A223</f>
        <v>1095</v>
      </c>
      <c r="Q223" s="25">
        <f>'data'!$G$23-'data'!$G$23*(1-('data'!$G$22^O223)/('data'!$G$22^O223+N223^O223))</f>
        <v>57.5203036334932</v>
      </c>
      <c r="R223" s="25">
        <f>VLOOKUP(IF(P223-'data'!$G$24&lt;0,0,P223-'data'!$G$24),P2:Q1104,2)</f>
        <v>57.6852725589835</v>
      </c>
    </row>
    <row r="224" ht="20.05" customHeight="1">
      <c r="A224" s="22">
        <f>$A223+C223</f>
        <v>1100</v>
      </c>
      <c r="B224" s="23">
        <v>2.5</v>
      </c>
      <c r="C224" s="24">
        <v>5</v>
      </c>
      <c r="D224" t="b" s="25">
        <v>0</v>
      </c>
      <c r="E224" s="26"/>
      <c r="F224" s="30">
        <f>3600*(B224*'data'!$C$15/1000-H224-I223)/C224</f>
        <v>539.369164545826</v>
      </c>
      <c r="G224" s="30">
        <f>IF(F224&gt;'data'!$H$29,'data'!$H$29,IF(F224&lt;0,0,F224))</f>
        <v>539.369164545826</v>
      </c>
      <c r="H224" s="30">
        <f>(J224*'data'!$C$16+K224*OFFSET('data'!$C$17,0,D224)-I223*(OFFSET('data'!$C$18,0,D224)+'data'!$C$19+OFFSET('data'!$C$20,0,D224)))*$C224/60</f>
        <v>-0.749123839647005</v>
      </c>
      <c r="I224" s="30">
        <f>(G224/60)*$C224/60+H224+I223</f>
        <v>16.3633802816823</v>
      </c>
      <c r="J224" s="30">
        <f>J223+('data'!$C$19*I223-'data'!$C$16*J223)*$C224/60</f>
        <v>48.8203178259978</v>
      </c>
      <c r="K224" s="30">
        <f>K223+(OFFSET('data'!$C$20,0,D224)*I223-OFFSET('data'!$C$17,0,D224)*K223)*$C224/60</f>
        <v>51.8022865638533</v>
      </c>
      <c r="L224" s="28">
        <f>$A224/60</f>
        <v>18.3333333333333</v>
      </c>
      <c r="M224" s="24">
        <f>I224/'data'!$C$15*1000</f>
        <v>2.5</v>
      </c>
      <c r="N224" s="24">
        <f>N223+'data'!$G$21*(M223-N223)/60*C223</f>
        <v>2.31288111925129</v>
      </c>
      <c r="O224" s="25">
        <f>IF(N224&lt;='data'!$G$22,1.89,1.47)</f>
        <v>1.89</v>
      </c>
      <c r="P224" s="24">
        <f>$A224</f>
        <v>1100</v>
      </c>
      <c r="Q224" s="25">
        <f>'data'!$G$23-'data'!$G$23*(1-('data'!$G$22^O224)/('data'!$G$22^O224+N224^O224))</f>
        <v>57.4803219120349</v>
      </c>
      <c r="R224" s="25">
        <f>VLOOKUP(IF(P224-'data'!$G$24&lt;0,0,P224-'data'!$G$24),P2:Q1104,2)</f>
        <v>57.6432610208195</v>
      </c>
    </row>
    <row r="225" ht="20.05" customHeight="1">
      <c r="A225" s="22">
        <f>$A224+C224</f>
        <v>1105</v>
      </c>
      <c r="B225" s="23">
        <v>2.5</v>
      </c>
      <c r="C225" s="24">
        <v>5</v>
      </c>
      <c r="D225" t="b" s="25">
        <v>0</v>
      </c>
      <c r="E225" s="26"/>
      <c r="F225" s="30">
        <f>3600*(B225*'data'!$C$15/1000-H225-I224)/C225</f>
        <v>538.853876073071</v>
      </c>
      <c r="G225" s="30">
        <f>IF(F225&gt;'data'!$H$29,'data'!$H$29,IF(F225&lt;0,0,F225))</f>
        <v>538.853876073071</v>
      </c>
      <c r="H225" s="30">
        <f>(J225*'data'!$C$16+K225*OFFSET('data'!$C$17,0,D225)-I224*(OFFSET('data'!$C$18,0,D225)+'data'!$C$19+OFFSET('data'!$C$20,0,D225)))*$C225/60</f>
        <v>-0.748408161212623</v>
      </c>
      <c r="I225" s="30">
        <f>(G225/60)*$C225/60+H225+I224</f>
        <v>16.3633802816823</v>
      </c>
      <c r="J225" s="30">
        <f>J224+('data'!$C$19*I224-'data'!$C$16*J224)*$C225/60</f>
        <v>48.9292929166152</v>
      </c>
      <c r="K225" s="30">
        <f>K224+(OFFSET('data'!$C$20,0,D225)*I224-OFFSET('data'!$C$17,0,D225)*K224)*$C225/60</f>
        <v>52.0302374328497</v>
      </c>
      <c r="L225" s="28">
        <f>$A225/60</f>
        <v>18.4166666666667</v>
      </c>
      <c r="M225" s="24">
        <f>I225/'data'!$C$15*1000</f>
        <v>2.5</v>
      </c>
      <c r="N225" s="24">
        <f>N224+'data'!$G$21*(M224-N224)/60*C224</f>
        <v>2.31508298701916</v>
      </c>
      <c r="O225" s="25">
        <f>IF(N225&lt;='data'!$G$22,1.89,1.47)</f>
        <v>1.89</v>
      </c>
      <c r="P225" s="24">
        <f>$A225</f>
        <v>1105</v>
      </c>
      <c r="Q225" s="25">
        <f>'data'!$G$23-'data'!$G$23*(1-('data'!$G$22^O225)/('data'!$G$22^O225+N225^O225))</f>
        <v>57.4408316097271</v>
      </c>
      <c r="R225" s="25">
        <f>VLOOKUP(IF(P225-'data'!$G$24&lt;0,0,P225-'data'!$G$24),P2:Q1104,2)</f>
        <v>57.6017667311536</v>
      </c>
    </row>
    <row r="226" ht="20.05" customHeight="1">
      <c r="A226" s="22">
        <f>$A225+C225</f>
        <v>1110</v>
      </c>
      <c r="B226" s="23">
        <v>2.5</v>
      </c>
      <c r="C226" s="24">
        <v>5</v>
      </c>
      <c r="D226" t="b" s="25">
        <v>0</v>
      </c>
      <c r="E226" s="26"/>
      <c r="F226" s="30">
        <f>3600*(B226*'data'!$C$15/1000-H226-I225)/C226</f>
        <v>538.341307974464</v>
      </c>
      <c r="G226" s="30">
        <f>IF(F226&gt;'data'!$H$29,'data'!$H$29,IF(F226&lt;0,0,F226))</f>
        <v>538.341307974464</v>
      </c>
      <c r="H226" s="30">
        <f>(J226*'data'!$C$16+K226*OFFSET('data'!$C$17,0,D226)-I225*(OFFSET('data'!$C$18,0,D226)+'data'!$C$19+OFFSET('data'!$C$20,0,D226)))*$C226/60</f>
        <v>-0.747696261075669</v>
      </c>
      <c r="I226" s="30">
        <f>(G226/60)*$C226/60+H226+I225</f>
        <v>16.3633802816823</v>
      </c>
      <c r="J226" s="30">
        <f>J225+('data'!$C$19*I225-'data'!$C$16*J225)*$C226/60</f>
        <v>49.0376285024439</v>
      </c>
      <c r="K226" s="30">
        <f>K225+(OFFSET('data'!$C$20,0,D226)*I225-OFFSET('data'!$C$17,0,D226)*K225)*$C226/60</f>
        <v>52.2581121282004</v>
      </c>
      <c r="L226" s="28">
        <f>$A226/60</f>
        <v>18.5</v>
      </c>
      <c r="M226" s="24">
        <f>I226/'data'!$C$15*1000</f>
        <v>2.5</v>
      </c>
      <c r="N226" s="24">
        <f>N225+'data'!$G$21*(M225-N225)/60*C225</f>
        <v>2.31725894493952</v>
      </c>
      <c r="O226" s="25">
        <f>IF(N226&lt;='data'!$G$22,1.89,1.47)</f>
        <v>1.89</v>
      </c>
      <c r="P226" s="24">
        <f>$A226</f>
        <v>1110</v>
      </c>
      <c r="Q226" s="25">
        <f>'data'!$G$23-'data'!$G$23*(1-('data'!$G$22^O226)/('data'!$G$22^O226+N226^O226))</f>
        <v>57.4018264828674</v>
      </c>
      <c r="R226" s="25">
        <f>VLOOKUP(IF(P226-'data'!$G$24&lt;0,0,P226-'data'!$G$24),P2:Q1104,2)</f>
        <v>57.5607831020634</v>
      </c>
    </row>
    <row r="227" ht="20.05" customHeight="1">
      <c r="A227" s="22">
        <f>$A226+C226</f>
        <v>1115</v>
      </c>
      <c r="B227" s="23">
        <v>2.5</v>
      </c>
      <c r="C227" s="24">
        <v>5</v>
      </c>
      <c r="D227" t="b" s="25">
        <v>0</v>
      </c>
      <c r="E227" s="26"/>
      <c r="F227" s="30">
        <f>3600*(B227*'data'!$C$15/1000-H227-I226)/C227</f>
        <v>537.8314443873051</v>
      </c>
      <c r="G227" s="30">
        <f>IF(F227&gt;'data'!$H$29,'data'!$H$29,IF(F227&lt;0,0,F227))</f>
        <v>537.8314443873051</v>
      </c>
      <c r="H227" s="30">
        <f>(J227*'data'!$C$16+K227*OFFSET('data'!$C$17,0,D227)-I226*(OFFSET('data'!$C$18,0,D227)+'data'!$C$19+OFFSET('data'!$C$20,0,D227)))*$C227/60</f>
        <v>-0.746988117204615</v>
      </c>
      <c r="I227" s="30">
        <f>(G227/60)*$C227/60+H227+I226</f>
        <v>16.3633802816823</v>
      </c>
      <c r="J227" s="30">
        <f>J226+('data'!$C$19*I226-'data'!$C$16*J226)*$C227/60</f>
        <v>49.1453283363266</v>
      </c>
      <c r="K227" s="30">
        <f>K226+(OFFSET('data'!$C$20,0,D227)*I226-OFFSET('data'!$C$17,0,D227)*K226)*$C227/60</f>
        <v>52.4859106753601</v>
      </c>
      <c r="L227" s="28">
        <f>$A227/60</f>
        <v>18.5833333333333</v>
      </c>
      <c r="M227" s="24">
        <f>I227/'data'!$C$15*1000</f>
        <v>2.5</v>
      </c>
      <c r="N227" s="24">
        <f>N226+'data'!$G$21*(M226-N226)/60*C226</f>
        <v>2.31940929789907</v>
      </c>
      <c r="O227" s="25">
        <f>IF(N227&lt;='data'!$G$22,1.89,1.47)</f>
        <v>1.89</v>
      </c>
      <c r="P227" s="24">
        <f>$A227</f>
        <v>1115</v>
      </c>
      <c r="Q227" s="25">
        <f>'data'!$G$23-'data'!$G$23*(1-('data'!$G$22^O227)/('data'!$G$22^O227+N227^O227))</f>
        <v>57.3633003708437</v>
      </c>
      <c r="R227" s="25">
        <f>VLOOKUP(IF(P227-'data'!$G$24&lt;0,0,P227-'data'!$G$24),P2:Q1104,2)</f>
        <v>57.5203036334932</v>
      </c>
    </row>
    <row r="228" ht="20.05" customHeight="1">
      <c r="A228" s="22">
        <f>$A227+C227</f>
        <v>1120</v>
      </c>
      <c r="B228" s="23">
        <v>2.5</v>
      </c>
      <c r="C228" s="24">
        <v>5</v>
      </c>
      <c r="D228" t="b" s="25">
        <v>0</v>
      </c>
      <c r="E228" s="26"/>
      <c r="F228" s="30">
        <f>3600*(B228*'data'!$C$15/1000-H228-I227)/C228</f>
        <v>537.324269541946</v>
      </c>
      <c r="G228" s="30">
        <f>IF(F228&gt;'data'!$H$29,'data'!$H$29,IF(F228&lt;0,0,F228))</f>
        <v>537.324269541946</v>
      </c>
      <c r="H228" s="30">
        <f>(J228*'data'!$C$16+K228*OFFSET('data'!$C$17,0,D228)-I227*(OFFSET('data'!$C$18,0,D228)+'data'!$C$19+OFFSET('data'!$C$20,0,D228)))*$C228/60</f>
        <v>-0.746283707697172</v>
      </c>
      <c r="I228" s="30">
        <f>(G228/60)*$C228/60+H228+I227</f>
        <v>16.3633802816823</v>
      </c>
      <c r="J228" s="30">
        <f>J227+('data'!$C$19*I227-'data'!$C$16*J227)*$C228/60</f>
        <v>49.252396149083</v>
      </c>
      <c r="K228" s="30">
        <f>K227+(OFFSET('data'!$C$20,0,D228)*I227-OFFSET('data'!$C$17,0,D228)*K227)*$C228/60</f>
        <v>52.713633099775</v>
      </c>
      <c r="L228" s="28">
        <f>$A228/60</f>
        <v>18.6666666666667</v>
      </c>
      <c r="M228" s="24">
        <f>I228/'data'!$C$15*1000</f>
        <v>2.5</v>
      </c>
      <c r="N228" s="24">
        <f>N227+'data'!$G$21*(M227-N227)/60*C227</f>
        <v>2.32153434719684</v>
      </c>
      <c r="O228" s="25">
        <f>IF(N228&lt;='data'!$G$22,1.89,1.47)</f>
        <v>1.89</v>
      </c>
      <c r="P228" s="24">
        <f>$A228</f>
        <v>1120</v>
      </c>
      <c r="Q228" s="25">
        <f>'data'!$G$23-'data'!$G$23*(1-('data'!$G$22^O228)/('data'!$G$22^O228+N228^O228))</f>
        <v>57.3252471949794</v>
      </c>
      <c r="R228" s="25">
        <f>VLOOKUP(IF(P228-'data'!$G$24&lt;0,0,P228-'data'!$G$24),P2:Q1104,2)</f>
        <v>57.4803219120349</v>
      </c>
    </row>
    <row r="229" ht="20.05" customHeight="1">
      <c r="A229" s="22">
        <f>$A228+C228</f>
        <v>1125</v>
      </c>
      <c r="B229" s="23">
        <v>2.5</v>
      </c>
      <c r="C229" s="24">
        <v>5</v>
      </c>
      <c r="D229" t="b" s="25">
        <v>0</v>
      </c>
      <c r="E229" s="26"/>
      <c r="F229" s="30">
        <f>3600*(B229*'data'!$C$15/1000-H229-I228)/C229</f>
        <v>536.819767761249</v>
      </c>
      <c r="G229" s="30">
        <f>IF(F229&gt;'data'!$H$29,'data'!$H$29,IF(F229&lt;0,0,F229))</f>
        <v>536.819767761249</v>
      </c>
      <c r="H229" s="30">
        <f>(J229*'data'!$C$16+K229*OFFSET('data'!$C$17,0,D229)-I228*(OFFSET('data'!$C$18,0,D229)+'data'!$C$19+OFFSET('data'!$C$20,0,D229)))*$C229/60</f>
        <v>-0.745583010779537</v>
      </c>
      <c r="I229" s="30">
        <f>(G229/60)*$C229/60+H229+I228</f>
        <v>16.3633802816823</v>
      </c>
      <c r="J229" s="30">
        <f>J228+('data'!$C$19*I228-'data'!$C$16*J228)*$C229/60</f>
        <v>49.3588356496391</v>
      </c>
      <c r="K229" s="30">
        <f>K228+(OFFSET('data'!$C$20,0,D229)*I228-OFFSET('data'!$C$17,0,D229)*K228)*$C229/60</f>
        <v>52.9412794268829</v>
      </c>
      <c r="L229" s="28">
        <f>$A229/60</f>
        <v>18.75</v>
      </c>
      <c r="M229" s="24">
        <f>I229/'data'!$C$15*1000</f>
        <v>2.5</v>
      </c>
      <c r="N229" s="24">
        <f>N228+'data'!$G$21*(M228-N228)/60*C228</f>
        <v>2.32363439058641</v>
      </c>
      <c r="O229" s="25">
        <f>IF(N229&lt;='data'!$G$22,1.89,1.47)</f>
        <v>1.89</v>
      </c>
      <c r="P229" s="24">
        <f>$A229</f>
        <v>1125</v>
      </c>
      <c r="Q229" s="25">
        <f>'data'!$G$23-'data'!$G$23*(1-('data'!$G$22^O229)/('data'!$G$22^O229+N229^O229))</f>
        <v>57.2876609573945</v>
      </c>
      <c r="R229" s="25">
        <f>VLOOKUP(IF(P229-'data'!$G$24&lt;0,0,P229-'data'!$G$24),P2:Q1104,2)</f>
        <v>57.4408316097271</v>
      </c>
    </row>
    <row r="230" ht="20.05" customHeight="1">
      <c r="A230" s="22">
        <f>$A229+C229</f>
        <v>1130</v>
      </c>
      <c r="B230" s="23">
        <v>2.5</v>
      </c>
      <c r="C230" s="24">
        <v>5</v>
      </c>
      <c r="D230" t="b" s="25">
        <v>0</v>
      </c>
      <c r="E230" s="26"/>
      <c r="F230" s="30">
        <f>3600*(B230*'data'!$C$15/1000-H230-I229)/C230</f>
        <v>536.317923460041</v>
      </c>
      <c r="G230" s="30">
        <f>IF(F230&gt;'data'!$H$29,'data'!$H$29,IF(F230&lt;0,0,F230))</f>
        <v>536.317923460041</v>
      </c>
      <c r="H230" s="30">
        <f>(J230*'data'!$C$16+K230*OFFSET('data'!$C$17,0,D230)-I229*(OFFSET('data'!$C$18,0,D230)+'data'!$C$19+OFFSET('data'!$C$20,0,D230)))*$C230/60</f>
        <v>-0.744886004805637</v>
      </c>
      <c r="I230" s="30">
        <f>(G230/60)*$C230/60+H230+I229</f>
        <v>16.3633802816823</v>
      </c>
      <c r="J230" s="30">
        <f>J229+('data'!$C$19*I229-'data'!$C$16*J229)*$C230/60</f>
        <v>49.4646505251554</v>
      </c>
      <c r="K230" s="30">
        <f>K229+(OFFSET('data'!$C$20,0,D230)*I229-OFFSET('data'!$C$17,0,D230)*K229)*$C230/60</f>
        <v>53.1688496821129</v>
      </c>
      <c r="L230" s="28">
        <f>$A230/60</f>
        <v>18.8333333333333</v>
      </c>
      <c r="M230" s="24">
        <f>I230/'data'!$C$15*1000</f>
        <v>2.5</v>
      </c>
      <c r="N230" s="24">
        <f>N229+'data'!$G$21*(M229-N229)/60*C229</f>
        <v>2.32570972231764</v>
      </c>
      <c r="O230" s="25">
        <f>IF(N230&lt;='data'!$G$22,1.89,1.47)</f>
        <v>1.89</v>
      </c>
      <c r="P230" s="24">
        <f>$A230</f>
        <v>1130</v>
      </c>
      <c r="Q230" s="25">
        <f>'data'!$G$23-'data'!$G$23*(1-('data'!$G$22^O230)/('data'!$G$22^O230+N230^O230))</f>
        <v>57.2505357398823</v>
      </c>
      <c r="R230" s="25">
        <f>VLOOKUP(IF(P230-'data'!$G$24&lt;0,0,P230-'data'!$G$24),P2:Q1104,2)</f>
        <v>57.4018264828674</v>
      </c>
    </row>
    <row r="231" ht="20.05" customHeight="1">
      <c r="A231" s="22">
        <f>$A230+C230</f>
        <v>1135</v>
      </c>
      <c r="B231" s="23">
        <v>2.5</v>
      </c>
      <c r="C231" s="24">
        <v>5</v>
      </c>
      <c r="D231" t="b" s="25">
        <v>0</v>
      </c>
      <c r="E231" s="26"/>
      <c r="F231" s="30">
        <f>3600*(B231*'data'!$C$15/1000-H231-I230)/C231</f>
        <v>535.818721144573</v>
      </c>
      <c r="G231" s="30">
        <f>IF(F231&gt;'data'!$H$29,'data'!$H$29,IF(F231&lt;0,0,F231))</f>
        <v>535.818721144573</v>
      </c>
      <c r="H231" s="30">
        <f>(J231*'data'!$C$16+K231*OFFSET('data'!$C$17,0,D231)-I230*(OFFSET('data'!$C$18,0,D231)+'data'!$C$19+OFFSET('data'!$C$20,0,D231)))*$C231/60</f>
        <v>-0.744192668256377</v>
      </c>
      <c r="I231" s="30">
        <f>(G231/60)*$C231/60+H231+I230</f>
        <v>16.3633802816823</v>
      </c>
      <c r="J231" s="30">
        <f>J230+('data'!$C$19*I230-'data'!$C$16*J230)*$C231/60</f>
        <v>49.569844441155</v>
      </c>
      <c r="K231" s="30">
        <f>K230+(OFFSET('data'!$C$20,0,D231)*I230-OFFSET('data'!$C$17,0,D231)*K230)*$C231/60</f>
        <v>53.3963438908857</v>
      </c>
      <c r="L231" s="28">
        <f>$A231/60</f>
        <v>18.9166666666667</v>
      </c>
      <c r="M231" s="24">
        <f>I231/'data'!$C$15*1000</f>
        <v>2.5</v>
      </c>
      <c r="N231" s="24">
        <f>N230+'data'!$G$21*(M230-N230)/60*C230</f>
        <v>2.32776063317788</v>
      </c>
      <c r="O231" s="25">
        <f>IF(N231&lt;='data'!$G$22,1.89,1.47)</f>
        <v>1.89</v>
      </c>
      <c r="P231" s="24">
        <f>$A231</f>
        <v>1135</v>
      </c>
      <c r="Q231" s="25">
        <f>'data'!$G$23-'data'!$G$23*(1-('data'!$G$22^O231)/('data'!$G$22^O231+N231^O231))</f>
        <v>57.2138657028022</v>
      </c>
      <c r="R231" s="25">
        <f>VLOOKUP(IF(P231-'data'!$G$24&lt;0,0,P231-'data'!$G$24),P2:Q1104,2)</f>
        <v>57.3633003708437</v>
      </c>
    </row>
    <row r="232" ht="20.05" customHeight="1">
      <c r="A232" s="22">
        <f>$A231+C231</f>
        <v>1140</v>
      </c>
      <c r="B232" s="23">
        <v>2.5</v>
      </c>
      <c r="C232" s="24">
        <v>5</v>
      </c>
      <c r="D232" t="b" s="25">
        <v>0</v>
      </c>
      <c r="E232" s="26"/>
      <c r="F232" s="30">
        <f>3600*(B232*'data'!$C$15/1000-H232-I231)/C232</f>
        <v>535.322145411989</v>
      </c>
      <c r="G232" s="30">
        <f>IF(F232&gt;'data'!$H$29,'data'!$H$29,IF(F232&lt;0,0,F232))</f>
        <v>535.322145411989</v>
      </c>
      <c r="H232" s="30">
        <f>(J232*'data'!$C$16+K232*OFFSET('data'!$C$17,0,D232)-I231*(OFFSET('data'!$C$18,0,D232)+'data'!$C$19+OFFSET('data'!$C$20,0,D232)))*$C232/60</f>
        <v>-0.743502979738898</v>
      </c>
      <c r="I232" s="30">
        <f>(G232/60)*$C232/60+H232+I231</f>
        <v>16.3633802816823</v>
      </c>
      <c r="J232" s="30">
        <f>J231+('data'!$C$19*I231-'data'!$C$16*J231)*$C232/60</f>
        <v>49.6744210416503</v>
      </c>
      <c r="K232" s="30">
        <f>K231+(OFFSET('data'!$C$20,0,D232)*I231-OFFSET('data'!$C$17,0,D232)*K231)*$C232/60</f>
        <v>53.6237620786136</v>
      </c>
      <c r="L232" s="28">
        <f>$A232/60</f>
        <v>19</v>
      </c>
      <c r="M232" s="24">
        <f>I232/'data'!$C$15*1000</f>
        <v>2.5</v>
      </c>
      <c r="N232" s="24">
        <f>N231+'data'!$G$21*(M231-N231)/60*C231</f>
        <v>2.32978741053272</v>
      </c>
      <c r="O232" s="25">
        <f>IF(N232&lt;='data'!$G$22,1.89,1.47)</f>
        <v>1.89</v>
      </c>
      <c r="P232" s="24">
        <f>$A232</f>
        <v>1140</v>
      </c>
      <c r="Q232" s="25">
        <f>'data'!$G$23-'data'!$G$23*(1-('data'!$G$22^O232)/('data'!$G$22^O232+N232^O232))</f>
        <v>57.1776450839865</v>
      </c>
      <c r="R232" s="25">
        <f>VLOOKUP(IF(P232-'data'!$G$24&lt;0,0,P232-'data'!$G$24),P2:Q1104,2)</f>
        <v>57.3252471949794</v>
      </c>
    </row>
    <row r="233" ht="20.05" customHeight="1">
      <c r="A233" s="22">
        <f>$A232+C232</f>
        <v>1145</v>
      </c>
      <c r="B233" s="23">
        <v>2.5</v>
      </c>
      <c r="C233" s="24">
        <v>5</v>
      </c>
      <c r="D233" t="b" s="25">
        <v>0</v>
      </c>
      <c r="E233" s="26"/>
      <c r="F233" s="30">
        <f>3600*(B233*'data'!$C$15/1000-H233-I232)/C233</f>
        <v>534.828180949782</v>
      </c>
      <c r="G233" s="30">
        <f>IF(F233&gt;'data'!$H$29,'data'!$H$29,IF(F233&lt;0,0,F233))</f>
        <v>534.828180949782</v>
      </c>
      <c r="H233" s="30">
        <f>(J233*'data'!$C$16+K233*OFFSET('data'!$C$17,0,D233)-I232*(OFFSET('data'!$C$18,0,D233)+'data'!$C$19+OFFSET('data'!$C$20,0,D233)))*$C233/60</f>
        <v>-0.742816917985833</v>
      </c>
      <c r="I233" s="30">
        <f>(G233/60)*$C233/60+H233+I232</f>
        <v>16.3633802816823</v>
      </c>
      <c r="J233" s="30">
        <f>J232+('data'!$C$19*I232-'data'!$C$16*J232)*$C233/60</f>
        <v>49.7783839492693</v>
      </c>
      <c r="K233" s="30">
        <f>K232+(OFFSET('data'!$C$20,0,D233)*I232-OFFSET('data'!$C$17,0,D233)*K232)*$C233/60</f>
        <v>53.8511042707002</v>
      </c>
      <c r="L233" s="28">
        <f>$A233/60</f>
        <v>19.0833333333333</v>
      </c>
      <c r="M233" s="24">
        <f>I233/'data'!$C$15*1000</f>
        <v>2.5</v>
      </c>
      <c r="N233" s="24">
        <f>N232+'data'!$G$21*(M232-N232)/60*C232</f>
        <v>2.33179033836627</v>
      </c>
      <c r="O233" s="25">
        <f>IF(N233&lt;='data'!$G$22,1.89,1.47)</f>
        <v>1.89</v>
      </c>
      <c r="P233" s="24">
        <f>$A233</f>
        <v>1145</v>
      </c>
      <c r="Q233" s="25">
        <f>'data'!$G$23-'data'!$G$23*(1-('data'!$G$22^O233)/('data'!$G$22^O233+N233^O233))</f>
        <v>57.141868197663</v>
      </c>
      <c r="R233" s="25">
        <f>VLOOKUP(IF(P233-'data'!$G$24&lt;0,0,P233-'data'!$G$24),P2:Q1104,2)</f>
        <v>57.2876609573945</v>
      </c>
    </row>
    <row r="234" ht="20.05" customHeight="1">
      <c r="A234" s="22">
        <f>$A233+C233</f>
        <v>1150</v>
      </c>
      <c r="B234" s="23">
        <v>2.5</v>
      </c>
      <c r="C234" s="24">
        <v>5</v>
      </c>
      <c r="D234" t="b" s="25">
        <v>0</v>
      </c>
      <c r="E234" s="26"/>
      <c r="F234" s="30">
        <f>3600*(B234*'data'!$C$15/1000-H234-I233)/C234</f>
        <v>534.336812535277</v>
      </c>
      <c r="G234" s="30">
        <f>IF(F234&gt;'data'!$H$29,'data'!$H$29,IF(F234&lt;0,0,F234))</f>
        <v>534.336812535277</v>
      </c>
      <c r="H234" s="30">
        <f>(J234*'data'!$C$16+K234*OFFSET('data'!$C$17,0,D234)-I233*(OFFSET('data'!$C$18,0,D234)+'data'!$C$19+OFFSET('data'!$C$20,0,D234)))*$C234/60</f>
        <v>-0.742134461854576</v>
      </c>
      <c r="I234" s="30">
        <f>(G234/60)*$C234/60+H234+I233</f>
        <v>16.3633802816823</v>
      </c>
      <c r="J234" s="30">
        <f>J233+('data'!$C$19*I233-'data'!$C$16*J233)*$C234/60</f>
        <v>49.8817367653813</v>
      </c>
      <c r="K234" s="30">
        <f>K233+(OFFSET('data'!$C$20,0,D234)*I233-OFFSET('data'!$C$17,0,D234)*K233)*$C234/60</f>
        <v>54.0783704925408</v>
      </c>
      <c r="L234" s="28">
        <f>$A234/60</f>
        <v>19.1666666666667</v>
      </c>
      <c r="M234" s="24">
        <f>I234/'data'!$C$15*1000</f>
        <v>2.5</v>
      </c>
      <c r="N234" s="24">
        <f>N233+'data'!$G$21*(M233-N233)/60*C233</f>
        <v>2.33376969732093</v>
      </c>
      <c r="O234" s="25">
        <f>IF(N234&lt;='data'!$G$22,1.89,1.47)</f>
        <v>1.89</v>
      </c>
      <c r="P234" s="24">
        <f>$A234</f>
        <v>1150</v>
      </c>
      <c r="Q234" s="25">
        <f>'data'!$G$23-'data'!$G$23*(1-('data'!$G$22^O234)/('data'!$G$22^O234+N234^O234))</f>
        <v>57.1065294333924</v>
      </c>
      <c r="R234" s="25">
        <f>VLOOKUP(IF(P234-'data'!$G$24&lt;0,0,P234-'data'!$G$24),P2:Q1104,2)</f>
        <v>57.2505357398823</v>
      </c>
    </row>
    <row r="235" ht="20.05" customHeight="1">
      <c r="A235" s="22">
        <f>$A234+C234</f>
        <v>1155</v>
      </c>
      <c r="B235" s="23">
        <v>2.5</v>
      </c>
      <c r="C235" s="24">
        <v>5</v>
      </c>
      <c r="D235" t="b" s="25">
        <v>0</v>
      </c>
      <c r="E235" s="26"/>
      <c r="F235" s="30">
        <f>3600*(B235*'data'!$C$15/1000-H235-I234)/C235</f>
        <v>533.848025035092</v>
      </c>
      <c r="G235" s="30">
        <f>IF(F235&gt;'data'!$H$29,'data'!$H$29,IF(F235&lt;0,0,F235))</f>
        <v>533.848025035092</v>
      </c>
      <c r="H235" s="30">
        <f>(J235*'data'!$C$16+K235*OFFSET('data'!$C$17,0,D235)-I234*(OFFSET('data'!$C$18,0,D235)+'data'!$C$19+OFFSET('data'!$C$20,0,D235)))*$C235/60</f>
        <v>-0.741455590326542</v>
      </c>
      <c r="I235" s="30">
        <f>(G235/60)*$C235/60+H235+I234</f>
        <v>16.3633802816823</v>
      </c>
      <c r="J235" s="30">
        <f>J234+('data'!$C$19*I234-'data'!$C$16*J234)*$C235/60</f>
        <v>49.9844830702213</v>
      </c>
      <c r="K235" s="30">
        <f>K234+(OFFSET('data'!$C$20,0,D235)*I234-OFFSET('data'!$C$17,0,D235)*K234)*$C235/60</f>
        <v>54.3055607695222</v>
      </c>
      <c r="L235" s="28">
        <f>$A235/60</f>
        <v>19.25</v>
      </c>
      <c r="M235" s="24">
        <f>I235/'data'!$C$15*1000</f>
        <v>2.5</v>
      </c>
      <c r="N235" s="24">
        <f>N234+'data'!$G$21*(M234-N234)/60*C234</f>
        <v>2.33572576473673</v>
      </c>
      <c r="O235" s="25">
        <f>IF(N235&lt;='data'!$G$22,1.89,1.47)</f>
        <v>1.89</v>
      </c>
      <c r="P235" s="24">
        <f>$A235</f>
        <v>1155</v>
      </c>
      <c r="Q235" s="25">
        <f>'data'!$G$23-'data'!$G$23*(1-('data'!$G$22^O235)/('data'!$G$22^O235+N235^O235))</f>
        <v>57.0716232550202</v>
      </c>
      <c r="R235" s="25">
        <f>VLOOKUP(IF(P235-'data'!$G$24&lt;0,0,P235-'data'!$G$24),P2:Q1104,2)</f>
        <v>57.2138657028022</v>
      </c>
    </row>
    <row r="236" ht="20.05" customHeight="1">
      <c r="A236" s="22">
        <f>$A235+C235</f>
        <v>1160</v>
      </c>
      <c r="B236" s="23">
        <v>2.5</v>
      </c>
      <c r="C236" s="24">
        <v>5</v>
      </c>
      <c r="D236" t="b" s="25">
        <v>0</v>
      </c>
      <c r="E236" s="26"/>
      <c r="F236" s="30">
        <f>3600*(B236*'data'!$C$15/1000-H236-I235)/C236</f>
        <v>533.361803404625</v>
      </c>
      <c r="G236" s="30">
        <f>IF(F236&gt;'data'!$H$29,'data'!$H$29,IF(F236&lt;0,0,F236))</f>
        <v>533.361803404625</v>
      </c>
      <c r="H236" s="30">
        <f>(J236*'data'!$C$16+K236*OFFSET('data'!$C$17,0,D236)-I235*(OFFSET('data'!$C$18,0,D236)+'data'!$C$19+OFFSET('data'!$C$20,0,D236)))*$C236/60</f>
        <v>-0.740780282506449</v>
      </c>
      <c r="I236" s="30">
        <f>(G236/60)*$C236/60+H236+I235</f>
        <v>16.3633802816823</v>
      </c>
      <c r="J236" s="30">
        <f>J235+('data'!$C$19*I235-'data'!$C$16*J235)*$C236/60</f>
        <v>50.0866264230142</v>
      </c>
      <c r="K236" s="30">
        <f>K235+(OFFSET('data'!$C$20,0,D236)*I235-OFFSET('data'!$C$17,0,D236)*K235)*$C236/60</f>
        <v>54.5326751270226</v>
      </c>
      <c r="L236" s="28">
        <f>$A236/60</f>
        <v>19.3333333333333</v>
      </c>
      <c r="M236" s="24">
        <f>I236/'data'!$C$15*1000</f>
        <v>2.5</v>
      </c>
      <c r="N236" s="24">
        <f>N235+'data'!$G$21*(M235-N235)/60*C235</f>
        <v>2.33765881469017</v>
      </c>
      <c r="O236" s="25">
        <f>IF(N236&lt;='data'!$G$22,1.89,1.47)</f>
        <v>1.89</v>
      </c>
      <c r="P236" s="24">
        <f>$A236</f>
        <v>1160</v>
      </c>
      <c r="Q236" s="25">
        <f>'data'!$G$23-'data'!$G$23*(1-('data'!$G$22^O236)/('data'!$G$22^O236+N236^O236))</f>
        <v>57.0371441996439</v>
      </c>
      <c r="R236" s="25">
        <f>VLOOKUP(IF(P236-'data'!$G$24&lt;0,0,P236-'data'!$G$24),P2:Q1104,2)</f>
        <v>57.1776450839865</v>
      </c>
    </row>
    <row r="237" ht="20.05" customHeight="1">
      <c r="A237" s="22">
        <f>$A236+C236</f>
        <v>1165</v>
      </c>
      <c r="B237" s="23">
        <v>2.5</v>
      </c>
      <c r="C237" s="24">
        <v>5</v>
      </c>
      <c r="D237" t="b" s="25">
        <v>0</v>
      </c>
      <c r="E237" s="26"/>
      <c r="F237" s="30">
        <f>3600*(B237*'data'!$C$15/1000-H237-I236)/C237</f>
        <v>532.878132687522</v>
      </c>
      <c r="G237" s="30">
        <f>IF(F237&gt;'data'!$H$29,'data'!$H$29,IF(F237&lt;0,0,F237))</f>
        <v>532.878132687522</v>
      </c>
      <c r="H237" s="30">
        <f>(J237*'data'!$C$16+K237*OFFSET('data'!$C$17,0,D237)-I236*(OFFSET('data'!$C$18,0,D237)+'data'!$C$19+OFFSET('data'!$C$20,0,D237)))*$C237/60</f>
        <v>-0.740108517621583</v>
      </c>
      <c r="I237" s="30">
        <f>(G237/60)*$C237/60+H237+I236</f>
        <v>16.3633802816823</v>
      </c>
      <c r="J237" s="30">
        <f>J236+('data'!$C$19*I236-'data'!$C$16*J236)*$C237/60</f>
        <v>50.1881703620982</v>
      </c>
      <c r="K237" s="30">
        <f>K236+(OFFSET('data'!$C$20,0,D237)*I236-OFFSET('data'!$C$17,0,D237)*K236)*$C237/60</f>
        <v>54.7597135904118</v>
      </c>
      <c r="L237" s="28">
        <f>$A237/60</f>
        <v>19.4166666666667</v>
      </c>
      <c r="M237" s="24">
        <f>I237/'data'!$C$15*1000</f>
        <v>2.5</v>
      </c>
      <c r="N237" s="24">
        <f>N236+'data'!$G$21*(M236-N236)/60*C236</f>
        <v>2.33956911803263</v>
      </c>
      <c r="O237" s="25">
        <f>IF(N237&lt;='data'!$G$22,1.89,1.47)</f>
        <v>1.89</v>
      </c>
      <c r="P237" s="24">
        <f>$A237</f>
        <v>1165</v>
      </c>
      <c r="Q237" s="25">
        <f>'data'!$G$23-'data'!$G$23*(1-('data'!$G$22^O237)/('data'!$G$22^O237+N237^O237))</f>
        <v>57.0030868765939</v>
      </c>
      <c r="R237" s="25">
        <f>VLOOKUP(IF(P237-'data'!$G$24&lt;0,0,P237-'data'!$G$24),P2:Q1104,2)</f>
        <v>57.141868197663</v>
      </c>
    </row>
    <row r="238" ht="20.05" customHeight="1">
      <c r="A238" s="22">
        <f>$A237+C237</f>
        <v>1170</v>
      </c>
      <c r="B238" s="23">
        <v>2.5</v>
      </c>
      <c r="C238" s="24">
        <v>5</v>
      </c>
      <c r="D238" t="b" s="25">
        <v>0</v>
      </c>
      <c r="E238" s="26"/>
      <c r="F238" s="30">
        <f>3600*(B238*'data'!$C$15/1000-H238-I237)/C238</f>
        <v>532.396998015167</v>
      </c>
      <c r="G238" s="30">
        <f>IF(F238&gt;'data'!$H$29,'data'!$H$29,IF(F238&lt;0,0,F238))</f>
        <v>532.396998015167</v>
      </c>
      <c r="H238" s="30">
        <f>(J238*'data'!$C$16+K238*OFFSET('data'!$C$17,0,D238)-I237*(OFFSET('data'!$C$18,0,D238)+'data'!$C$19+OFFSET('data'!$C$20,0,D238)))*$C238/60</f>
        <v>-0.73944027502109</v>
      </c>
      <c r="I238" s="30">
        <f>(G238/60)*$C238/60+H238+I237</f>
        <v>16.3633802816823</v>
      </c>
      <c r="J238" s="30">
        <f>J237+('data'!$C$19*I237-'data'!$C$16*J237)*$C238/60</f>
        <v>50.2891184050473</v>
      </c>
      <c r="K238" s="30">
        <f>K237+(OFFSET('data'!$C$20,0,D238)*I237-OFFSET('data'!$C$17,0,D238)*K237)*$C238/60</f>
        <v>54.9866761850511</v>
      </c>
      <c r="L238" s="28">
        <f>$A238/60</f>
        <v>19.5</v>
      </c>
      <c r="M238" s="24">
        <f>I238/'data'!$C$15*1000</f>
        <v>2.5</v>
      </c>
      <c r="N238" s="24">
        <f>N237+'data'!$G$21*(M237-N237)/60*C237</f>
        <v>2.34145694242834</v>
      </c>
      <c r="O238" s="25">
        <f>IF(N238&lt;='data'!$G$22,1.89,1.47)</f>
        <v>1.89</v>
      </c>
      <c r="P238" s="24">
        <f>$A238</f>
        <v>1170</v>
      </c>
      <c r="Q238" s="25">
        <f>'data'!$G$23-'data'!$G$23*(1-('data'!$G$22^O238)/('data'!$G$22^O238+N238^O238))</f>
        <v>56.9694459664286</v>
      </c>
      <c r="R238" s="25">
        <f>VLOOKUP(IF(P238-'data'!$G$24&lt;0,0,P238-'data'!$G$24),P2:Q1104,2)</f>
        <v>57.1065294333924</v>
      </c>
    </row>
    <row r="239" ht="20.05" customHeight="1">
      <c r="A239" s="22">
        <f>$A238+C238</f>
        <v>1175</v>
      </c>
      <c r="B239" s="23">
        <v>2.5</v>
      </c>
      <c r="C239" s="24">
        <v>5</v>
      </c>
      <c r="D239" t="b" s="25">
        <v>0</v>
      </c>
      <c r="E239" s="26"/>
      <c r="F239" s="30">
        <f>3600*(B239*'data'!$C$15/1000-H239-I238)/C239</f>
        <v>531.918384606163</v>
      </c>
      <c r="G239" s="30">
        <f>IF(F239&gt;'data'!$H$29,'data'!$H$29,IF(F239&lt;0,0,F239))</f>
        <v>531.918384606163</v>
      </c>
      <c r="H239" s="30">
        <f>(J239*'data'!$C$16+K239*OFFSET('data'!$C$17,0,D239)-I238*(OFFSET('data'!$C$18,0,D239)+'data'!$C$19+OFFSET('data'!$C$20,0,D239)))*$C239/60</f>
        <v>-0.738775534175252</v>
      </c>
      <c r="I239" s="30">
        <f>(G239/60)*$C239/60+H239+I238</f>
        <v>16.3633802816823</v>
      </c>
      <c r="J239" s="30">
        <f>J238+('data'!$C$19*I238-'data'!$C$16*J238)*$C239/60</f>
        <v>50.389474048793</v>
      </c>
      <c r="K239" s="30">
        <f>K238+(OFFSET('data'!$C$20,0,D239)*I238-OFFSET('data'!$C$17,0,D239)*K238)*$C239/60</f>
        <v>55.2135629362933</v>
      </c>
      <c r="L239" s="28">
        <f>$A239/60</f>
        <v>19.5833333333333</v>
      </c>
      <c r="M239" s="24">
        <f>I239/'data'!$C$15*1000</f>
        <v>2.5</v>
      </c>
      <c r="N239" s="24">
        <f>N238+'data'!$G$21*(M238-N238)/60*C238</f>
        <v>2.34332255239186</v>
      </c>
      <c r="O239" s="25">
        <f>IF(N239&lt;='data'!$G$22,1.89,1.47)</f>
        <v>1.89</v>
      </c>
      <c r="P239" s="24">
        <f>$A239</f>
        <v>1175</v>
      </c>
      <c r="Q239" s="25">
        <f>'data'!$G$23-'data'!$G$23*(1-('data'!$G$22^O239)/('data'!$G$22^O239+N239^O239))</f>
        <v>56.9362162199441</v>
      </c>
      <c r="R239" s="25">
        <f>VLOOKUP(IF(P239-'data'!$G$24&lt;0,0,P239-'data'!$G$24),P2:Q1104,2)</f>
        <v>57.0716232550202</v>
      </c>
    </row>
    <row r="240" ht="20.05" customHeight="1">
      <c r="A240" s="22">
        <f>$A239+C239</f>
        <v>1180</v>
      </c>
      <c r="B240" s="23">
        <v>2.5</v>
      </c>
      <c r="C240" s="24">
        <v>5</v>
      </c>
      <c r="D240" t="b" s="25">
        <v>0</v>
      </c>
      <c r="E240" s="26"/>
      <c r="F240" s="30">
        <f>3600*(B240*'data'!$C$15/1000-H240-I239)/C240</f>
        <v>531.442277765825</v>
      </c>
      <c r="G240" s="30">
        <f>IF(F240&gt;'data'!$H$29,'data'!$H$29,IF(F240&lt;0,0,F240))</f>
        <v>531.442277765825</v>
      </c>
      <c r="H240" s="30">
        <f>(J240*'data'!$C$16+K240*OFFSET('data'!$C$17,0,D240)-I239*(OFFSET('data'!$C$18,0,D240)+'data'!$C$19+OFFSET('data'!$C$20,0,D240)))*$C240/60</f>
        <v>-0.738114274674782</v>
      </c>
      <c r="I240" s="30">
        <f>(G240/60)*$C240/60+H240+I239</f>
        <v>16.3633802816823</v>
      </c>
      <c r="J240" s="30">
        <f>J239+('data'!$C$19*I239-'data'!$C$16*J239)*$C240/60</f>
        <v>50.4892407697456</v>
      </c>
      <c r="K240" s="30">
        <f>K239+(OFFSET('data'!$C$20,0,D240)*I239-OFFSET('data'!$C$17,0,D240)*K239)*$C240/60</f>
        <v>55.4403738694828</v>
      </c>
      <c r="L240" s="28">
        <f>$A240/60</f>
        <v>19.6666666666667</v>
      </c>
      <c r="M240" s="24">
        <f>I240/'data'!$C$15*1000</f>
        <v>2.5</v>
      </c>
      <c r="N240" s="24">
        <f>N239+'data'!$G$21*(M239-N239)/60*C239</f>
        <v>2.34516620932515</v>
      </c>
      <c r="O240" s="25">
        <f>IF(N240&lt;='data'!$G$22,1.89,1.47)</f>
        <v>1.89</v>
      </c>
      <c r="P240" s="24">
        <f>$A240</f>
        <v>1180</v>
      </c>
      <c r="Q240" s="25">
        <f>'data'!$G$23-'data'!$G$23*(1-('data'!$G$22^O240)/('data'!$G$22^O240+N240^O240))</f>
        <v>56.9033924571981</v>
      </c>
      <c r="R240" s="25">
        <f>VLOOKUP(IF(P240-'data'!$G$24&lt;0,0,P240-'data'!$G$24),P2:Q1104,2)</f>
        <v>57.0371441996439</v>
      </c>
    </row>
    <row r="241" ht="20.05" customHeight="1">
      <c r="A241" s="22">
        <f>$A240+C240</f>
        <v>1185</v>
      </c>
      <c r="B241" s="23">
        <v>2.5</v>
      </c>
      <c r="C241" s="24">
        <v>5</v>
      </c>
      <c r="D241" t="b" s="25">
        <v>0</v>
      </c>
      <c r="E241" s="26"/>
      <c r="F241" s="30">
        <f>3600*(B241*'data'!$C$15/1000-H241-I240)/C241</f>
        <v>530.968662885665</v>
      </c>
      <c r="G241" s="30">
        <f>IF(F241&gt;'data'!$H$29,'data'!$H$29,IF(F241&lt;0,0,F241))</f>
        <v>530.968662885665</v>
      </c>
      <c r="H241" s="30">
        <f>(J241*'data'!$C$16+K241*OFFSET('data'!$C$17,0,D241)-I240*(OFFSET('data'!$C$18,0,D241)+'data'!$C$19+OFFSET('data'!$C$20,0,D241)))*$C241/60</f>
        <v>-0.737456476230115</v>
      </c>
      <c r="I241" s="30">
        <f>(G241/60)*$C241/60+H241+I240</f>
        <v>16.3633802816823</v>
      </c>
      <c r="J241" s="30">
        <f>J240+('data'!$C$19*I240-'data'!$C$16*J240)*$C241/60</f>
        <v>50.5884220239145</v>
      </c>
      <c r="K241" s="30">
        <f>K240+(OFFSET('data'!$C$20,0,D241)*I240-OFFSET('data'!$C$17,0,D241)*K240)*$C241/60</f>
        <v>55.6671090099554</v>
      </c>
      <c r="L241" s="28">
        <f>$A241/60</f>
        <v>19.75</v>
      </c>
      <c r="M241" s="24">
        <f>I241/'data'!$C$15*1000</f>
        <v>2.5</v>
      </c>
      <c r="N241" s="24">
        <f>N240+'data'!$G$21*(M240-N240)/60*C240</f>
        <v>2.34698817155419</v>
      </c>
      <c r="O241" s="25">
        <f>IF(N241&lt;='data'!$G$22,1.89,1.47)</f>
        <v>1.89</v>
      </c>
      <c r="P241" s="24">
        <f>$A241</f>
        <v>1185</v>
      </c>
      <c r="Q241" s="25">
        <f>'data'!$G$23-'data'!$G$23*(1-('data'!$G$22^O241)/('data'!$G$22^O241+N241^O241))</f>
        <v>56.870969566547</v>
      </c>
      <c r="R241" s="25">
        <f>VLOOKUP(IF(P241-'data'!$G$24&lt;0,0,P241-'data'!$G$24),P2:Q1104,2)</f>
        <v>57.0030868765939</v>
      </c>
    </row>
    <row r="242" ht="20.05" customHeight="1">
      <c r="A242" s="22">
        <f>$A241+C241</f>
        <v>1190</v>
      </c>
      <c r="B242" s="23">
        <v>2.5</v>
      </c>
      <c r="C242" s="24">
        <v>5</v>
      </c>
      <c r="D242" t="b" s="25">
        <v>0</v>
      </c>
      <c r="E242" s="26"/>
      <c r="F242" s="30">
        <f>3600*(B242*'data'!$C$15/1000-H242-I241)/C242</f>
        <v>530.497525442890</v>
      </c>
      <c r="G242" s="30">
        <f>IF(F242&gt;'data'!$H$29,'data'!$H$29,IF(F242&lt;0,0,F242))</f>
        <v>530.497525442890</v>
      </c>
      <c r="H242" s="30">
        <f>(J242*'data'!$C$16+K242*OFFSET('data'!$C$17,0,D242)-I241*(OFFSET('data'!$C$18,0,D242)+'data'!$C$19+OFFSET('data'!$C$20,0,D242)))*$C242/60</f>
        <v>-0.736802118670705</v>
      </c>
      <c r="I242" s="30">
        <f>(G242/60)*$C242/60+H242+I241</f>
        <v>16.3633802816823</v>
      </c>
      <c r="J242" s="30">
        <f>J241+('data'!$C$19*I241-'data'!$C$16*J241)*$C242/60</f>
        <v>50.6870212470282</v>
      </c>
      <c r="K242" s="30">
        <f>K241+(OFFSET('data'!$C$20,0,D242)*I241-OFFSET('data'!$C$17,0,D242)*K241)*$C242/60</f>
        <v>55.8937683830386</v>
      </c>
      <c r="L242" s="28">
        <f>$A242/60</f>
        <v>19.8333333333333</v>
      </c>
      <c r="M242" s="24">
        <f>I242/'data'!$C$15*1000</f>
        <v>2.5</v>
      </c>
      <c r="N242" s="24">
        <f>N241+'data'!$G$21*(M241-N241)/60*C241</f>
        <v>2.3487886943652</v>
      </c>
      <c r="O242" s="25">
        <f>IF(N242&lt;='data'!$G$22,1.89,1.47)</f>
        <v>1.89</v>
      </c>
      <c r="P242" s="24">
        <f>$A242</f>
        <v>1190</v>
      </c>
      <c r="Q242" s="25">
        <f>'data'!$G$23-'data'!$G$23*(1-('data'!$G$22^O242)/('data'!$G$22^O242+N242^O242))</f>
        <v>56.8389425036962</v>
      </c>
      <c r="R242" s="25">
        <f>VLOOKUP(IF(P242-'data'!$G$24&lt;0,0,P242-'data'!$G$24),P2:Q1104,2)</f>
        <v>56.9694459664286</v>
      </c>
    </row>
    <row r="243" ht="20.05" customHeight="1">
      <c r="A243" s="22">
        <f>$A242+C242</f>
        <v>1195</v>
      </c>
      <c r="B243" s="23">
        <v>2.5</v>
      </c>
      <c r="C243" s="24">
        <v>5</v>
      </c>
      <c r="D243" t="b" s="25">
        <v>0</v>
      </c>
      <c r="E243" s="26"/>
      <c r="F243" s="30">
        <f>3600*(B243*'data'!$C$15/1000-H243-I242)/C243</f>
        <v>530.028850999897</v>
      </c>
      <c r="G243" s="30">
        <f>IF(F243&gt;'data'!$H$29,'data'!$H$29,IF(F243&lt;0,0,F243))</f>
        <v>530.028850999897</v>
      </c>
      <c r="H243" s="30">
        <f>(J243*'data'!$C$16+K243*OFFSET('data'!$C$17,0,D243)-I242*(OFFSET('data'!$C$18,0,D243)+'data'!$C$19+OFFSET('data'!$C$20,0,D243)))*$C243/60</f>
        <v>-0.736151181944326</v>
      </c>
      <c r="I243" s="30">
        <f>(G243/60)*$C243/60+H243+I242</f>
        <v>16.3633802816823</v>
      </c>
      <c r="J243" s="30">
        <f>J242+('data'!$C$19*I242-'data'!$C$16*J242)*$C243/60</f>
        <v>50.7850418546529</v>
      </c>
      <c r="K243" s="30">
        <f>K242+(OFFSET('data'!$C$20,0,D243)*I242-OFFSET('data'!$C$17,0,D243)*K242)*$C243/60</f>
        <v>56.1203520140514</v>
      </c>
      <c r="L243" s="28">
        <f>$A243/60</f>
        <v>19.9166666666667</v>
      </c>
      <c r="M243" s="24">
        <f>I243/'data'!$C$15*1000</f>
        <v>2.5</v>
      </c>
      <c r="N243" s="24">
        <f>N242+'data'!$G$21*(M242-N242)/60*C242</f>
        <v>2.35056803004038</v>
      </c>
      <c r="O243" s="25">
        <f>IF(N243&lt;='data'!$G$22,1.89,1.47)</f>
        <v>1.89</v>
      </c>
      <c r="P243" s="24">
        <f>$A243</f>
        <v>1195</v>
      </c>
      <c r="Q243" s="25">
        <f>'data'!$G$23-'data'!$G$23*(1-('data'!$G$22^O243)/('data'!$G$22^O243+N243^O243))</f>
        <v>56.8073062907652</v>
      </c>
      <c r="R243" s="25">
        <f>VLOOKUP(IF(P243-'data'!$G$24&lt;0,0,P243-'data'!$G$24),P2:Q1104,2)</f>
        <v>56.9362162199441</v>
      </c>
    </row>
    <row r="244" ht="20.05" customHeight="1">
      <c r="A244" s="22">
        <f>$A243+C243</f>
        <v>1200</v>
      </c>
      <c r="B244" s="23">
        <v>2.5</v>
      </c>
      <c r="C244" s="24">
        <v>5</v>
      </c>
      <c r="D244" t="b" s="25">
        <v>0</v>
      </c>
      <c r="E244" s="26"/>
      <c r="F244" s="30">
        <f>3600*(B244*'data'!$C$15/1000-H244-I243)/C244</f>
        <v>529.562625203776</v>
      </c>
      <c r="G244" s="30">
        <f>IF(F244&gt;'data'!$H$29,'data'!$H$29,IF(F244&lt;0,0,F244))</f>
        <v>529.562625203776</v>
      </c>
      <c r="H244" s="30">
        <f>(J244*'data'!$C$16+K244*OFFSET('data'!$C$17,0,D244)-I243*(OFFSET('data'!$C$18,0,D244)+'data'!$C$19+OFFSET('data'!$C$20,0,D244)))*$C244/60</f>
        <v>-0.735503646116381</v>
      </c>
      <c r="I244" s="30">
        <f>(G244/60)*$C244/60+H244+I243</f>
        <v>16.3633802816823</v>
      </c>
      <c r="J244" s="30">
        <f>J243+('data'!$C$19*I243-'data'!$C$16*J243)*$C244/60</f>
        <v>50.8824872423112</v>
      </c>
      <c r="K244" s="30">
        <f>K243+(OFFSET('data'!$C$20,0,D244)*I243-OFFSET('data'!$C$17,0,D244)*K243)*$C244/60</f>
        <v>56.3468599283042</v>
      </c>
      <c r="L244" s="28">
        <f>$A244/60</f>
        <v>20</v>
      </c>
      <c r="M244" s="24">
        <f>I244/'data'!$C$15*1000</f>
        <v>2.5</v>
      </c>
      <c r="N244" s="24">
        <f>N243+'data'!$G$21*(M243-N243)/60*C243</f>
        <v>2.35232642789327</v>
      </c>
      <c r="O244" s="25">
        <f>IF(N244&lt;='data'!$G$22,1.89,1.47)</f>
        <v>1.89</v>
      </c>
      <c r="P244" s="24">
        <f>$A244</f>
        <v>1200</v>
      </c>
      <c r="Q244" s="25">
        <f>'data'!$G$23-'data'!$G$23*(1-('data'!$G$22^O244)/('data'!$G$22^O244+N244^O244))</f>
        <v>56.7760560153654</v>
      </c>
      <c r="R244" s="25">
        <f>VLOOKUP(IF(P244-'data'!$G$24&lt;0,0,P244-'data'!$G$24),P2:Q1104,2)</f>
        <v>56.9033924571981</v>
      </c>
    </row>
    <row r="245" ht="20.05" customHeight="1">
      <c r="A245" s="22">
        <f>$A244+C244</f>
        <v>1205</v>
      </c>
      <c r="B245" s="23">
        <v>2.5</v>
      </c>
      <c r="C245" s="24">
        <v>5</v>
      </c>
      <c r="D245" t="b" s="25">
        <v>0</v>
      </c>
      <c r="E245" s="26"/>
      <c r="F245" s="30">
        <f>3600*(B245*'data'!$C$15/1000-H245-I244)/C245</f>
        <v>529.098833785812</v>
      </c>
      <c r="G245" s="30">
        <f>IF(F245&gt;'data'!$H$29,'data'!$H$29,IF(F245&lt;0,0,F245))</f>
        <v>529.098833785812</v>
      </c>
      <c r="H245" s="30">
        <f>(J245*'data'!$C$16+K245*OFFSET('data'!$C$17,0,D245)-I244*(OFFSET('data'!$C$18,0,D245)+'data'!$C$19+OFFSET('data'!$C$20,0,D245)))*$C245/60</f>
        <v>-0.734859491369208</v>
      </c>
      <c r="I245" s="30">
        <f>(G245/60)*$C245/60+H245+I244</f>
        <v>16.3633802816823</v>
      </c>
      <c r="J245" s="30">
        <f>J244+('data'!$C$19*I244-'data'!$C$16*J244)*$C245/60</f>
        <v>50.9793607855995</v>
      </c>
      <c r="K245" s="30">
        <f>K244+(OFFSET('data'!$C$20,0,D245)*I244-OFFSET('data'!$C$17,0,D245)*K244)*$C245/60</f>
        <v>56.5732921510991</v>
      </c>
      <c r="L245" s="28">
        <f>$A245/60</f>
        <v>20.0833333333333</v>
      </c>
      <c r="M245" s="24">
        <f>I245/'data'!$C$15*1000</f>
        <v>2.5</v>
      </c>
      <c r="N245" s="24">
        <f>N244+'data'!$G$21*(M244-N244)/60*C244</f>
        <v>2.3540641343037</v>
      </c>
      <c r="O245" s="25">
        <f>IF(N245&lt;='data'!$G$22,1.89,1.47)</f>
        <v>1.89</v>
      </c>
      <c r="P245" s="24">
        <f>$A245</f>
        <v>1205</v>
      </c>
      <c r="Q245" s="25">
        <f>'data'!$G$23-'data'!$G$23*(1-('data'!$G$22^O245)/('data'!$G$22^O245+N245^O245))</f>
        <v>56.7451868296897</v>
      </c>
      <c r="R245" s="25">
        <f>VLOOKUP(IF(P245-'data'!$G$24&lt;0,0,P245-'data'!$G$24),P2:Q1104,2)</f>
        <v>56.870969566547</v>
      </c>
    </row>
    <row r="246" ht="20.05" customHeight="1">
      <c r="A246" s="22">
        <f>$A245+C245</f>
        <v>1210</v>
      </c>
      <c r="B246" s="23">
        <v>2.5</v>
      </c>
      <c r="C246" s="24">
        <v>5</v>
      </c>
      <c r="D246" t="b" s="25">
        <v>0</v>
      </c>
      <c r="E246" s="26"/>
      <c r="F246" s="30">
        <f>3600*(B246*'data'!$C$15/1000-H246-I245)/C246</f>
        <v>528.637462560988</v>
      </c>
      <c r="G246" s="30">
        <f>IF(F246&gt;'data'!$H$29,'data'!$H$29,IF(F246&lt;0,0,F246))</f>
        <v>528.637462560988</v>
      </c>
      <c r="H246" s="30">
        <f>(J246*'data'!$C$16+K246*OFFSET('data'!$C$17,0,D246)-I245*(OFFSET('data'!$C$18,0,D246)+'data'!$C$19+OFFSET('data'!$C$20,0,D246)))*$C246/60</f>
        <v>-0.7342186980013971</v>
      </c>
      <c r="I246" s="30">
        <f>(G246/60)*$C246/60+H246+I245</f>
        <v>16.3633802816823</v>
      </c>
      <c r="J246" s="30">
        <f>J245+('data'!$C$19*I245-'data'!$C$16*J245)*$C246/60</f>
        <v>51.0756658403049</v>
      </c>
      <c r="K246" s="30">
        <f>K245+(OFFSET('data'!$C$20,0,D246)*I245-OFFSET('data'!$C$17,0,D246)*K245)*$C246/60</f>
        <v>56.7996487077296</v>
      </c>
      <c r="L246" s="28">
        <f>$A246/60</f>
        <v>20.1666666666667</v>
      </c>
      <c r="M246" s="24">
        <f>I246/'data'!$C$15*1000</f>
        <v>2.5</v>
      </c>
      <c r="N246" s="24">
        <f>N245+'data'!$G$21*(M245-N245)/60*C245</f>
        <v>2.35578139275227</v>
      </c>
      <c r="O246" s="25">
        <f>IF(N246&lt;='data'!$G$22,1.89,1.47)</f>
        <v>1.89</v>
      </c>
      <c r="P246" s="24">
        <f>$A246</f>
        <v>1210</v>
      </c>
      <c r="Q246" s="25">
        <f>'data'!$G$23-'data'!$G$23*(1-('data'!$G$22^O246)/('data'!$G$22^O246+N246^O246))</f>
        <v>56.7146939496182</v>
      </c>
      <c r="R246" s="25">
        <f>VLOOKUP(IF(P246-'data'!$G$24&lt;0,0,P246-'data'!$G$24),P2:Q1104,2)</f>
        <v>56.8389425036962</v>
      </c>
    </row>
    <row r="247" ht="20.05" customHeight="1">
      <c r="A247" s="22">
        <f>$A246+C246</f>
        <v>1215</v>
      </c>
      <c r="B247" s="23">
        <v>2.5</v>
      </c>
      <c r="C247" s="24">
        <v>5</v>
      </c>
      <c r="D247" t="b" s="25">
        <v>0</v>
      </c>
      <c r="E247" s="26"/>
      <c r="F247" s="30">
        <f>3600*(B247*'data'!$C$15/1000-H247-I246)/C247</f>
        <v>528.1784974274969</v>
      </c>
      <c r="G247" s="30">
        <f>IF(F247&gt;'data'!$H$29,'data'!$H$29,IF(F247&lt;0,0,F247))</f>
        <v>528.1784974274969</v>
      </c>
      <c r="H247" s="30">
        <f>(J247*'data'!$C$16+K247*OFFSET('data'!$C$17,0,D247)-I246*(OFFSET('data'!$C$18,0,D247)+'data'!$C$19+OFFSET('data'!$C$20,0,D247)))*$C247/60</f>
        <v>-0.733581246427104</v>
      </c>
      <c r="I247" s="30">
        <f>(G247/60)*$C247/60+H247+I246</f>
        <v>16.3633802816823</v>
      </c>
      <c r="J247" s="30">
        <f>J246+('data'!$C$19*I246-'data'!$C$16*J246)*$C247/60</f>
        <v>51.1714057425217</v>
      </c>
      <c r="K247" s="30">
        <f>K246+(OFFSET('data'!$C$20,0,D247)*I246-OFFSET('data'!$C$17,0,D247)*K246)*$C247/60</f>
        <v>57.0259296234809</v>
      </c>
      <c r="L247" s="28">
        <f>$A247/60</f>
        <v>20.25</v>
      </c>
      <c r="M247" s="24">
        <f>I247/'data'!$C$15*1000</f>
        <v>2.5</v>
      </c>
      <c r="N247" s="24">
        <f>N246+'data'!$G$21*(M246-N246)/60*C246</f>
        <v>2.35747844385452</v>
      </c>
      <c r="O247" s="25">
        <f>IF(N247&lt;='data'!$G$22,1.89,1.47)</f>
        <v>1.89</v>
      </c>
      <c r="P247" s="24">
        <f>$A247</f>
        <v>1215</v>
      </c>
      <c r="Q247" s="25">
        <f>'data'!$G$23-'data'!$G$23*(1-('data'!$G$22^O247)/('data'!$G$22^O247+N247^O247))</f>
        <v>56.6845726538326</v>
      </c>
      <c r="R247" s="25">
        <f>VLOOKUP(IF(P247-'data'!$G$24&lt;0,0,P247-'data'!$G$24),P2:Q1104,2)</f>
        <v>56.8073062907652</v>
      </c>
    </row>
    <row r="248" ht="20.05" customHeight="1">
      <c r="A248" s="22">
        <f>$A247+C247</f>
        <v>1220</v>
      </c>
      <c r="B248" s="23">
        <v>2.5</v>
      </c>
      <c r="C248" s="24">
        <v>5</v>
      </c>
      <c r="D248" t="b" s="25">
        <v>0</v>
      </c>
      <c r="E248" s="26"/>
      <c r="F248" s="30">
        <f>3600*(B248*'data'!$C$15/1000-H248-I247)/C248</f>
        <v>527.721924366252</v>
      </c>
      <c r="G248" s="30">
        <f>IF(F248&gt;'data'!$H$29,'data'!$H$29,IF(F248&lt;0,0,F248))</f>
        <v>527.721924366252</v>
      </c>
      <c r="H248" s="30">
        <f>(J248*'data'!$C$16+K248*OFFSET('data'!$C$17,0,D248)-I247*(OFFSET('data'!$C$18,0,D248)+'data'!$C$19+OFFSET('data'!$C$20,0,D248)))*$C248/60</f>
        <v>-0.732947117175375</v>
      </c>
      <c r="I248" s="30">
        <f>(G248/60)*$C248/60+H248+I247</f>
        <v>16.3633802816823</v>
      </c>
      <c r="J248" s="30">
        <f>J247+('data'!$C$19*I247-'data'!$C$16*J247)*$C248/60</f>
        <v>51.2665838087668</v>
      </c>
      <c r="K248" s="30">
        <f>K247+(OFFSET('data'!$C$20,0,D248)*I247-OFFSET('data'!$C$17,0,D248)*K247)*$C248/60</f>
        <v>57.2521349236297</v>
      </c>
      <c r="L248" s="28">
        <f>$A248/60</f>
        <v>20.3333333333333</v>
      </c>
      <c r="M248" s="24">
        <f>I248/'data'!$C$15*1000</f>
        <v>2.5</v>
      </c>
      <c r="N248" s="24">
        <f>N247+'data'!$G$21*(M247-N247)/60*C247</f>
        <v>2.3591555253946</v>
      </c>
      <c r="O248" s="25">
        <f>IF(N248&lt;='data'!$G$22,1.89,1.47)</f>
        <v>1.89</v>
      </c>
      <c r="P248" s="24">
        <f>$A248</f>
        <v>1220</v>
      </c>
      <c r="Q248" s="25">
        <f>'data'!$G$23-'data'!$G$23*(1-('data'!$G$22^O248)/('data'!$G$22^O248+N248^O248))</f>
        <v>56.6548182829472</v>
      </c>
      <c r="R248" s="25">
        <f>VLOOKUP(IF(P248-'data'!$G$24&lt;0,0,P248-'data'!$G$24),P2:Q1104,2)</f>
        <v>56.7760560153654</v>
      </c>
    </row>
    <row r="249" ht="20.05" customHeight="1">
      <c r="A249" s="22">
        <f>$A248+C248</f>
        <v>1225</v>
      </c>
      <c r="B249" s="23">
        <v>2.5</v>
      </c>
      <c r="C249" s="24">
        <v>5</v>
      </c>
      <c r="D249" t="b" s="25">
        <v>0</v>
      </c>
      <c r="E249" s="26"/>
      <c r="F249" s="30">
        <f>3600*(B249*'data'!$C$15/1000-H249-I248)/C249</f>
        <v>527.267729440404</v>
      </c>
      <c r="G249" s="30">
        <f>IF(F249&gt;'data'!$H$29,'data'!$H$29,IF(F249&lt;0,0,F249))</f>
        <v>527.267729440404</v>
      </c>
      <c r="H249" s="30">
        <f>(J249*'data'!$C$16+K249*OFFSET('data'!$C$17,0,D249)-I248*(OFFSET('data'!$C$18,0,D249)+'data'!$C$19+OFFSET('data'!$C$20,0,D249)))*$C249/60</f>
        <v>-0.732316290889475</v>
      </c>
      <c r="I249" s="30">
        <f>(G249/60)*$C249/60+H249+I248</f>
        <v>16.3633802816823</v>
      </c>
      <c r="J249" s="30">
        <f>J248+('data'!$C$19*I248-'data'!$C$16*J248)*$C249/60</f>
        <v>51.3612033360944</v>
      </c>
      <c r="K249" s="30">
        <f>K248+(OFFSET('data'!$C$20,0,D249)*I248-OFFSET('data'!$C$17,0,D249)*K248)*$C249/60</f>
        <v>57.4782646334442</v>
      </c>
      <c r="L249" s="28">
        <f>$A249/60</f>
        <v>20.4166666666667</v>
      </c>
      <c r="M249" s="24">
        <f>I249/'data'!$C$15*1000</f>
        <v>2.5</v>
      </c>
      <c r="N249" s="24">
        <f>N248+'data'!$G$21*(M248-N248)/60*C248</f>
        <v>2.3608128723586</v>
      </c>
      <c r="O249" s="25">
        <f>IF(N249&lt;='data'!$G$22,1.89,1.47)</f>
        <v>1.89</v>
      </c>
      <c r="P249" s="24">
        <f>$A249</f>
        <v>1225</v>
      </c>
      <c r="Q249" s="25">
        <f>'data'!$G$23-'data'!$G$23*(1-('data'!$G$22^O249)/('data'!$G$22^O249+N249^O249))</f>
        <v>56.6254262386498</v>
      </c>
      <c r="R249" s="25">
        <f>VLOOKUP(IF(P249-'data'!$G$24&lt;0,0,P249-'data'!$G$24),P2:Q1104,2)</f>
        <v>56.7451868296897</v>
      </c>
    </row>
    <row r="250" ht="20.05" customHeight="1">
      <c r="A250" s="22">
        <f>$A249+C249</f>
        <v>1230</v>
      </c>
      <c r="B250" s="23">
        <v>2.5</v>
      </c>
      <c r="C250" s="24">
        <v>5</v>
      </c>
      <c r="D250" t="b" s="25">
        <v>0</v>
      </c>
      <c r="E250" s="26"/>
      <c r="F250" s="30">
        <f>3600*(B250*'data'!$C$15/1000-H250-I249)/C250</f>
        <v>526.815898794854</v>
      </c>
      <c r="G250" s="30">
        <f>IF(F250&gt;'data'!$H$29,'data'!$H$29,IF(F250&lt;0,0,F250))</f>
        <v>526.815898794854</v>
      </c>
      <c r="H250" s="30">
        <f>(J250*'data'!$C$16+K250*OFFSET('data'!$C$17,0,D250)-I249*(OFFSET('data'!$C$18,0,D250)+'data'!$C$19+OFFSET('data'!$C$20,0,D250)))*$C250/60</f>
        <v>-0.731688748326211</v>
      </c>
      <c r="I250" s="30">
        <f>(G250/60)*$C250/60+H250+I249</f>
        <v>16.3633802816823</v>
      </c>
      <c r="J250" s="30">
        <f>J249+('data'!$C$19*I249-'data'!$C$16*J249)*$C250/60</f>
        <v>51.4552676022106</v>
      </c>
      <c r="K250" s="30">
        <f>K249+(OFFSET('data'!$C$20,0,D250)*I249-OFFSET('data'!$C$17,0,D250)*K249)*$C250/60</f>
        <v>57.7043187781842</v>
      </c>
      <c r="L250" s="28">
        <f>$A250/60</f>
        <v>20.5</v>
      </c>
      <c r="M250" s="24">
        <f>I250/'data'!$C$15*1000</f>
        <v>2.5</v>
      </c>
      <c r="N250" s="24">
        <f>N249+'data'!$G$21*(M249-N249)/60*C249</f>
        <v>2.36245071696749</v>
      </c>
      <c r="O250" s="25">
        <f>IF(N250&lt;='data'!$G$22,1.89,1.47)</f>
        <v>1.89</v>
      </c>
      <c r="P250" s="24">
        <f>$A250</f>
        <v>1230</v>
      </c>
      <c r="Q250" s="25">
        <f>'data'!$G$23-'data'!$G$23*(1-('data'!$G$22^O250)/('data'!$G$22^O250+N250^O250))</f>
        <v>56.5963919828556</v>
      </c>
      <c r="R250" s="25">
        <f>VLOOKUP(IF(P250-'data'!$G$24&lt;0,0,P250-'data'!$G$24),P2:Q1104,2)</f>
        <v>56.7146939496182</v>
      </c>
    </row>
    <row r="251" ht="20.05" customHeight="1">
      <c r="A251" s="22">
        <f>$A250+C250</f>
        <v>1235</v>
      </c>
      <c r="B251" s="23">
        <v>2.5</v>
      </c>
      <c r="C251" s="24">
        <v>5</v>
      </c>
      <c r="D251" t="b" s="25">
        <v>0</v>
      </c>
      <c r="E251" s="26"/>
      <c r="F251" s="30">
        <f>3600*(B251*'data'!$C$15/1000-H251-I250)/C251</f>
        <v>526.366418655776</v>
      </c>
      <c r="G251" s="30">
        <f>IF(F251&gt;'data'!$H$29,'data'!$H$29,IF(F251&lt;0,0,F251))</f>
        <v>526.366418655776</v>
      </c>
      <c r="H251" s="30">
        <f>(J251*'data'!$C$16+K251*OFFSET('data'!$C$17,0,D251)-I250*(OFFSET('data'!$C$18,0,D251)+'data'!$C$19+OFFSET('data'!$C$20,0,D251)))*$C251/60</f>
        <v>-0.73106447035527</v>
      </c>
      <c r="I251" s="30">
        <f>(G251/60)*$C251/60+H251+I250</f>
        <v>16.3633802816823</v>
      </c>
      <c r="J251" s="30">
        <f>J250+('data'!$C$19*I250-'data'!$C$16*J250)*$C251/60</f>
        <v>51.5487798655867</v>
      </c>
      <c r="K251" s="30">
        <f>K250+(OFFSET('data'!$C$20,0,D251)*I250-OFFSET('data'!$C$17,0,D251)*K250)*$C251/60</f>
        <v>57.930297383101</v>
      </c>
      <c r="L251" s="28">
        <f>$A251/60</f>
        <v>20.5833333333333</v>
      </c>
      <c r="M251" s="24">
        <f>I251/'data'!$C$15*1000</f>
        <v>2.5</v>
      </c>
      <c r="N251" s="24">
        <f>N250+'data'!$G$21*(M250-N250)/60*C250</f>
        <v>2.36406928870964</v>
      </c>
      <c r="O251" s="25">
        <f>IF(N251&lt;='data'!$G$22,1.89,1.47)</f>
        <v>1.89</v>
      </c>
      <c r="P251" s="24">
        <f>$A251</f>
        <v>1235</v>
      </c>
      <c r="Q251" s="25">
        <f>'data'!$G$23-'data'!$G$23*(1-('data'!$G$22^O251)/('data'!$G$22^O251+N251^O251))</f>
        <v>56.5677110368738</v>
      </c>
      <c r="R251" s="25">
        <f>VLOOKUP(IF(P251-'data'!$G$24&lt;0,0,P251-'data'!$G$24),P2:Q1104,2)</f>
        <v>56.6845726538326</v>
      </c>
    </row>
    <row r="252" ht="20.05" customHeight="1">
      <c r="A252" s="22">
        <f>$A251+C251</f>
        <v>1240</v>
      </c>
      <c r="B252" s="23">
        <v>2.5</v>
      </c>
      <c r="C252" s="24">
        <v>5</v>
      </c>
      <c r="D252" t="b" s="25">
        <v>0</v>
      </c>
      <c r="E252" s="26"/>
      <c r="F252" s="30">
        <f>3600*(B252*'data'!$C$15/1000-H252-I251)/C252</f>
        <v>525.919275330143</v>
      </c>
      <c r="G252" s="30">
        <f>IF(F252&gt;'data'!$H$29,'data'!$H$29,IF(F252&lt;0,0,F252))</f>
        <v>525.919275330143</v>
      </c>
      <c r="H252" s="30">
        <f>(J252*'data'!$C$16+K252*OFFSET('data'!$C$17,0,D252)-I251*(OFFSET('data'!$C$18,0,D252)+'data'!$C$19+OFFSET('data'!$C$20,0,D252)))*$C252/60</f>
        <v>-0.730443437958557</v>
      </c>
      <c r="I252" s="30">
        <f>(G252/60)*$C252/60+H252+I251</f>
        <v>16.3633802816823</v>
      </c>
      <c r="J252" s="30">
        <f>J251+('data'!$C$19*I251-'data'!$C$16*J251)*$C252/60</f>
        <v>51.6417433655721</v>
      </c>
      <c r="K252" s="30">
        <f>K251+(OFFSET('data'!$C$20,0,D252)*I251-OFFSET('data'!$C$17,0,D252)*K251)*$C252/60</f>
        <v>58.1562004734376</v>
      </c>
      <c r="L252" s="28">
        <f>$A252/60</f>
        <v>20.6666666666667</v>
      </c>
      <c r="M252" s="24">
        <f>I252/'data'!$C$15*1000</f>
        <v>2.5</v>
      </c>
      <c r="N252" s="24">
        <f>N251+'data'!$G$21*(M251-N251)/60*C251</f>
        <v>2.36566881437299</v>
      </c>
      <c r="O252" s="25">
        <f>IF(N252&lt;='data'!$G$22,1.89,1.47)</f>
        <v>1.89</v>
      </c>
      <c r="P252" s="24">
        <f>$A252</f>
        <v>1240</v>
      </c>
      <c r="Q252" s="25">
        <f>'data'!$G$23-'data'!$G$23*(1-('data'!$G$22^O252)/('data'!$G$22^O252+N252^O252))</f>
        <v>56.5393789805854</v>
      </c>
      <c r="R252" s="25">
        <f>VLOOKUP(IF(P252-'data'!$G$24&lt;0,0,P252-'data'!$G$24),P2:Q1104,2)</f>
        <v>56.6548182829472</v>
      </c>
    </row>
    <row r="253" ht="20.05" customHeight="1">
      <c r="A253" s="22">
        <f>$A252+C252</f>
        <v>1245</v>
      </c>
      <c r="B253" s="23">
        <v>2.5</v>
      </c>
      <c r="C253" s="24">
        <v>5</v>
      </c>
      <c r="D253" t="b" s="25">
        <v>0</v>
      </c>
      <c r="E253" s="26"/>
      <c r="F253" s="30">
        <f>3600*(B253*'data'!$C$15/1000-H253-I252)/C253</f>
        <v>525.474455205246</v>
      </c>
      <c r="G253" s="30">
        <f>IF(F253&gt;'data'!$H$29,'data'!$H$29,IF(F253&lt;0,0,F253))</f>
        <v>525.474455205246</v>
      </c>
      <c r="H253" s="30">
        <f>(J253*'data'!$C$16+K253*OFFSET('data'!$C$17,0,D253)-I252*(OFFSET('data'!$C$18,0,D253)+'data'!$C$19+OFFSET('data'!$C$20,0,D253)))*$C253/60</f>
        <v>-0.729825632229534</v>
      </c>
      <c r="I253" s="30">
        <f>(G253/60)*$C253/60+H253+I252</f>
        <v>16.3633802816823</v>
      </c>
      <c r="J253" s="30">
        <f>J252+('data'!$C$19*I252-'data'!$C$16*J252)*$C253/60</f>
        <v>51.7341613225066</v>
      </c>
      <c r="K253" s="30">
        <f>K252+(OFFSET('data'!$C$20,0,D253)*I252-OFFSET('data'!$C$17,0,D253)*K252)*$C253/60</f>
        <v>58.3820280744284</v>
      </c>
      <c r="L253" s="28">
        <f>$A253/60</f>
        <v>20.75</v>
      </c>
      <c r="M253" s="24">
        <f>I253/'data'!$C$15*1000</f>
        <v>2.5</v>
      </c>
      <c r="N253" s="24">
        <f>N252+'data'!$G$21*(M252-N252)/60*C252</f>
        <v>2.3672495180768</v>
      </c>
      <c r="O253" s="25">
        <f>IF(N253&lt;='data'!$G$22,1.89,1.47)</f>
        <v>1.89</v>
      </c>
      <c r="P253" s="24">
        <f>$A253</f>
        <v>1245</v>
      </c>
      <c r="Q253" s="25">
        <f>'data'!$G$23-'data'!$G$23*(1-('data'!$G$22^O253)/('data'!$G$22^O253+N253^O253))</f>
        <v>56.5113914516336</v>
      </c>
      <c r="R253" s="25">
        <f>VLOOKUP(IF(P253-'data'!$G$24&lt;0,0,P253-'data'!$G$24),P2:Q1104,2)</f>
        <v>56.6254262386498</v>
      </c>
    </row>
    <row r="254" ht="20.05" customHeight="1">
      <c r="A254" s="22">
        <f>$A253+C253</f>
        <v>1250</v>
      </c>
      <c r="B254" s="23">
        <v>2.5</v>
      </c>
      <c r="C254" s="24">
        <v>5</v>
      </c>
      <c r="D254" t="b" s="25">
        <v>0</v>
      </c>
      <c r="E254" s="26"/>
      <c r="F254" s="30">
        <f>3600*(B254*'data'!$C$15/1000-H254-I253)/C254</f>
        <v>525.031944748231</v>
      </c>
      <c r="G254" s="30">
        <f>IF(F254&gt;'data'!$H$29,'data'!$H$29,IF(F254&lt;0,0,F254))</f>
        <v>525.031944748231</v>
      </c>
      <c r="H254" s="30">
        <f>(J254*'data'!$C$16+K254*OFFSET('data'!$C$17,0,D254)-I253*(OFFSET('data'!$C$18,0,D254)+'data'!$C$19+OFFSET('data'!$C$20,0,D254)))*$C254/60</f>
        <v>-0.729211034372568</v>
      </c>
      <c r="I254" s="30">
        <f>(G254/60)*$C254/60+H254+I253</f>
        <v>16.3633802816823</v>
      </c>
      <c r="J254" s="30">
        <f>J253+('data'!$C$19*I253-'data'!$C$16*J253)*$C254/60</f>
        <v>51.8260369378318</v>
      </c>
      <c r="K254" s="30">
        <f>K253+(OFFSET('data'!$C$20,0,D254)*I253-OFFSET('data'!$C$17,0,D254)*K253)*$C254/60</f>
        <v>58.6077802112995</v>
      </c>
      <c r="L254" s="28">
        <f>$A254/60</f>
        <v>20.8333333333333</v>
      </c>
      <c r="M254" s="24">
        <f>I254/'data'!$C$15*1000</f>
        <v>2.5</v>
      </c>
      <c r="N254" s="24">
        <f>N253+'data'!$G$21*(M253-N253)/60*C253</f>
        <v>2.36881162130309</v>
      </c>
      <c r="O254" s="25">
        <f>IF(N254&lt;='data'!$G$22,1.89,1.47)</f>
        <v>1.89</v>
      </c>
      <c r="P254" s="24">
        <f>$A254</f>
        <v>1250</v>
      </c>
      <c r="Q254" s="25">
        <f>'data'!$G$23-'data'!$G$23*(1-('data'!$G$22^O254)/('data'!$G$22^O254+N254^O254))</f>
        <v>56.4837441446249</v>
      </c>
      <c r="R254" s="25">
        <f>VLOOKUP(IF(P254-'data'!$G$24&lt;0,0,P254-'data'!$G$24),P2:Q1104,2)</f>
        <v>56.5963919828556</v>
      </c>
    </row>
    <row r="255" ht="20.05" customHeight="1">
      <c r="A255" s="22">
        <f>$A254+C254</f>
        <v>1255</v>
      </c>
      <c r="B255" s="23">
        <v>2.5</v>
      </c>
      <c r="C255" s="24">
        <v>5</v>
      </c>
      <c r="D255" t="b" s="25">
        <v>0</v>
      </c>
      <c r="E255" s="26"/>
      <c r="F255" s="30">
        <f>3600*(B255*'data'!$C$15/1000-H255-I254)/C255</f>
        <v>524.591730505622</v>
      </c>
      <c r="G255" s="30">
        <f>IF(F255&gt;'data'!$H$29,'data'!$H$29,IF(F255&lt;0,0,F255))</f>
        <v>524.591730505622</v>
      </c>
      <c r="H255" s="30">
        <f>(J255*'data'!$C$16+K255*OFFSET('data'!$C$17,0,D255)-I254*(OFFSET('data'!$C$18,0,D255)+'data'!$C$19+OFFSET('data'!$C$20,0,D255)))*$C255/60</f>
        <v>-0.728599625702278</v>
      </c>
      <c r="I255" s="30">
        <f>(G255/60)*$C255/60+H255+I254</f>
        <v>16.3633802816823</v>
      </c>
      <c r="J255" s="30">
        <f>J254+('data'!$C$19*I254-'data'!$C$16*J254)*$C255/60</f>
        <v>51.9173733942021</v>
      </c>
      <c r="K255" s="30">
        <f>K254+(OFFSET('data'!$C$20,0,D255)*I254-OFFSET('data'!$C$17,0,D255)*K254)*$C255/60</f>
        <v>58.8334569092685</v>
      </c>
      <c r="L255" s="28">
        <f>$A255/60</f>
        <v>20.9166666666667</v>
      </c>
      <c r="M255" s="24">
        <f>I255/'data'!$C$15*1000</f>
        <v>2.5</v>
      </c>
      <c r="N255" s="24">
        <f>N254+'data'!$G$21*(M254-N254)/60*C254</f>
        <v>2.37035534292763</v>
      </c>
      <c r="O255" s="25">
        <f>IF(N255&lt;='data'!$G$22,1.89,1.47)</f>
        <v>1.89</v>
      </c>
      <c r="P255" s="24">
        <f>$A255</f>
        <v>1255</v>
      </c>
      <c r="Q255" s="25">
        <f>'data'!$G$23-'data'!$G$23*(1-('data'!$G$22^O255)/('data'!$G$22^O255+N255^O255))</f>
        <v>56.456432810343</v>
      </c>
      <c r="R255" s="25">
        <f>VLOOKUP(IF(P255-'data'!$G$24&lt;0,0,P255-'data'!$G$24),P2:Q1104,2)</f>
        <v>56.5677110368738</v>
      </c>
    </row>
    <row r="256" ht="20.05" customHeight="1">
      <c r="A256" s="22">
        <f>$A255+C255</f>
        <v>1260</v>
      </c>
      <c r="B256" s="23">
        <v>2.5</v>
      </c>
      <c r="C256" s="24">
        <v>5</v>
      </c>
      <c r="D256" t="b" s="25">
        <v>0</v>
      </c>
      <c r="E256" s="26"/>
      <c r="F256" s="30">
        <f>3600*(B256*'data'!$C$15/1000-H256-I255)/C256</f>
        <v>524.153799102862</v>
      </c>
      <c r="G256" s="30">
        <f>IF(F256&gt;'data'!$H$29,'data'!$H$29,IF(F256&lt;0,0,F256))</f>
        <v>524.153799102862</v>
      </c>
      <c r="H256" s="30">
        <f>(J256*'data'!$C$16+K256*OFFSET('data'!$C$17,0,D256)-I255*(OFFSET('data'!$C$18,0,D256)+'data'!$C$19+OFFSET('data'!$C$20,0,D256)))*$C256/60</f>
        <v>-0.727991387642889</v>
      </c>
      <c r="I256" s="30">
        <f>(G256/60)*$C256/60+H256+I255</f>
        <v>16.3633802816823</v>
      </c>
      <c r="J256" s="30">
        <f>J255+('data'!$C$19*I255-'data'!$C$16*J255)*$C256/60</f>
        <v>52.008173855595</v>
      </c>
      <c r="K256" s="30">
        <f>K255+(OFFSET('data'!$C$20,0,D256)*I255-OFFSET('data'!$C$17,0,D256)*K255)*$C256/60</f>
        <v>59.0590581935446</v>
      </c>
      <c r="L256" s="28">
        <f>$A256/60</f>
        <v>21</v>
      </c>
      <c r="M256" s="24">
        <f>I256/'data'!$C$15*1000</f>
        <v>2.5</v>
      </c>
      <c r="N256" s="24">
        <f>N255+'data'!$G$21*(M255-N255)/60*C255</f>
        <v>2.37188089925066</v>
      </c>
      <c r="O256" s="25">
        <f>IF(N256&lt;='data'!$G$22,1.89,1.47)</f>
        <v>1.89</v>
      </c>
      <c r="P256" s="24">
        <f>$A256</f>
        <v>1260</v>
      </c>
      <c r="Q256" s="25">
        <f>'data'!$G$23-'data'!$G$23*(1-('data'!$G$22^O256)/('data'!$G$22^O256+N256^O256))</f>
        <v>56.4294532549725</v>
      </c>
      <c r="R256" s="25">
        <f>VLOOKUP(IF(P256-'data'!$G$24&lt;0,0,P256-'data'!$G$24),P2:Q1104,2)</f>
        <v>56.5393789805854</v>
      </c>
    </row>
    <row r="257" ht="20.05" customHeight="1">
      <c r="A257" s="22">
        <f>$A256+C256</f>
        <v>1265</v>
      </c>
      <c r="B257" s="23">
        <v>2.5</v>
      </c>
      <c r="C257" s="24">
        <v>5</v>
      </c>
      <c r="D257" t="b" s="25">
        <v>0</v>
      </c>
      <c r="E257" s="26"/>
      <c r="F257" s="30">
        <f>3600*(B257*'data'!$C$15/1000-H257-I256)/C257</f>
        <v>523.718137243845</v>
      </c>
      <c r="G257" s="30">
        <f>IF(F257&gt;'data'!$H$29,'data'!$H$29,IF(F257&lt;0,0,F257))</f>
        <v>523.718137243845</v>
      </c>
      <c r="H257" s="30">
        <f>(J257*'data'!$C$16+K257*OFFSET('data'!$C$17,0,D257)-I256*(OFFSET('data'!$C$18,0,D257)+'data'!$C$19+OFFSET('data'!$C$20,0,D257)))*$C257/60</f>
        <v>-0.727386301727587</v>
      </c>
      <c r="I257" s="30">
        <f>(G257/60)*$C257/60+H257+I256</f>
        <v>16.3633802816823</v>
      </c>
      <c r="J257" s="30">
        <f>J256+('data'!$C$19*I256-'data'!$C$16*J256)*$C257/60</f>
        <v>52.0984414674207</v>
      </c>
      <c r="K257" s="30">
        <f>K256+(OFFSET('data'!$C$20,0,D257)*I256-OFFSET('data'!$C$17,0,D257)*K256)*$C257/60</f>
        <v>59.2845840893285</v>
      </c>
      <c r="L257" s="28">
        <f>$A257/60</f>
        <v>21.0833333333333</v>
      </c>
      <c r="M257" s="24">
        <f>I257/'data'!$C$15*1000</f>
        <v>2.5</v>
      </c>
      <c r="N257" s="24">
        <f>N256+'data'!$G$21*(M256-N256)/60*C256</f>
        <v>2.37338850402715</v>
      </c>
      <c r="O257" s="25">
        <f>IF(N257&lt;='data'!$G$22,1.89,1.47)</f>
        <v>1.89</v>
      </c>
      <c r="P257" s="24">
        <f>$A257</f>
        <v>1265</v>
      </c>
      <c r="Q257" s="25">
        <f>'data'!$G$23-'data'!$G$23*(1-('data'!$G$22^O257)/('data'!$G$22^O257+N257^O257))</f>
        <v>56.4028013393355</v>
      </c>
      <c r="R257" s="25">
        <f>VLOOKUP(IF(P257-'data'!$G$24&lt;0,0,P257-'data'!$G$24),P2:Q1104,2)</f>
        <v>56.5113914516336</v>
      </c>
    </row>
    <row r="258" ht="20.05" customHeight="1">
      <c r="A258" s="22">
        <f>$A257+C257</f>
        <v>1270</v>
      </c>
      <c r="B258" s="23">
        <v>2.5</v>
      </c>
      <c r="C258" s="24">
        <v>5</v>
      </c>
      <c r="D258" t="b" s="25">
        <v>0</v>
      </c>
      <c r="E258" s="26"/>
      <c r="F258" s="30">
        <f>3600*(B258*'data'!$C$15/1000-H258-I257)/C258</f>
        <v>523.284731710459</v>
      </c>
      <c r="G258" s="30">
        <f>IF(F258&gt;'data'!$H$29,'data'!$H$29,IF(F258&lt;0,0,F258))</f>
        <v>523.284731710459</v>
      </c>
      <c r="H258" s="30">
        <f>(J258*'data'!$C$16+K258*OFFSET('data'!$C$17,0,D258)-I257*(OFFSET('data'!$C$18,0,D258)+'data'!$C$19+OFFSET('data'!$C$20,0,D258)))*$C258/60</f>
        <v>-0.726784349597885</v>
      </c>
      <c r="I258" s="30">
        <f>(G258/60)*$C258/60+H258+I257</f>
        <v>16.3633802816823</v>
      </c>
      <c r="J258" s="30">
        <f>J257+('data'!$C$19*I257-'data'!$C$16*J257)*$C258/60</f>
        <v>52.1881793566309</v>
      </c>
      <c r="K258" s="30">
        <f>K257+(OFFSET('data'!$C$20,0,D258)*I257-OFFSET('data'!$C$17,0,D258)*K257)*$C258/60</f>
        <v>59.5100346218126</v>
      </c>
      <c r="L258" s="28">
        <f>$A258/60</f>
        <v>21.1666666666667</v>
      </c>
      <c r="M258" s="24">
        <f>I258/'data'!$C$15*1000</f>
        <v>2.5</v>
      </c>
      <c r="N258" s="24">
        <f>N257+'data'!$G$21*(M257-N257)/60*C257</f>
        <v>2.37487836849678</v>
      </c>
      <c r="O258" s="25">
        <f>IF(N258&lt;='data'!$G$22,1.89,1.47)</f>
        <v>1.89</v>
      </c>
      <c r="P258" s="24">
        <f>$A258</f>
        <v>1270</v>
      </c>
      <c r="Q258" s="25">
        <f>'data'!$G$23-'data'!$G$23*(1-('data'!$G$22^O258)/('data'!$G$22^O258+N258^O258))</f>
        <v>56.3764729781376</v>
      </c>
      <c r="R258" s="25">
        <f>VLOOKUP(IF(P258-'data'!$G$24&lt;0,0,P258-'data'!$G$24),P2:Q1104,2)</f>
        <v>56.4837441446249</v>
      </c>
    </row>
    <row r="259" ht="20.05" customHeight="1">
      <c r="A259" s="22">
        <f>$A258+C258</f>
        <v>1275</v>
      </c>
      <c r="B259" s="23">
        <v>2.5</v>
      </c>
      <c r="C259" s="24">
        <v>5</v>
      </c>
      <c r="D259" t="b" s="25">
        <v>0</v>
      </c>
      <c r="E259" s="26"/>
      <c r="F259" s="30">
        <f>3600*(B259*'data'!$C$15/1000-H259-I258)/C259</f>
        <v>522.853569362128</v>
      </c>
      <c r="G259" s="30">
        <f>IF(F259&gt;'data'!$H$29,'data'!$H$29,IF(F259&lt;0,0,F259))</f>
        <v>522.853569362128</v>
      </c>
      <c r="H259" s="30">
        <f>(J259*'data'!$C$16+K259*OFFSET('data'!$C$17,0,D259)-I258*(OFFSET('data'!$C$18,0,D259)+'data'!$C$19+OFFSET('data'!$C$20,0,D259)))*$C259/60</f>
        <v>-0.726185513002981</v>
      </c>
      <c r="I259" s="30">
        <f>(G259/60)*$C259/60+H259+I258</f>
        <v>16.3633802816823</v>
      </c>
      <c r="J259" s="30">
        <f>J258+('data'!$C$19*I258-'data'!$C$16*J258)*$C259/60</f>
        <v>52.2773906318273</v>
      </c>
      <c r="K259" s="30">
        <f>K258+(OFFSET('data'!$C$20,0,D259)*I258-OFFSET('data'!$C$17,0,D259)*K258)*$C259/60</f>
        <v>59.7354098161808</v>
      </c>
      <c r="L259" s="28">
        <f>$A259/60</f>
        <v>21.25</v>
      </c>
      <c r="M259" s="24">
        <f>I259/'data'!$C$15*1000</f>
        <v>2.5</v>
      </c>
      <c r="N259" s="24">
        <f>N258+'data'!$G$21*(M258-N258)/60*C258</f>
        <v>2.37635070141352</v>
      </c>
      <c r="O259" s="25">
        <f>IF(N259&lt;='data'!$G$22,1.89,1.47)</f>
        <v>1.89</v>
      </c>
      <c r="P259" s="24">
        <f>$A259</f>
        <v>1275</v>
      </c>
      <c r="Q259" s="25">
        <f>'data'!$G$23-'data'!$G$23*(1-('data'!$G$22^O259)/('data'!$G$22^O259+N259^O259))</f>
        <v>56.3504641392262</v>
      </c>
      <c r="R259" s="25">
        <f>VLOOKUP(IF(P259-'data'!$G$24&lt;0,0,P259-'data'!$G$24),P2:Q1104,2)</f>
        <v>56.456432810343</v>
      </c>
    </row>
    <row r="260" ht="20.05" customHeight="1">
      <c r="A260" s="22">
        <f>$A259+C259</f>
        <v>1280</v>
      </c>
      <c r="B260" s="23">
        <v>2.5</v>
      </c>
      <c r="C260" s="24">
        <v>5</v>
      </c>
      <c r="D260" t="b" s="25">
        <v>0</v>
      </c>
      <c r="E260" s="26"/>
      <c r="F260" s="30">
        <f>3600*(B260*'data'!$C$15/1000-H260-I259)/C260</f>
        <v>522.424637135354</v>
      </c>
      <c r="G260" s="30">
        <f>IF(F260&gt;'data'!$H$29,'data'!$H$29,IF(F260&lt;0,0,F260))</f>
        <v>522.424637135354</v>
      </c>
      <c r="H260" s="30">
        <f>(J260*'data'!$C$16+K260*OFFSET('data'!$C$17,0,D260)-I259*(OFFSET('data'!$C$18,0,D260)+'data'!$C$19+OFFSET('data'!$C$20,0,D260)))*$C260/60</f>
        <v>-0.725589773799128</v>
      </c>
      <c r="I260" s="30">
        <f>(G260/60)*$C260/60+H260+I259</f>
        <v>16.3633802816823</v>
      </c>
      <c r="J260" s="30">
        <f>J259+('data'!$C$19*I259-'data'!$C$16*J259)*$C260/60</f>
        <v>52.3660783833692</v>
      </c>
      <c r="K260" s="30">
        <f>K259+(OFFSET('data'!$C$20,0,D260)*I259-OFFSET('data'!$C$17,0,D260)*K259)*$C260/60</f>
        <v>59.9607096976087</v>
      </c>
      <c r="L260" s="28">
        <f>$A260/60</f>
        <v>21.3333333333333</v>
      </c>
      <c r="M260" s="24">
        <f>I260/'data'!$C$15*1000</f>
        <v>2.5</v>
      </c>
      <c r="N260" s="24">
        <f>N259+'data'!$G$21*(M259-N259)/60*C259</f>
        <v>2.3778057090749</v>
      </c>
      <c r="O260" s="25">
        <f>IF(N260&lt;='data'!$G$22,1.89,1.47)</f>
        <v>1.89</v>
      </c>
      <c r="P260" s="24">
        <f>$A260</f>
        <v>1280</v>
      </c>
      <c r="Q260" s="25">
        <f>'data'!$G$23-'data'!$G$23*(1-('data'!$G$22^O260)/('data'!$G$22^O260+N260^O260))</f>
        <v>56.3247708428584</v>
      </c>
      <c r="R260" s="25">
        <f>VLOOKUP(IF(P260-'data'!$G$24&lt;0,0,P260-'data'!$G$24),P2:Q1104,2)</f>
        <v>56.4294532549725</v>
      </c>
    </row>
    <row r="261" ht="20.05" customHeight="1">
      <c r="A261" s="22">
        <f>$A260+C260</f>
        <v>1285</v>
      </c>
      <c r="B261" s="23">
        <v>2.5</v>
      </c>
      <c r="C261" s="24">
        <v>5</v>
      </c>
      <c r="D261" t="b" s="25">
        <v>0</v>
      </c>
      <c r="E261" s="26"/>
      <c r="F261" s="30">
        <f>3600*(B261*'data'!$C$15/1000-H261-I260)/C261</f>
        <v>521.997922043268</v>
      </c>
      <c r="G261" s="30">
        <f>IF(F261&gt;'data'!$H$29,'data'!$H$29,IF(F261&lt;0,0,F261))</f>
        <v>521.997922043268</v>
      </c>
      <c r="H261" s="30">
        <f>(J261*'data'!$C$16+K261*OFFSET('data'!$C$17,0,D261)-I260*(OFFSET('data'!$C$18,0,D261)+'data'!$C$19+OFFSET('data'!$C$20,0,D261)))*$C261/60</f>
        <v>-0.724997113949009</v>
      </c>
      <c r="I261" s="30">
        <f>(G261/60)*$C261/60+H261+I260</f>
        <v>16.3633802816823</v>
      </c>
      <c r="J261" s="30">
        <f>J260+('data'!$C$19*I260-'data'!$C$16*J260)*$C261/60</f>
        <v>52.4542456834805</v>
      </c>
      <c r="K261" s="30">
        <f>K260+(OFFSET('data'!$C$20,0,D261)*I260-OFFSET('data'!$C$17,0,D261)*K260)*$C261/60</f>
        <v>60.1859342912633</v>
      </c>
      <c r="L261" s="28">
        <f>$A261/60</f>
        <v>21.4166666666667</v>
      </c>
      <c r="M261" s="24">
        <f>I261/'data'!$C$15*1000</f>
        <v>2.5</v>
      </c>
      <c r="N261" s="24">
        <f>N260+'data'!$G$21*(M260-N260)/60*C260</f>
        <v>2.37924359535088</v>
      </c>
      <c r="O261" s="25">
        <f>IF(N261&lt;='data'!$G$22,1.89,1.47)</f>
        <v>1.89</v>
      </c>
      <c r="P261" s="24">
        <f>$A261</f>
        <v>1285</v>
      </c>
      <c r="Q261" s="25">
        <f>'data'!$G$23-'data'!$G$23*(1-('data'!$G$22^O261)/('data'!$G$22^O261+N261^O261))</f>
        <v>56.2993891609807</v>
      </c>
      <c r="R261" s="25">
        <f>VLOOKUP(IF(P261-'data'!$G$24&lt;0,0,P261-'data'!$G$24),P2:Q1104,2)</f>
        <v>56.4028013393355</v>
      </c>
    </row>
    <row r="262" ht="20.05" customHeight="1">
      <c r="A262" s="22">
        <f>$A261+C261</f>
        <v>1290</v>
      </c>
      <c r="B262" s="23">
        <v>2.5</v>
      </c>
      <c r="C262" s="24">
        <v>5</v>
      </c>
      <c r="D262" t="b" s="25">
        <v>0</v>
      </c>
      <c r="E262" s="26"/>
      <c r="F262" s="30">
        <f>3600*(B262*'data'!$C$15/1000-H262-I261)/C262</f>
        <v>521.573411175179</v>
      </c>
      <c r="G262" s="30">
        <f>IF(F262&gt;'data'!$H$29,'data'!$H$29,IF(F262&lt;0,0,F262))</f>
        <v>521.573411175179</v>
      </c>
      <c r="H262" s="30">
        <f>(J262*'data'!$C$16+K262*OFFSET('data'!$C$17,0,D262)-I261*(OFFSET('data'!$C$18,0,D262)+'data'!$C$19+OFFSET('data'!$C$20,0,D262)))*$C262/60</f>
        <v>-0.724407515521107</v>
      </c>
      <c r="I262" s="30">
        <f>(G262/60)*$C262/60+H262+I261</f>
        <v>16.3633802816823</v>
      </c>
      <c r="J262" s="30">
        <f>J261+('data'!$C$19*I261-'data'!$C$16*J261)*$C262/60</f>
        <v>52.5418955863563</v>
      </c>
      <c r="K262" s="30">
        <f>K261+(OFFSET('data'!$C$20,0,D262)*I261-OFFSET('data'!$C$17,0,D262)*K261)*$C262/60</f>
        <v>60.4110836223033</v>
      </c>
      <c r="L262" s="28">
        <f>$A262/60</f>
        <v>21.5</v>
      </c>
      <c r="M262" s="24">
        <f>I262/'data'!$C$15*1000</f>
        <v>2.5</v>
      </c>
      <c r="N262" s="24">
        <f>N261+'data'!$G$21*(M261-N261)/60*C261</f>
        <v>2.38066456171246</v>
      </c>
      <c r="O262" s="25">
        <f>IF(N262&lt;='data'!$G$22,1.89,1.47)</f>
        <v>1.89</v>
      </c>
      <c r="P262" s="24">
        <f>$A262</f>
        <v>1290</v>
      </c>
      <c r="Q262" s="25">
        <f>'data'!$G$23-'data'!$G$23*(1-('data'!$G$22^O262)/('data'!$G$22^O262+N262^O262))</f>
        <v>56.2743152165177</v>
      </c>
      <c r="R262" s="25">
        <f>VLOOKUP(IF(P262-'data'!$G$24&lt;0,0,P262-'data'!$G$24),P2:Q1104,2)</f>
        <v>56.3764729781376</v>
      </c>
    </row>
    <row r="263" ht="20.05" customHeight="1">
      <c r="A263" s="22">
        <f>$A262+C262</f>
        <v>1295</v>
      </c>
      <c r="B263" s="23">
        <v>2.5</v>
      </c>
      <c r="C263" s="24">
        <v>5</v>
      </c>
      <c r="D263" t="b" s="25">
        <v>0</v>
      </c>
      <c r="E263" s="26"/>
      <c r="F263" s="30">
        <f>3600*(B263*'data'!$C$15/1000-H263-I262)/C263</f>
        <v>521.151091696127</v>
      </c>
      <c r="G263" s="30">
        <f>IF(F263&gt;'data'!$H$29,'data'!$H$29,IF(F263&lt;0,0,F263))</f>
        <v>521.151091696127</v>
      </c>
      <c r="H263" s="30">
        <f>(J263*'data'!$C$16+K263*OFFSET('data'!$C$17,0,D263)-I262*(OFFSET('data'!$C$18,0,D263)+'data'!$C$19+OFFSET('data'!$C$20,0,D263)))*$C263/60</f>
        <v>-0.72382096068909</v>
      </c>
      <c r="I263" s="30">
        <f>(G263/60)*$C263/60+H263+I262</f>
        <v>16.3633802816823</v>
      </c>
      <c r="J263" s="30">
        <f>J262+('data'!$C$19*I262-'data'!$C$16*J262)*$C263/60</f>
        <v>52.6290311282685</v>
      </c>
      <c r="K263" s="30">
        <f>K262+(OFFSET('data'!$C$20,0,D263)*I262-OFFSET('data'!$C$17,0,D263)*K262)*$C263/60</f>
        <v>60.636157715879</v>
      </c>
      <c r="L263" s="28">
        <f>$A263/60</f>
        <v>21.5833333333333</v>
      </c>
      <c r="M263" s="24">
        <f>I263/'data'!$C$15*1000</f>
        <v>2.5</v>
      </c>
      <c r="N263" s="24">
        <f>N262+'data'!$G$21*(M262-N262)/60*C262</f>
        <v>2.38206880725988</v>
      </c>
      <c r="O263" s="25">
        <f>IF(N263&lt;='data'!$G$22,1.89,1.47)</f>
        <v>1.89</v>
      </c>
      <c r="P263" s="24">
        <f>$A263</f>
        <v>1295</v>
      </c>
      <c r="Q263" s="25">
        <f>'data'!$G$23-'data'!$G$23*(1-('data'!$G$22^O263)/('data'!$G$22^O263+N263^O263))</f>
        <v>56.2495451826723</v>
      </c>
      <c r="R263" s="25">
        <f>VLOOKUP(IF(P263-'data'!$G$24&lt;0,0,P263-'data'!$G$24),P2:Q1104,2)</f>
        <v>56.3504641392262</v>
      </c>
    </row>
    <row r="264" ht="20.05" customHeight="1">
      <c r="A264" s="22">
        <f>$A263+C263</f>
        <v>1300</v>
      </c>
      <c r="B264" s="23">
        <v>2.5</v>
      </c>
      <c r="C264" s="24">
        <v>5</v>
      </c>
      <c r="D264" t="b" s="25">
        <v>0</v>
      </c>
      <c r="E264" s="26"/>
      <c r="F264" s="30">
        <f>3600*(B264*'data'!$C$15/1000-H264-I263)/C264</f>
        <v>520.7309508464371</v>
      </c>
      <c r="G264" s="30">
        <f>IF(F264&gt;'data'!$H$29,'data'!$H$29,IF(F264&lt;0,0,F264))</f>
        <v>520.7309508464371</v>
      </c>
      <c r="H264" s="30">
        <f>(J264*'data'!$C$16+K264*OFFSET('data'!$C$17,0,D264)-I263*(OFFSET('data'!$C$18,0,D264)+'data'!$C$19+OFFSET('data'!$C$20,0,D264)))*$C264/60</f>
        <v>-0.723237431731188</v>
      </c>
      <c r="I264" s="30">
        <f>(G264/60)*$C264/60+H264+I263</f>
        <v>16.3633802816823</v>
      </c>
      <c r="J264" s="30">
        <f>J263+('data'!$C$19*I263-'data'!$C$16*J263)*$C264/60</f>
        <v>52.7156553276711</v>
      </c>
      <c r="K264" s="30">
        <f>K263+(OFFSET('data'!$C$20,0,D264)*I263-OFFSET('data'!$C$17,0,D264)*K263)*$C264/60</f>
        <v>60.8611565971322</v>
      </c>
      <c r="L264" s="28">
        <f>$A264/60</f>
        <v>21.6666666666667</v>
      </c>
      <c r="M264" s="24">
        <f>I264/'data'!$C$15*1000</f>
        <v>2.5</v>
      </c>
      <c r="N264" s="24">
        <f>N263+'data'!$G$21*(M263-N263)/60*C263</f>
        <v>2.38345652875053</v>
      </c>
      <c r="O264" s="25">
        <f>IF(N264&lt;='data'!$G$22,1.89,1.47)</f>
        <v>1.89</v>
      </c>
      <c r="P264" s="24">
        <f>$A264</f>
        <v>1300</v>
      </c>
      <c r="Q264" s="25">
        <f>'data'!$G$23-'data'!$G$23*(1-('data'!$G$22^O264)/('data'!$G$22^O264+N264^O264))</f>
        <v>56.2250752822352</v>
      </c>
      <c r="R264" s="25">
        <f>VLOOKUP(IF(P264-'data'!$G$24&lt;0,0,P264-'data'!$G$24),P2:Q1104,2)</f>
        <v>56.3247708428584</v>
      </c>
    </row>
    <row r="265" ht="20.05" customHeight="1">
      <c r="A265" s="22">
        <f>$A264+C264</f>
        <v>1305</v>
      </c>
      <c r="B265" s="23">
        <v>2.5</v>
      </c>
      <c r="C265" s="24">
        <v>5</v>
      </c>
      <c r="D265" t="b" s="25">
        <v>0</v>
      </c>
      <c r="E265" s="26"/>
      <c r="F265" s="30">
        <f>3600*(B265*'data'!$C$15/1000-H265-I264)/C265</f>
        <v>520.312975941282</v>
      </c>
      <c r="G265" s="30">
        <f>IF(F265&gt;'data'!$H$29,'data'!$H$29,IF(F265&lt;0,0,F265))</f>
        <v>520.312975941282</v>
      </c>
      <c r="H265" s="30">
        <f>(J265*'data'!$C$16+K265*OFFSET('data'!$C$17,0,D265)-I264*(OFFSET('data'!$C$18,0,D265)+'data'!$C$19+OFFSET('data'!$C$20,0,D265)))*$C265/60</f>
        <v>-0.722656911029584</v>
      </c>
      <c r="I265" s="30">
        <f>(G265/60)*$C265/60+H265+I264</f>
        <v>16.3633802816823</v>
      </c>
      <c r="J265" s="30">
        <f>J264+('data'!$C$19*I264-'data'!$C$16*J264)*$C265/60</f>
        <v>52.8017711853048</v>
      </c>
      <c r="K265" s="30">
        <f>K264+(OFFSET('data'!$C$20,0,D265)*I264-OFFSET('data'!$C$17,0,D265)*K264)*$C265/60</f>
        <v>61.0860802911964</v>
      </c>
      <c r="L265" s="28">
        <f>$A265/60</f>
        <v>21.75</v>
      </c>
      <c r="M265" s="24">
        <f>I265/'data'!$C$15*1000</f>
        <v>2.5</v>
      </c>
      <c r="N265" s="24">
        <f>N264+'data'!$G$21*(M264-N264)/60*C264</f>
        <v>2.38482792062651</v>
      </c>
      <c r="O265" s="25">
        <f>IF(N265&lt;='data'!$G$22,1.89,1.47)</f>
        <v>1.89</v>
      </c>
      <c r="P265" s="24">
        <f>$A265</f>
        <v>1305</v>
      </c>
      <c r="Q265" s="25">
        <f>'data'!$G$23-'data'!$G$23*(1-('data'!$G$22^O265)/('data'!$G$22^O265+N265^O265))</f>
        <v>56.2009017869053</v>
      </c>
      <c r="R265" s="25">
        <f>VLOOKUP(IF(P265-'data'!$G$24&lt;0,0,P265-'data'!$G$24),P2:Q1104,2)</f>
        <v>56.2993891609807</v>
      </c>
    </row>
    <row r="266" ht="20.05" customHeight="1">
      <c r="A266" s="22">
        <f>$A265+C265</f>
        <v>1310</v>
      </c>
      <c r="B266" s="23">
        <v>2.5</v>
      </c>
      <c r="C266" s="24">
        <v>5</v>
      </c>
      <c r="D266" t="b" s="25">
        <v>0</v>
      </c>
      <c r="E266" s="26"/>
      <c r="F266" s="30">
        <f>3600*(B266*'data'!$C$15/1000-H266-I265)/C266</f>
        <v>519.897154370239</v>
      </c>
      <c r="G266" s="30">
        <f>IF(F266&gt;'data'!$H$29,'data'!$H$29,IF(F266&lt;0,0,F266))</f>
        <v>519.897154370239</v>
      </c>
      <c r="H266" s="30">
        <f>(J266*'data'!$C$16+K266*OFFSET('data'!$C$17,0,D266)-I265*(OFFSET('data'!$C$18,0,D266)+'data'!$C$19+OFFSET('data'!$C$20,0,D266)))*$C266/60</f>
        <v>-0.722079381069801</v>
      </c>
      <c r="I266" s="30">
        <f>(G266/60)*$C266/60+H266+I265</f>
        <v>16.3633802816823</v>
      </c>
      <c r="J266" s="30">
        <f>J265+('data'!$C$19*I265-'data'!$C$16*J265)*$C266/60</f>
        <v>52.8873816843008</v>
      </c>
      <c r="K266" s="30">
        <f>K265+(OFFSET('data'!$C$20,0,D266)*I265-OFFSET('data'!$C$17,0,D266)*K265)*$C266/60</f>
        <v>61.3109288231967</v>
      </c>
      <c r="L266" s="28">
        <f>$A266/60</f>
        <v>21.8333333333333</v>
      </c>
      <c r="M266" s="24">
        <f>I266/'data'!$C$15*1000</f>
        <v>2.5</v>
      </c>
      <c r="N266" s="24">
        <f>N265+'data'!$G$21*(M265-N265)/60*C265</f>
        <v>2.38618317504187</v>
      </c>
      <c r="O266" s="25">
        <f>IF(N266&lt;='data'!$G$22,1.89,1.47)</f>
        <v>1.89</v>
      </c>
      <c r="P266" s="24">
        <f>$A266</f>
        <v>1310</v>
      </c>
      <c r="Q266" s="25">
        <f>'data'!$G$23-'data'!$G$23*(1-('data'!$G$22^O266)/('data'!$G$22^O266+N266^O266))</f>
        <v>56.1770210166193</v>
      </c>
      <c r="R266" s="25">
        <f>VLOOKUP(IF(P266-'data'!$G$24&lt;0,0,P266-'data'!$G$24),P2:Q1104,2)</f>
        <v>56.2743152165177</v>
      </c>
    </row>
    <row r="267" ht="20.05" customHeight="1">
      <c r="A267" s="22">
        <f>$A266+C266</f>
        <v>1315</v>
      </c>
      <c r="B267" s="23">
        <v>2.5</v>
      </c>
      <c r="C267" s="24">
        <v>5</v>
      </c>
      <c r="D267" t="b" s="25">
        <v>0</v>
      </c>
      <c r="E267" s="26"/>
      <c r="F267" s="30">
        <f>3600*(B267*'data'!$C$15/1000-H267-I266)/C267</f>
        <v>519.4834735968529</v>
      </c>
      <c r="G267" s="30">
        <f>IF(F267&gt;'data'!$H$29,'data'!$H$29,IF(F267&lt;0,0,F267))</f>
        <v>519.4834735968529</v>
      </c>
      <c r="H267" s="30">
        <f>(J267*'data'!$C$16+K267*OFFSET('data'!$C$17,0,D267)-I266*(OFFSET('data'!$C$18,0,D267)+'data'!$C$19+OFFSET('data'!$C$20,0,D267)))*$C267/60</f>
        <v>-0.721504824440098</v>
      </c>
      <c r="I267" s="30">
        <f>(G267/60)*$C267/60+H267+I266</f>
        <v>16.3633802816823</v>
      </c>
      <c r="J267" s="30">
        <f>J266+('data'!$C$19*I266-'data'!$C$16*J266)*$C267/60</f>
        <v>52.9724897902843</v>
      </c>
      <c r="K267" s="30">
        <f>K266+(OFFSET('data'!$C$20,0,D267)*I266-OFFSET('data'!$C$17,0,D267)*K266)*$C267/60</f>
        <v>61.5357022182498</v>
      </c>
      <c r="L267" s="28">
        <f>$A267/60</f>
        <v>21.9166666666667</v>
      </c>
      <c r="M267" s="24">
        <f>I267/'data'!$C$15*1000</f>
        <v>2.5</v>
      </c>
      <c r="N267" s="24">
        <f>N266+'data'!$G$21*(M266-N266)/60*C266</f>
        <v>2.38752248188955</v>
      </c>
      <c r="O267" s="25">
        <f>IF(N267&lt;='data'!$G$22,1.89,1.47)</f>
        <v>1.89</v>
      </c>
      <c r="P267" s="24">
        <f>$A267</f>
        <v>1315</v>
      </c>
      <c r="Q267" s="25">
        <f>'data'!$G$23-'data'!$G$23*(1-('data'!$G$22^O267)/('data'!$G$22^O267+N267^O267))</f>
        <v>56.1534293388906</v>
      </c>
      <c r="R267" s="25">
        <f>VLOOKUP(IF(P267-'data'!$G$24&lt;0,0,P267-'data'!$G$24),P2:Q1104,2)</f>
        <v>56.2495451826723</v>
      </c>
    </row>
    <row r="268" ht="20.05" customHeight="1">
      <c r="A268" s="22">
        <f>$A267+C267</f>
        <v>1320</v>
      </c>
      <c r="B268" s="23">
        <v>2.5</v>
      </c>
      <c r="C268" s="24">
        <v>5</v>
      </c>
      <c r="D268" t="b" s="25">
        <v>0</v>
      </c>
      <c r="E268" s="26"/>
      <c r="F268" s="30">
        <f>3600*(B268*'data'!$C$15/1000-H268-I267)/C268</f>
        <v>519.071921158204</v>
      </c>
      <c r="G268" s="30">
        <f>IF(F268&gt;'data'!$H$29,'data'!$H$29,IF(F268&lt;0,0,F268))</f>
        <v>519.071921158204</v>
      </c>
      <c r="H268" s="30">
        <f>(J268*'data'!$C$16+K268*OFFSET('data'!$C$17,0,D268)-I267*(OFFSET('data'!$C$18,0,D268)+'data'!$C$19+OFFSET('data'!$C$20,0,D268)))*$C268/60</f>
        <v>-0.720933223830864</v>
      </c>
      <c r="I268" s="30">
        <f>(G268/60)*$C268/60+H268+I267</f>
        <v>16.3633802816823</v>
      </c>
      <c r="J268" s="30">
        <f>J267+('data'!$C$19*I267-'data'!$C$16*J267)*$C268/60</f>
        <v>53.057098451477</v>
      </c>
      <c r="K268" s="30">
        <f>K267+(OFFSET('data'!$C$20,0,D268)*I267-OFFSET('data'!$C$17,0,D268)*K267)*$C268/60</f>
        <v>61.760400501464</v>
      </c>
      <c r="L268" s="28">
        <f>$A268/60</f>
        <v>22</v>
      </c>
      <c r="M268" s="24">
        <f>I268/'data'!$C$15*1000</f>
        <v>2.5</v>
      </c>
      <c r="N268" s="24">
        <f>N267+'data'!$G$21*(M267-N267)/60*C267</f>
        <v>2.38884602882798</v>
      </c>
      <c r="O268" s="25">
        <f>IF(N268&lt;='data'!$G$22,1.89,1.47)</f>
        <v>1.89</v>
      </c>
      <c r="P268" s="24">
        <f>$A268</f>
        <v>1320</v>
      </c>
      <c r="Q268" s="25">
        <f>'data'!$G$23-'data'!$G$23*(1-('data'!$G$22^O268)/('data'!$G$22^O268+N268^O268))</f>
        <v>56.1301231681592</v>
      </c>
      <c r="R268" s="25">
        <f>VLOOKUP(IF(P268-'data'!$G$24&lt;0,0,P268-'data'!$G$24),P2:Q1104,2)</f>
        <v>56.2250752822352</v>
      </c>
    </row>
    <row r="269" ht="20.05" customHeight="1">
      <c r="A269" s="22">
        <f>$A268+C268</f>
        <v>1325</v>
      </c>
      <c r="B269" s="23">
        <v>2.5</v>
      </c>
      <c r="C269" s="24">
        <v>5</v>
      </c>
      <c r="D269" t="b" s="25">
        <v>0</v>
      </c>
      <c r="E269" s="26"/>
      <c r="F269" s="30">
        <f>3600*(B269*'data'!$C$15/1000-H269-I268)/C269</f>
        <v>518.6624846644791</v>
      </c>
      <c r="G269" s="30">
        <f>IF(F269&gt;'data'!$H$29,'data'!$H$29,IF(F269&lt;0,0,F269))</f>
        <v>518.6624846644791</v>
      </c>
      <c r="H269" s="30">
        <f>(J269*'data'!$C$16+K269*OFFSET('data'!$C$17,0,D269)-I268*(OFFSET('data'!$C$18,0,D269)+'data'!$C$19+OFFSET('data'!$C$20,0,D269)))*$C269/60</f>
        <v>-0.720364562034024</v>
      </c>
      <c r="I269" s="30">
        <f>(G269/60)*$C269/60+H269+I268</f>
        <v>16.3633802816823</v>
      </c>
      <c r="J269" s="30">
        <f>J268+('data'!$C$19*I268-'data'!$C$16*J268)*$C269/60</f>
        <v>53.1412105987995</v>
      </c>
      <c r="K269" s="30">
        <f>K268+(OFFSET('data'!$C$20,0,D269)*I268-OFFSET('data'!$C$17,0,D269)*K268)*$C269/60</f>
        <v>61.9850236979391</v>
      </c>
      <c r="L269" s="28">
        <f>$A269/60</f>
        <v>22.0833333333333</v>
      </c>
      <c r="M269" s="24">
        <f>I269/'data'!$C$15*1000</f>
        <v>2.5</v>
      </c>
      <c r="N269" s="24">
        <f>N268+'data'!$G$21*(M268-N268)/60*C268</f>
        <v>2.39015400130738</v>
      </c>
      <c r="O269" s="25">
        <f>IF(N269&lt;='data'!$G$22,1.89,1.47)</f>
        <v>1.89</v>
      </c>
      <c r="P269" s="24">
        <f>$A269</f>
        <v>1325</v>
      </c>
      <c r="Q269" s="25">
        <f>'data'!$G$23-'data'!$G$23*(1-('data'!$G$22^O269)/('data'!$G$22^O269+N269^O269))</f>
        <v>56.1070989651492</v>
      </c>
      <c r="R269" s="25">
        <f>VLOOKUP(IF(P269-'data'!$G$24&lt;0,0,P269-'data'!$G$24),P2:Q1104,2)</f>
        <v>56.2009017869053</v>
      </c>
    </row>
    <row r="270" ht="20.05" customHeight="1">
      <c r="A270" s="22">
        <f>$A269+C269</f>
        <v>1330</v>
      </c>
      <c r="B270" s="23">
        <v>2.5</v>
      </c>
      <c r="C270" s="24">
        <v>5</v>
      </c>
      <c r="D270" t="b" s="25">
        <v>0</v>
      </c>
      <c r="E270" s="26"/>
      <c r="F270" s="30">
        <f>3600*(B270*'data'!$C$15/1000-H270-I269)/C270</f>
        <v>518.2551517985351</v>
      </c>
      <c r="G270" s="30">
        <f>IF(F270&gt;'data'!$H$29,'data'!$H$29,IF(F270&lt;0,0,F270))</f>
        <v>518.2551517985351</v>
      </c>
      <c r="H270" s="30">
        <f>(J270*'data'!$C$16+K270*OFFSET('data'!$C$17,0,D270)-I269*(OFFSET('data'!$C$18,0,D270)+'data'!$C$19+OFFSET('data'!$C$20,0,D270)))*$C270/60</f>
        <v>-0.7197988219424351</v>
      </c>
      <c r="I270" s="30">
        <f>(G270/60)*$C270/60+H270+I269</f>
        <v>16.3633802816823</v>
      </c>
      <c r="J270" s="30">
        <f>J269+('data'!$C$19*I269-'data'!$C$16*J269)*$C270/60</f>
        <v>53.2248291459727</v>
      </c>
      <c r="K270" s="30">
        <f>K269+(OFFSET('data'!$C$20,0,D270)*I269-OFFSET('data'!$C$17,0,D270)*K269)*$C270/60</f>
        <v>62.2095718327667</v>
      </c>
      <c r="L270" s="28">
        <f>$A270/60</f>
        <v>22.1666666666667</v>
      </c>
      <c r="M270" s="24">
        <f>I270/'data'!$C$15*1000</f>
        <v>2.5</v>
      </c>
      <c r="N270" s="24">
        <f>N269+'data'!$G$21*(M269-N269)/60*C269</f>
        <v>2.39144658259572</v>
      </c>
      <c r="O270" s="25">
        <f>IF(N270&lt;='data'!$G$22,1.89,1.47)</f>
        <v>1.89</v>
      </c>
      <c r="P270" s="24">
        <f>$A270</f>
        <v>1330</v>
      </c>
      <c r="Q270" s="25">
        <f>'data'!$G$23-'data'!$G$23*(1-('data'!$G$22^O270)/('data'!$G$22^O270+N270^O270))</f>
        <v>56.0843532362375</v>
      </c>
      <c r="R270" s="25">
        <f>VLOOKUP(IF(P270-'data'!$G$24&lt;0,0,P270-'data'!$G$24),P2:Q1104,2)</f>
        <v>56.1770210166193</v>
      </c>
    </row>
    <row r="271" ht="20.05" customHeight="1">
      <c r="A271" s="22">
        <f>$A270+C270</f>
        <v>1335</v>
      </c>
      <c r="B271" s="23">
        <v>2.5</v>
      </c>
      <c r="C271" s="24">
        <v>5</v>
      </c>
      <c r="D271" t="b" s="25">
        <v>0</v>
      </c>
      <c r="E271" s="26"/>
      <c r="F271" s="30">
        <f>3600*(B271*'data'!$C$15/1000-H271-I270)/C271</f>
        <v>517.849910315480</v>
      </c>
      <c r="G271" s="30">
        <f>IF(F271&gt;'data'!$H$29,'data'!$H$29,IF(F271&lt;0,0,F271))</f>
        <v>517.849910315480</v>
      </c>
      <c r="H271" s="30">
        <f>(J271*'data'!$C$16+K271*OFFSET('data'!$C$17,0,D271)-I270*(OFFSET('data'!$C$18,0,D271)+'data'!$C$19+OFFSET('data'!$C$20,0,D271)))*$C271/60</f>
        <v>-0.719235986549303</v>
      </c>
      <c r="I271" s="30">
        <f>(G271/60)*$C271/60+H271+I270</f>
        <v>16.3633802816823</v>
      </c>
      <c r="J271" s="30">
        <f>J270+('data'!$C$19*I270-'data'!$C$16*J270)*$C271/60</f>
        <v>53.3079569896187</v>
      </c>
      <c r="K271" s="30">
        <f>K270+(OFFSET('data'!$C$20,0,D271)*I270-OFFSET('data'!$C$17,0,D271)*K270)*$C271/60</f>
        <v>62.4340449310299</v>
      </c>
      <c r="L271" s="28">
        <f>$A271/60</f>
        <v>22.25</v>
      </c>
      <c r="M271" s="24">
        <f>I271/'data'!$C$15*1000</f>
        <v>2.5</v>
      </c>
      <c r="N271" s="24">
        <f>N270+'data'!$G$21*(M270-N270)/60*C270</f>
        <v>2.39272395380443</v>
      </c>
      <c r="O271" s="25">
        <f>IF(N271&lt;='data'!$G$22,1.89,1.47)</f>
        <v>1.89</v>
      </c>
      <c r="P271" s="24">
        <f>$A271</f>
        <v>1335</v>
      </c>
      <c r="Q271" s="25">
        <f>'data'!$G$23-'data'!$G$23*(1-('data'!$G$22^O271)/('data'!$G$22^O271+N271^O271))</f>
        <v>56.0618825328301</v>
      </c>
      <c r="R271" s="25">
        <f>VLOOKUP(IF(P271-'data'!$G$24&lt;0,0,P271-'data'!$G$24),P2:Q1104,2)</f>
        <v>56.1534293388906</v>
      </c>
    </row>
    <row r="272" ht="20.05" customHeight="1">
      <c r="A272" s="22">
        <f>$A271+C271</f>
        <v>1340</v>
      </c>
      <c r="B272" s="23">
        <v>2.5</v>
      </c>
      <c r="C272" s="24">
        <v>5</v>
      </c>
      <c r="D272" t="b" s="25">
        <v>0</v>
      </c>
      <c r="E272" s="26"/>
      <c r="F272" s="30">
        <f>3600*(B272*'data'!$C$15/1000-H272-I271)/C272</f>
        <v>517.4467480422441</v>
      </c>
      <c r="G272" s="30">
        <f>IF(F272&gt;'data'!$H$29,'data'!$H$29,IF(F272&lt;0,0,F272))</f>
        <v>517.4467480422441</v>
      </c>
      <c r="H272" s="30">
        <f>(J272*'data'!$C$16+K272*OFFSET('data'!$C$17,0,D272)-I271*(OFFSET('data'!$C$18,0,D272)+'data'!$C$19+OFFSET('data'!$C$20,0,D272)))*$C272/60</f>
        <v>-0.718676038947586</v>
      </c>
      <c r="I272" s="30">
        <f>(G272/60)*$C272/60+H272+I271</f>
        <v>16.3633802816823</v>
      </c>
      <c r="J272" s="30">
        <f>J271+('data'!$C$19*I271-'data'!$C$16*J271)*$C272/60</f>
        <v>53.3905970093613</v>
      </c>
      <c r="K272" s="30">
        <f>K271+(OFFSET('data'!$C$20,0,D272)*I271-OFFSET('data'!$C$17,0,D272)*K271)*$C272/60</f>
        <v>62.6584430178034</v>
      </c>
      <c r="L272" s="28">
        <f>$A272/60</f>
        <v>22.3333333333333</v>
      </c>
      <c r="M272" s="24">
        <f>I272/'data'!$C$15*1000</f>
        <v>2.5</v>
      </c>
      <c r="N272" s="24">
        <f>N271+'data'!$G$21*(M271-N271)/60*C271</f>
        <v>2.39398629391377</v>
      </c>
      <c r="O272" s="25">
        <f>IF(N272&lt;='data'!$G$22,1.89,1.47)</f>
        <v>1.89</v>
      </c>
      <c r="P272" s="24">
        <f>$A272</f>
        <v>1340</v>
      </c>
      <c r="Q272" s="25">
        <f>'data'!$G$23-'data'!$G$23*(1-('data'!$G$22^O272)/('data'!$G$22^O272+N272^O272))</f>
        <v>56.039683450748</v>
      </c>
      <c r="R272" s="25">
        <f>VLOOKUP(IF(P272-'data'!$G$24&lt;0,0,P272-'data'!$G$24),P2:Q1104,2)</f>
        <v>56.1301231681592</v>
      </c>
    </row>
    <row r="273" ht="20.05" customHeight="1">
      <c r="A273" s="22">
        <f>$A272+C272</f>
        <v>1345</v>
      </c>
      <c r="B273" s="23">
        <v>2.5</v>
      </c>
      <c r="C273" s="24">
        <v>5</v>
      </c>
      <c r="D273" t="b" s="25">
        <v>0</v>
      </c>
      <c r="E273" s="26"/>
      <c r="F273" s="30">
        <f>3600*(B273*'data'!$C$15/1000-H273-I272)/C273</f>
        <v>517.045652877160</v>
      </c>
      <c r="G273" s="30">
        <f>IF(F273&gt;'data'!$H$29,'data'!$H$29,IF(F273&lt;0,0,F273))</f>
        <v>517.045652877160</v>
      </c>
      <c r="H273" s="30">
        <f>(J273*'data'!$C$16+K273*OFFSET('data'!$C$17,0,D273)-I272*(OFFSET('data'!$C$18,0,D273)+'data'!$C$19+OFFSET('data'!$C$20,0,D273)))*$C273/60</f>
        <v>-0.718118962329414</v>
      </c>
      <c r="I273" s="30">
        <f>(G273/60)*$C273/60+H273+I272</f>
        <v>16.3633802816823</v>
      </c>
      <c r="J273" s="30">
        <f>J272+('data'!$C$19*I272-'data'!$C$16*J272)*$C273/60</f>
        <v>53.4727520679255</v>
      </c>
      <c r="K273" s="30">
        <f>K272+(OFFSET('data'!$C$20,0,D273)*I272-OFFSET('data'!$C$17,0,D273)*K272)*$C273/60</f>
        <v>62.8827661181536</v>
      </c>
      <c r="L273" s="28">
        <f>$A273/60</f>
        <v>22.4166666666667</v>
      </c>
      <c r="M273" s="24">
        <f>I273/'data'!$C$15*1000</f>
        <v>2.5</v>
      </c>
      <c r="N273" s="24">
        <f>N272+'data'!$G$21*(M272-N272)/60*C272</f>
        <v>2.39523377979788</v>
      </c>
      <c r="O273" s="25">
        <f>IF(N273&lt;='data'!$G$22,1.89,1.47)</f>
        <v>1.89</v>
      </c>
      <c r="P273" s="24">
        <f>$A273</f>
        <v>1345</v>
      </c>
      <c r="Q273" s="25">
        <f>'data'!$G$23-'data'!$G$23*(1-('data'!$G$22^O273)/('data'!$G$22^O273+N273^O273))</f>
        <v>56.0177526296228</v>
      </c>
      <c r="R273" s="25">
        <f>VLOOKUP(IF(P273-'data'!$G$24&lt;0,0,P273-'data'!$G$24),P2:Q1104,2)</f>
        <v>56.1070989651492</v>
      </c>
    </row>
    <row r="274" ht="20.05" customHeight="1">
      <c r="A274" s="22">
        <f>$A273+C273</f>
        <v>1350</v>
      </c>
      <c r="B274" s="23">
        <v>2.5</v>
      </c>
      <c r="C274" s="24">
        <v>5</v>
      </c>
      <c r="D274" t="b" s="25">
        <v>0</v>
      </c>
      <c r="E274" s="26"/>
      <c r="F274" s="30">
        <f>3600*(B274*'data'!$C$15/1000-H274-I273)/C274</f>
        <v>516.646612789546</v>
      </c>
      <c r="G274" s="30">
        <f>IF(F274&gt;'data'!$H$29,'data'!$H$29,IF(F274&lt;0,0,F274))</f>
        <v>516.646612789546</v>
      </c>
      <c r="H274" s="30">
        <f>(J274*'data'!$C$16+K274*OFFSET('data'!$C$17,0,D274)-I273*(OFFSET('data'!$C$18,0,D274)+'data'!$C$19+OFFSET('data'!$C$20,0,D274)))*$C274/60</f>
        <v>-0.717564739985506</v>
      </c>
      <c r="I274" s="30">
        <f>(G274/60)*$C274/60+H274+I273</f>
        <v>16.3633802816823</v>
      </c>
      <c r="J274" s="30">
        <f>J273+('data'!$C$19*I273-'data'!$C$16*J273)*$C274/60</f>
        <v>53.5544250112368</v>
      </c>
      <c r="K274" s="30">
        <f>K273+(OFFSET('data'!$C$20,0,D274)*I273-OFFSET('data'!$C$17,0,D274)*K273)*$C274/60</f>
        <v>63.1070142571384</v>
      </c>
      <c r="L274" s="28">
        <f>$A274/60</f>
        <v>22.5</v>
      </c>
      <c r="M274" s="24">
        <f>I274/'data'!$C$15*1000</f>
        <v>2.5</v>
      </c>
      <c r="N274" s="24">
        <f>N273+'data'!$G$21*(M273-N273)/60*C273</f>
        <v>2.3964665862496</v>
      </c>
      <c r="O274" s="25">
        <f>IF(N274&lt;='data'!$G$22,1.89,1.47)</f>
        <v>1.89</v>
      </c>
      <c r="P274" s="24">
        <f>$A274</f>
        <v>1350</v>
      </c>
      <c r="Q274" s="25">
        <f>'data'!$G$23-'data'!$G$23*(1-('data'!$G$22^O274)/('data'!$G$22^O274+N274^O274))</f>
        <v>55.996086752299</v>
      </c>
      <c r="R274" s="25">
        <f>VLOOKUP(IF(P274-'data'!$G$24&lt;0,0,P274-'data'!$G$24),P2:Q1104,2)</f>
        <v>56.0843532362375</v>
      </c>
    </row>
    <row r="275" ht="20.05" customHeight="1">
      <c r="A275" s="22">
        <f>$A274+C274</f>
        <v>1355</v>
      </c>
      <c r="B275" s="23">
        <v>2.5</v>
      </c>
      <c r="C275" s="24">
        <v>5</v>
      </c>
      <c r="D275" t="b" s="25">
        <v>0</v>
      </c>
      <c r="E275" s="26"/>
      <c r="F275" s="30">
        <f>3600*(B275*'data'!$C$15/1000-H275-I274)/C275</f>
        <v>516.2496158192851</v>
      </c>
      <c r="G275" s="30">
        <f>IF(F275&gt;'data'!$H$29,'data'!$H$29,IF(F275&lt;0,0,F275))</f>
        <v>516.2496158192851</v>
      </c>
      <c r="H275" s="30">
        <f>(J275*'data'!$C$16+K275*OFFSET('data'!$C$17,0,D275)-I274*(OFFSET('data'!$C$18,0,D275)+'data'!$C$19+OFFSET('data'!$C$20,0,D275)))*$C275/60</f>
        <v>-0.717013355304587</v>
      </c>
      <c r="I275" s="30">
        <f>(G275/60)*$C275/60+H275+I274</f>
        <v>16.3633802816823</v>
      </c>
      <c r="J275" s="30">
        <f>J274+('data'!$C$19*I274-'data'!$C$16*J274)*$C275/60</f>
        <v>53.635618668520</v>
      </c>
      <c r="K275" s="30">
        <f>K274+(OFFSET('data'!$C$20,0,D275)*I274-OFFSET('data'!$C$17,0,D275)*K274)*$C275/60</f>
        <v>63.3311874598075</v>
      </c>
      <c r="L275" s="28">
        <f>$A275/60</f>
        <v>22.5833333333333</v>
      </c>
      <c r="M275" s="24">
        <f>I275/'data'!$C$15*1000</f>
        <v>2.5</v>
      </c>
      <c r="N275" s="24">
        <f>N274+'data'!$G$21*(M274-N274)/60*C274</f>
        <v>2.39768488600494</v>
      </c>
      <c r="O275" s="25">
        <f>IF(N275&lt;='data'!$G$22,1.89,1.47)</f>
        <v>1.89</v>
      </c>
      <c r="P275" s="24">
        <f>$A275</f>
        <v>1355</v>
      </c>
      <c r="Q275" s="25">
        <f>'data'!$G$23-'data'!$G$23*(1-('data'!$G$22^O275)/('data'!$G$22^O275+N275^O275))</f>
        <v>55.9746825442476</v>
      </c>
      <c r="R275" s="25">
        <f>VLOOKUP(IF(P275-'data'!$G$24&lt;0,0,P275-'data'!$G$24),P2:Q1104,2)</f>
        <v>56.0618825328301</v>
      </c>
    </row>
    <row r="276" ht="20.05" customHeight="1">
      <c r="A276" s="22">
        <f>$A275+C275</f>
        <v>1360</v>
      </c>
      <c r="B276" s="23">
        <v>2.5</v>
      </c>
      <c r="C276" s="24">
        <v>5</v>
      </c>
      <c r="D276" t="b" s="25">
        <v>0</v>
      </c>
      <c r="E276" s="26"/>
      <c r="F276" s="30">
        <f>3600*(B276*'data'!$C$15/1000-H276-I275)/C276</f>
        <v>515.854650076414</v>
      </c>
      <c r="G276" s="30">
        <f>IF(F276&gt;'data'!$H$29,'data'!$H$29,IF(F276&lt;0,0,F276))</f>
        <v>515.854650076414</v>
      </c>
      <c r="H276" s="30">
        <f>(J276*'data'!$C$16+K276*OFFSET('data'!$C$17,0,D276)-I275*(OFFSET('data'!$C$18,0,D276)+'data'!$C$19+OFFSET('data'!$C$20,0,D276)))*$C276/60</f>
        <v>-0.716464791772822</v>
      </c>
      <c r="I276" s="30">
        <f>(G276/60)*$C276/60+H276+I275</f>
        <v>16.3633802816823</v>
      </c>
      <c r="J276" s="30">
        <f>J275+('data'!$C$19*I275-'data'!$C$16*J275)*$C276/60</f>
        <v>53.7163358523967</v>
      </c>
      <c r="K276" s="30">
        <f>K275+(OFFSET('data'!$C$20,0,D276)*I275-OFFSET('data'!$C$17,0,D276)*K275)*$C276/60</f>
        <v>63.5552857512021</v>
      </c>
      <c r="L276" s="28">
        <f>$A276/60</f>
        <v>22.6666666666667</v>
      </c>
      <c r="M276" s="24">
        <f>I276/'data'!$C$15*1000</f>
        <v>2.5</v>
      </c>
      <c r="N276" s="24">
        <f>N275+'data'!$G$21*(M275-N275)/60*C275</f>
        <v>2.39888884976729</v>
      </c>
      <c r="O276" s="25">
        <f>IF(N276&lt;='data'!$G$22,1.89,1.47)</f>
        <v>1.89</v>
      </c>
      <c r="P276" s="24">
        <f>$A276</f>
        <v>1360</v>
      </c>
      <c r="Q276" s="25">
        <f>'data'!$G$23-'data'!$G$23*(1-('data'!$G$22^O276)/('data'!$G$22^O276+N276^O276))</f>
        <v>55.9535367729858</v>
      </c>
      <c r="R276" s="25">
        <f>VLOOKUP(IF(P276-'data'!$G$24&lt;0,0,P276-'data'!$G$24),P2:Q1104,2)</f>
        <v>56.039683450748</v>
      </c>
    </row>
    <row r="277" ht="20.05" customHeight="1">
      <c r="A277" s="22">
        <f>$A276+C276</f>
        <v>1365</v>
      </c>
      <c r="B277" s="23">
        <v>2.5</v>
      </c>
      <c r="C277" s="24">
        <v>5</v>
      </c>
      <c r="D277" t="b" s="25">
        <v>0</v>
      </c>
      <c r="E277" s="26"/>
      <c r="F277" s="30">
        <f>3600*(B277*'data'!$C$15/1000-H277-I276)/C277</f>
        <v>515.461703740710</v>
      </c>
      <c r="G277" s="30">
        <f>IF(F277&gt;'data'!$H$29,'data'!$H$29,IF(F277&lt;0,0,F277))</f>
        <v>515.461703740710</v>
      </c>
      <c r="H277" s="30">
        <f>(J277*'data'!$C$16+K277*OFFSET('data'!$C$17,0,D277)-I276*(OFFSET('data'!$C$18,0,D277)+'data'!$C$19+OFFSET('data'!$C$20,0,D277)))*$C277/60</f>
        <v>-0.715919032973234</v>
      </c>
      <c r="I277" s="30">
        <f>(G277/60)*$C277/60+H277+I276</f>
        <v>16.3633802816823</v>
      </c>
      <c r="J277" s="30">
        <f>J276+('data'!$C$19*I276-'data'!$C$16*J276)*$C277/60</f>
        <v>53.7965793589833</v>
      </c>
      <c r="K277" s="30">
        <f>K276+(OFFSET('data'!$C$20,0,D277)*I276-OFFSET('data'!$C$17,0,D277)*K276)*$C277/60</f>
        <v>63.7793091563551</v>
      </c>
      <c r="L277" s="28">
        <f>$A277/60</f>
        <v>22.75</v>
      </c>
      <c r="M277" s="24">
        <f>I277/'data'!$C$15*1000</f>
        <v>2.5</v>
      </c>
      <c r="N277" s="24">
        <f>N276+'data'!$G$21*(M276-N276)/60*C276</f>
        <v>2.40007864623133</v>
      </c>
      <c r="O277" s="25">
        <f>IF(N277&lt;='data'!$G$22,1.89,1.47)</f>
        <v>1.89</v>
      </c>
      <c r="P277" s="24">
        <f>$A277</f>
        <v>1365</v>
      </c>
      <c r="Q277" s="25">
        <f>'data'!$G$23-'data'!$G$23*(1-('data'!$G$22^O277)/('data'!$G$22^O277+N277^O277))</f>
        <v>55.9326462475068</v>
      </c>
      <c r="R277" s="25">
        <f>VLOOKUP(IF(P277-'data'!$G$24&lt;0,0,P277-'data'!$G$24),P2:Q1104,2)</f>
        <v>56.0177526296228</v>
      </c>
    </row>
    <row r="278" ht="20.05" customHeight="1">
      <c r="A278" s="22">
        <f>$A277+C277</f>
        <v>1370</v>
      </c>
      <c r="B278" s="23">
        <v>2.5</v>
      </c>
      <c r="C278" s="24">
        <v>5</v>
      </c>
      <c r="D278" t="b" s="25">
        <v>0</v>
      </c>
      <c r="E278" s="26"/>
      <c r="F278" s="30">
        <f>3600*(B278*'data'!$C$15/1000-H278-I277)/C278</f>
        <v>515.070765061286</v>
      </c>
      <c r="G278" s="30">
        <f>IF(F278&gt;'data'!$H$29,'data'!$H$29,IF(F278&lt;0,0,F278))</f>
        <v>515.070765061286</v>
      </c>
      <c r="H278" s="30">
        <f>(J278*'data'!$C$16+K278*OFFSET('data'!$C$17,0,D278)-I277*(OFFSET('data'!$C$18,0,D278)+'data'!$C$19+OFFSET('data'!$C$20,0,D278)))*$C278/60</f>
        <v>-0.715376062585144</v>
      </c>
      <c r="I278" s="30">
        <f>(G278/60)*$C278/60+H278+I277</f>
        <v>16.3633802816823</v>
      </c>
      <c r="J278" s="30">
        <f>J277+('data'!$C$19*I277-'data'!$C$16*J277)*$C278/60</f>
        <v>53.8763519679874</v>
      </c>
      <c r="K278" s="30">
        <f>K277+(OFFSET('data'!$C$20,0,D278)*I277-OFFSET('data'!$C$17,0,D278)*K277)*$C278/60</f>
        <v>64.003257700291</v>
      </c>
      <c r="L278" s="28">
        <f>$A278/60</f>
        <v>22.8333333333333</v>
      </c>
      <c r="M278" s="24">
        <f>I278/'data'!$C$15*1000</f>
        <v>2.5</v>
      </c>
      <c r="N278" s="24">
        <f>N277+'data'!$G$21*(M277-N277)/60*C277</f>
        <v>2.40125444210669</v>
      </c>
      <c r="O278" s="25">
        <f>IF(N278&lt;='data'!$G$22,1.89,1.47)</f>
        <v>1.89</v>
      </c>
      <c r="P278" s="24">
        <f>$A278</f>
        <v>1370</v>
      </c>
      <c r="Q278" s="25">
        <f>'data'!$G$23-'data'!$G$23*(1-('data'!$G$22^O278)/('data'!$G$22^O278+N278^O278))</f>
        <v>55.9120078177165</v>
      </c>
      <c r="R278" s="25">
        <f>VLOOKUP(IF(P278-'data'!$G$24&lt;0,0,P278-'data'!$G$24),P2:Q1104,2)</f>
        <v>55.996086752299</v>
      </c>
    </row>
    <row r="279" ht="20.05" customHeight="1">
      <c r="A279" s="22">
        <f>$A278+C278</f>
        <v>1375</v>
      </c>
      <c r="B279" s="23">
        <v>2.5</v>
      </c>
      <c r="C279" s="24">
        <v>5</v>
      </c>
      <c r="D279" t="b" s="25">
        <v>0</v>
      </c>
      <c r="E279" s="26"/>
      <c r="F279" s="30">
        <f>3600*(B279*'data'!$C$15/1000-H279-I278)/C279</f>
        <v>514.681822356173</v>
      </c>
      <c r="G279" s="30">
        <f>IF(F279&gt;'data'!$H$29,'data'!$H$29,IF(F279&lt;0,0,F279))</f>
        <v>514.681822356173</v>
      </c>
      <c r="H279" s="30">
        <f>(J279*'data'!$C$16+K279*OFFSET('data'!$C$17,0,D279)-I278*(OFFSET('data'!$C$18,0,D279)+'data'!$C$19+OFFSET('data'!$C$20,0,D279)))*$C279/60</f>
        <v>-0.714835864383598</v>
      </c>
      <c r="I279" s="30">
        <f>(G279/60)*$C279/60+H279+I278</f>
        <v>16.3633802816823</v>
      </c>
      <c r="J279" s="30">
        <f>J278+('data'!$C$19*I278-'data'!$C$16*J278)*$C279/60</f>
        <v>53.9556564428044</v>
      </c>
      <c r="K279" s="30">
        <f>K278+(OFFSET('data'!$C$20,0,D279)*I278-OFFSET('data'!$C$17,0,D279)*K278)*$C279/60</f>
        <v>64.2271314080259</v>
      </c>
      <c r="L279" s="28">
        <f>$A279/60</f>
        <v>22.9166666666667</v>
      </c>
      <c r="M279" s="24">
        <f>I279/'data'!$C$15*1000</f>
        <v>2.5</v>
      </c>
      <c r="N279" s="24">
        <f>N278+'data'!$G$21*(M278-N278)/60*C278</f>
        <v>2.40241640214127</v>
      </c>
      <c r="O279" s="25">
        <f>IF(N279&lt;='data'!$G$22,1.89,1.47)</f>
        <v>1.89</v>
      </c>
      <c r="P279" s="24">
        <f>$A279</f>
        <v>1375</v>
      </c>
      <c r="Q279" s="25">
        <f>'data'!$G$23-'data'!$G$23*(1-('data'!$G$22^O279)/('data'!$G$22^O279+N279^O279))</f>
        <v>55.8916183738797</v>
      </c>
      <c r="R279" s="25">
        <f>VLOOKUP(IF(P279-'data'!$G$24&lt;0,0,P279-'data'!$G$24),P2:Q1104,2)</f>
        <v>55.9746825442476</v>
      </c>
    </row>
    <row r="280" ht="20.05" customHeight="1">
      <c r="A280" s="22">
        <f>$A279+C279</f>
        <v>1380</v>
      </c>
      <c r="B280" s="23">
        <v>2.5</v>
      </c>
      <c r="C280" s="24">
        <v>5</v>
      </c>
      <c r="D280" t="b" s="25">
        <v>0</v>
      </c>
      <c r="E280" s="26"/>
      <c r="F280" s="30">
        <f>3600*(B280*'data'!$C$15/1000-H280-I279)/C280</f>
        <v>514.294864011929</v>
      </c>
      <c r="G280" s="30">
        <f>IF(F280&gt;'data'!$H$29,'data'!$H$29,IF(F280&lt;0,0,F280))</f>
        <v>514.294864011929</v>
      </c>
      <c r="H280" s="30">
        <f>(J280*'data'!$C$16+K280*OFFSET('data'!$C$17,0,D280)-I279*(OFFSET('data'!$C$18,0,D280)+'data'!$C$19+OFFSET('data'!$C$20,0,D280)))*$C280/60</f>
        <v>-0.714298422238815</v>
      </c>
      <c r="I280" s="30">
        <f>(G280/60)*$C280/60+H280+I279</f>
        <v>16.3633802816823</v>
      </c>
      <c r="J280" s="30">
        <f>J279+('data'!$C$19*I279-'data'!$C$16*J279)*$C280/60</f>
        <v>54.034495530613</v>
      </c>
      <c r="K280" s="30">
        <f>K279+(OFFSET('data'!$C$20,0,D280)*I279-OFFSET('data'!$C$17,0,D280)*K279)*$C280/60</f>
        <v>64.45093030456771</v>
      </c>
      <c r="L280" s="28">
        <f>$A280/60</f>
        <v>23</v>
      </c>
      <c r="M280" s="24">
        <f>I280/'data'!$C$15*1000</f>
        <v>2.5</v>
      </c>
      <c r="N280" s="24">
        <f>N279+'data'!$G$21*(M279-N279)/60*C279</f>
        <v>2.40356468914437</v>
      </c>
      <c r="O280" s="25">
        <f>IF(N280&lt;='data'!$G$22,1.89,1.47)</f>
        <v>1.89</v>
      </c>
      <c r="P280" s="24">
        <f>$A280</f>
        <v>1380</v>
      </c>
      <c r="Q280" s="25">
        <f>'data'!$G$23-'data'!$G$23*(1-('data'!$G$22^O280)/('data'!$G$22^O280+N280^O280))</f>
        <v>55.8714748460729</v>
      </c>
      <c r="R280" s="25">
        <f>VLOOKUP(IF(P280-'data'!$G$24&lt;0,0,P280-'data'!$G$24),P2:Q1104,2)</f>
        <v>55.9535367729858</v>
      </c>
    </row>
    <row r="281" ht="20.05" customHeight="1">
      <c r="A281" s="22">
        <f>$A280+C280</f>
        <v>1385</v>
      </c>
      <c r="B281" s="23">
        <v>2.5</v>
      </c>
      <c r="C281" s="24">
        <v>5</v>
      </c>
      <c r="D281" t="b" s="25">
        <v>0</v>
      </c>
      <c r="E281" s="26"/>
      <c r="F281" s="30">
        <f>3600*(B281*'data'!$C$15/1000-H281-I280)/C281</f>
        <v>513.909878483228</v>
      </c>
      <c r="G281" s="30">
        <f>IF(F281&gt;'data'!$H$29,'data'!$H$29,IF(F281&lt;0,0,F281))</f>
        <v>513.909878483228</v>
      </c>
      <c r="H281" s="30">
        <f>(J281*'data'!$C$16+K281*OFFSET('data'!$C$17,0,D281)-I280*(OFFSET('data'!$C$18,0,D281)+'data'!$C$19+OFFSET('data'!$C$20,0,D281)))*$C281/60</f>
        <v>-0.7137637201156189</v>
      </c>
      <c r="I281" s="30">
        <f>(G281/60)*$C281/60+H281+I280</f>
        <v>16.3633802816823</v>
      </c>
      <c r="J281" s="30">
        <f>J280+('data'!$C$19*I280-'data'!$C$16*J280)*$C281/60</f>
        <v>54.1128719624706</v>
      </c>
      <c r="K281" s="30">
        <f>K280+(OFFSET('data'!$C$20,0,D281)*I280-OFFSET('data'!$C$17,0,D281)*K280)*$C281/60</f>
        <v>64.67465441491569</v>
      </c>
      <c r="L281" s="28">
        <f>$A281/60</f>
        <v>23.0833333333333</v>
      </c>
      <c r="M281" s="24">
        <f>I281/'data'!$C$15*1000</f>
        <v>2.5</v>
      </c>
      <c r="N281" s="24">
        <f>N280+'data'!$G$21*(M280-N280)/60*C280</f>
        <v>2.40469946400946</v>
      </c>
      <c r="O281" s="25">
        <f>IF(N281&lt;='data'!$G$22,1.89,1.47)</f>
        <v>1.89</v>
      </c>
      <c r="P281" s="24">
        <f>$A281</f>
        <v>1385</v>
      </c>
      <c r="Q281" s="25">
        <f>'data'!$G$23-'data'!$G$23*(1-('data'!$G$22^O281)/('data'!$G$22^O281+N281^O281))</f>
        <v>55.8515742036463</v>
      </c>
      <c r="R281" s="25">
        <f>VLOOKUP(IF(P281-'data'!$G$24&lt;0,0,P281-'data'!$G$24),P2:Q1104,2)</f>
        <v>55.9326462475068</v>
      </c>
    </row>
    <row r="282" ht="20.05" customHeight="1">
      <c r="A282" s="22">
        <f>$A281+C281</f>
        <v>1390</v>
      </c>
      <c r="B282" s="23">
        <v>2.5</v>
      </c>
      <c r="C282" s="24">
        <v>5</v>
      </c>
      <c r="D282" t="b" s="25">
        <v>0</v>
      </c>
      <c r="E282" s="26"/>
      <c r="F282" s="30">
        <f>3600*(B282*'data'!$C$15/1000-H282-I281)/C282</f>
        <v>513.526854292462</v>
      </c>
      <c r="G282" s="30">
        <f>IF(F282&gt;'data'!$H$29,'data'!$H$29,IF(F282&lt;0,0,F282))</f>
        <v>513.526854292462</v>
      </c>
      <c r="H282" s="30">
        <f>(J282*'data'!$C$16+K282*OFFSET('data'!$C$17,0,D282)-I281*(OFFSET('data'!$C$18,0,D282)+'data'!$C$19+OFFSET('data'!$C$20,0,D282)))*$C282/60</f>
        <v>-0.713231742072889</v>
      </c>
      <c r="I282" s="30">
        <f>(G282/60)*$C282/60+H282+I281</f>
        <v>16.3633802816823</v>
      </c>
      <c r="J282" s="30">
        <f>J281+('data'!$C$19*I281-'data'!$C$16*J281)*$C282/60</f>
        <v>54.1907884534076</v>
      </c>
      <c r="K282" s="30">
        <f>K281+(OFFSET('data'!$C$20,0,D282)*I281-OFFSET('data'!$C$17,0,D282)*K281)*$C282/60</f>
        <v>64.898303764061</v>
      </c>
      <c r="L282" s="28">
        <f>$A282/60</f>
        <v>23.1666666666667</v>
      </c>
      <c r="M282" s="24">
        <f>I282/'data'!$C$15*1000</f>
        <v>2.5</v>
      </c>
      <c r="N282" s="24">
        <f>N281+'data'!$G$21*(M281-N281)/60*C281</f>
        <v>2.40582088573675</v>
      </c>
      <c r="O282" s="25">
        <f>IF(N282&lt;='data'!$G$22,1.89,1.47)</f>
        <v>1.89</v>
      </c>
      <c r="P282" s="24">
        <f>$A282</f>
        <v>1390</v>
      </c>
      <c r="Q282" s="25">
        <f>'data'!$G$23-'data'!$G$23*(1-('data'!$G$22^O282)/('data'!$G$22^O282+N282^O282))</f>
        <v>55.8319134546927</v>
      </c>
      <c r="R282" s="25">
        <f>VLOOKUP(IF(P282-'data'!$G$24&lt;0,0,P282-'data'!$G$24),P2:Q1104,2)</f>
        <v>55.9120078177165</v>
      </c>
    </row>
    <row r="283" ht="20.05" customHeight="1">
      <c r="A283" s="22">
        <f>$A282+C282</f>
        <v>1395</v>
      </c>
      <c r="B283" s="23">
        <v>2.5</v>
      </c>
      <c r="C283" s="24">
        <v>5</v>
      </c>
      <c r="D283" t="b" s="25">
        <v>0</v>
      </c>
      <c r="E283" s="26"/>
      <c r="F283" s="30">
        <f>3600*(B283*'data'!$C$15/1000-H283-I282)/C283</f>
        <v>513.145780029346</v>
      </c>
      <c r="G283" s="30">
        <f>IF(F283&gt;'data'!$H$29,'data'!$H$29,IF(F283&lt;0,0,F283))</f>
        <v>513.145780029346</v>
      </c>
      <c r="H283" s="30">
        <f>(J283*'data'!$C$16+K283*OFFSET('data'!$C$17,0,D283)-I282*(OFFSET('data'!$C$18,0,D283)+'data'!$C$19+OFFSET('data'!$C$20,0,D283)))*$C283/60</f>
        <v>-0.712702472263006</v>
      </c>
      <c r="I283" s="30">
        <f>(G283/60)*$C283/60+H283+I282</f>
        <v>16.3633802816823</v>
      </c>
      <c r="J283" s="30">
        <f>J282+('data'!$C$19*I282-'data'!$C$16*J282)*$C283/60</f>
        <v>54.2682477025219</v>
      </c>
      <c r="K283" s="30">
        <f>K282+(OFFSET('data'!$C$20,0,D283)*I282-OFFSET('data'!$C$17,0,D283)*K282)*$C283/60</f>
        <v>65.1218783769864</v>
      </c>
      <c r="L283" s="28">
        <f>$A283/60</f>
        <v>23.25</v>
      </c>
      <c r="M283" s="24">
        <f>I283/'data'!$C$15*1000</f>
        <v>2.5</v>
      </c>
      <c r="N283" s="24">
        <f>N282+'data'!$G$21*(M282-N282)/60*C282</f>
        <v>2.40692911145547</v>
      </c>
      <c r="O283" s="25">
        <f>IF(N283&lt;='data'!$G$22,1.89,1.47)</f>
        <v>1.89</v>
      </c>
      <c r="P283" s="24">
        <f>$A283</f>
        <v>1395</v>
      </c>
      <c r="Q283" s="25">
        <f>'data'!$G$23-'data'!$G$23*(1-('data'!$G$22^O283)/('data'!$G$22^O283+N283^O283))</f>
        <v>55.8124896455241</v>
      </c>
      <c r="R283" s="25">
        <f>VLOOKUP(IF(P283-'data'!$G$24&lt;0,0,P283-'data'!$G$24),P2:Q1104,2)</f>
        <v>55.8916183738797</v>
      </c>
    </row>
    <row r="284" ht="20.05" customHeight="1">
      <c r="A284" s="22">
        <f>$A283+C283</f>
        <v>1400</v>
      </c>
      <c r="B284" s="23">
        <v>2.5</v>
      </c>
      <c r="C284" s="24">
        <v>5</v>
      </c>
      <c r="D284" t="b" s="25">
        <v>0</v>
      </c>
      <c r="E284" s="26"/>
      <c r="F284" s="30">
        <f>3600*(B284*'data'!$C$15/1000-H284-I283)/C284</f>
        <v>512.766644350522</v>
      </c>
      <c r="G284" s="30">
        <f>IF(F284&gt;'data'!$H$29,'data'!$H$29,IF(F284&lt;0,0,F284))</f>
        <v>512.766644350522</v>
      </c>
      <c r="H284" s="30">
        <f>(J284*'data'!$C$16+K284*OFFSET('data'!$C$17,0,D284)-I283*(OFFSET('data'!$C$18,0,D284)+'data'!$C$19+OFFSET('data'!$C$20,0,D284)))*$C284/60</f>
        <v>-0.712175894931305</v>
      </c>
      <c r="I284" s="30">
        <f>(G284/60)*$C284/60+H284+I283</f>
        <v>16.3633802816823</v>
      </c>
      <c r="J284" s="30">
        <f>J283+('data'!$C$19*I283-'data'!$C$16*J283)*$C284/60</f>
        <v>54.3452523930719</v>
      </c>
      <c r="K284" s="30">
        <f>K283+(OFFSET('data'!$C$20,0,D284)*I283-OFFSET('data'!$C$17,0,D284)*K283)*$C284/60</f>
        <v>65.3453782786662</v>
      </c>
      <c r="L284" s="28">
        <f>$A284/60</f>
        <v>23.3333333333333</v>
      </c>
      <c r="M284" s="24">
        <f>I284/'data'!$C$15*1000</f>
        <v>2.5</v>
      </c>
      <c r="N284" s="24">
        <f>N283+'data'!$G$21*(M283-N283)/60*C283</f>
        <v>2.40802429644586</v>
      </c>
      <c r="O284" s="25">
        <f>IF(N284&lt;='data'!$G$22,1.89,1.47)</f>
        <v>1.89</v>
      </c>
      <c r="P284" s="24">
        <f>$A284</f>
        <v>1400</v>
      </c>
      <c r="Q284" s="25">
        <f>'data'!$G$23-'data'!$G$23*(1-('data'!$G$22^O284)/('data'!$G$22^O284+N284^O284))</f>
        <v>55.7932998601565</v>
      </c>
      <c r="R284" s="25">
        <f>VLOOKUP(IF(P284-'data'!$G$24&lt;0,0,P284-'data'!$G$24),P2:Q1104,2)</f>
        <v>55.8714748460729</v>
      </c>
    </row>
    <row r="285" ht="20.05" customHeight="1">
      <c r="A285" s="22">
        <f>$A284+C284</f>
        <v>1405</v>
      </c>
      <c r="B285" s="23">
        <v>2.5</v>
      </c>
      <c r="C285" s="24">
        <v>5</v>
      </c>
      <c r="D285" t="b" s="25">
        <v>0</v>
      </c>
      <c r="E285" s="26"/>
      <c r="F285" s="30">
        <f>3600*(B285*'data'!$C$15/1000-H285-I284)/C285</f>
        <v>512.389435979163</v>
      </c>
      <c r="G285" s="30">
        <f>IF(F285&gt;'data'!$H$29,'data'!$H$29,IF(F285&lt;0,0,F285))</f>
        <v>512.389435979163</v>
      </c>
      <c r="H285" s="30">
        <f>(J285*'data'!$C$16+K285*OFFSET('data'!$C$17,0,D285)-I284*(OFFSET('data'!$C$18,0,D285)+'data'!$C$19+OFFSET('data'!$C$20,0,D285)))*$C285/60</f>
        <v>-0.711651994415529</v>
      </c>
      <c r="I285" s="30">
        <f>(G285/60)*$C285/60+H285+I284</f>
        <v>16.3633802816823</v>
      </c>
      <c r="J285" s="30">
        <f>J284+('data'!$C$19*I284-'data'!$C$16*J284)*$C285/60</f>
        <v>54.4218051925697</v>
      </c>
      <c r="K285" s="30">
        <f>K284+(OFFSET('data'!$C$20,0,D285)*I284-OFFSET('data'!$C$17,0,D285)*K284)*$C285/60</f>
        <v>65.5688034940665</v>
      </c>
      <c r="L285" s="28">
        <f>$A285/60</f>
        <v>23.4166666666667</v>
      </c>
      <c r="M285" s="24">
        <f>I285/'data'!$C$15*1000</f>
        <v>2.5</v>
      </c>
      <c r="N285" s="24">
        <f>N284+'data'!$G$21*(M284-N284)/60*C284</f>
        <v>2.40910659416094</v>
      </c>
      <c r="O285" s="25">
        <f>IF(N285&lt;='data'!$G$22,1.89,1.47)</f>
        <v>1.89</v>
      </c>
      <c r="P285" s="24">
        <f>$A285</f>
        <v>1405</v>
      </c>
      <c r="Q285" s="25">
        <f>'data'!$G$23-'data'!$G$23*(1-('data'!$G$22^O285)/('data'!$G$22^O285+N285^O285))</f>
        <v>55.7743412198016</v>
      </c>
      <c r="R285" s="25">
        <f>VLOOKUP(IF(P285-'data'!$G$24&lt;0,0,P285-'data'!$G$24),P2:Q1104,2)</f>
        <v>55.8515742036463</v>
      </c>
    </row>
    <row r="286" ht="20.05" customHeight="1">
      <c r="A286" s="22">
        <f>$A285+C285</f>
        <v>1410</v>
      </c>
      <c r="B286" s="23">
        <v>2.5</v>
      </c>
      <c r="C286" s="24">
        <v>5</v>
      </c>
      <c r="D286" t="b" s="25">
        <v>0</v>
      </c>
      <c r="E286" s="26"/>
      <c r="F286" s="30">
        <f>3600*(B286*'data'!$C$15/1000-H286-I285)/C286</f>
        <v>512.014143704586</v>
      </c>
      <c r="G286" s="30">
        <f>IF(F286&gt;'data'!$H$29,'data'!$H$29,IF(F286&lt;0,0,F286))</f>
        <v>512.014143704586</v>
      </c>
      <c r="H286" s="30">
        <f>(J286*'data'!$C$16+K286*OFFSET('data'!$C$17,0,D286)-I285*(OFFSET('data'!$C$18,0,D286)+'data'!$C$19+OFFSET('data'!$C$20,0,D286)))*$C286/60</f>
        <v>-0.711130755145284</v>
      </c>
      <c r="I286" s="30">
        <f>(G286/60)*$C286/60+H286+I285</f>
        <v>16.3633802816823</v>
      </c>
      <c r="J286" s="30">
        <f>J285+('data'!$C$19*I285-'data'!$C$16*J285)*$C286/60</f>
        <v>54.4979087528736</v>
      </c>
      <c r="K286" s="30">
        <f>K285+(OFFSET('data'!$C$20,0,D286)*I285-OFFSET('data'!$C$17,0,D286)*K285)*$C286/60</f>
        <v>65.79215404814489</v>
      </c>
      <c r="L286" s="28">
        <f>$A286/60</f>
        <v>23.5</v>
      </c>
      <c r="M286" s="24">
        <f>I286/'data'!$C$15*1000</f>
        <v>2.5</v>
      </c>
      <c r="N286" s="24">
        <f>N285+'data'!$G$21*(M285-N285)/60*C285</f>
        <v>2.41017615624804</v>
      </c>
      <c r="O286" s="25">
        <f>IF(N286&lt;='data'!$G$22,1.89,1.47)</f>
        <v>1.89</v>
      </c>
      <c r="P286" s="24">
        <f>$A286</f>
        <v>1410</v>
      </c>
      <c r="Q286" s="25">
        <f>'data'!$G$23-'data'!$G$23*(1-('data'!$G$22^O286)/('data'!$G$22^O286+N286^O286))</f>
        <v>55.7556108823654</v>
      </c>
      <c r="R286" s="25">
        <f>VLOOKUP(IF(P286-'data'!$G$24&lt;0,0,P286-'data'!$G$24),P2:Q1104,2)</f>
        <v>55.8319134546927</v>
      </c>
    </row>
    <row r="287" ht="20.05" customHeight="1">
      <c r="A287" s="22">
        <f>$A286+C286</f>
        <v>1415</v>
      </c>
      <c r="B287" s="23">
        <v>2.5</v>
      </c>
      <c r="C287" s="24">
        <v>5</v>
      </c>
      <c r="D287" t="b" s="25">
        <v>0</v>
      </c>
      <c r="E287" s="26"/>
      <c r="F287" s="30">
        <f>3600*(B287*'data'!$C$15/1000-H287-I286)/C287</f>
        <v>511.640756381866</v>
      </c>
      <c r="G287" s="30">
        <f>IF(F287&gt;'data'!$H$29,'data'!$H$29,IF(F287&lt;0,0,F287))</f>
        <v>511.640756381866</v>
      </c>
      <c r="H287" s="30">
        <f>(J287*'data'!$C$16+K287*OFFSET('data'!$C$17,0,D287)-I286*(OFFSET('data'!$C$18,0,D287)+'data'!$C$19+OFFSET('data'!$C$20,0,D287)))*$C287/60</f>
        <v>-0.710612161641506</v>
      </c>
      <c r="I287" s="30">
        <f>(G287/60)*$C287/60+H287+I286</f>
        <v>16.3633802816823</v>
      </c>
      <c r="J287" s="30">
        <f>J286+('data'!$C$19*I286-'data'!$C$16*J286)*$C287/60</f>
        <v>54.5735657102798</v>
      </c>
      <c r="K287" s="30">
        <f>K286+(OFFSET('data'!$C$20,0,D287)*I286-OFFSET('data'!$C$17,0,D287)*K286)*$C287/60</f>
        <v>66.0154299658508</v>
      </c>
      <c r="L287" s="28">
        <f>$A287/60</f>
        <v>23.5833333333333</v>
      </c>
      <c r="M287" s="24">
        <f>I287/'data'!$C$15*1000</f>
        <v>2.5</v>
      </c>
      <c r="N287" s="24">
        <f>N286+'data'!$G$21*(M286-N286)/60*C286</f>
        <v>2.41123313257001</v>
      </c>
      <c r="O287" s="25">
        <f>IF(N287&lt;='data'!$G$22,1.89,1.47)</f>
        <v>1.89</v>
      </c>
      <c r="P287" s="24">
        <f>$A287</f>
        <v>1415</v>
      </c>
      <c r="Q287" s="25">
        <f>'data'!$G$23-'data'!$G$23*(1-('data'!$G$22^O287)/('data'!$G$22^O287+N287^O287))</f>
        <v>55.7371060419551</v>
      </c>
      <c r="R287" s="25">
        <f>VLOOKUP(IF(P287-'data'!$G$24&lt;0,0,P287-'data'!$G$24),P2:Q1104,2)</f>
        <v>55.8124896455241</v>
      </c>
    </row>
    <row r="288" ht="20.05" customHeight="1">
      <c r="A288" s="22">
        <f>$A287+C287</f>
        <v>1420</v>
      </c>
      <c r="B288" s="23">
        <v>2.5</v>
      </c>
      <c r="C288" s="24">
        <v>5</v>
      </c>
      <c r="D288" t="b" s="25">
        <v>0</v>
      </c>
      <c r="E288" s="26"/>
      <c r="F288" s="30">
        <f>3600*(B288*'data'!$C$15/1000-H288-I287)/C288</f>
        <v>511.269262931444</v>
      </c>
      <c r="G288" s="30">
        <f>IF(F288&gt;'data'!$H$29,'data'!$H$29,IF(F288&lt;0,0,F288))</f>
        <v>511.269262931444</v>
      </c>
      <c r="H288" s="30">
        <f>(J288*'data'!$C$16+K288*OFFSET('data'!$C$17,0,D288)-I287*(OFFSET('data'!$C$18,0,D288)+'data'!$C$19+OFFSET('data'!$C$20,0,D288)))*$C288/60</f>
        <v>-0.710096198515919</v>
      </c>
      <c r="I288" s="30">
        <f>(G288/60)*$C288/60+H288+I287</f>
        <v>16.3633802816823</v>
      </c>
      <c r="J288" s="30">
        <f>J287+('data'!$C$19*I287-'data'!$C$16*J287)*$C288/60</f>
        <v>54.6487786856137</v>
      </c>
      <c r="K288" s="30">
        <f>K287+(OFFSET('data'!$C$20,0,D288)*I287-OFFSET('data'!$C$17,0,D288)*K287)*$C288/60</f>
        <v>66.2386312721252</v>
      </c>
      <c r="L288" s="28">
        <f>$A288/60</f>
        <v>23.6666666666667</v>
      </c>
      <c r="M288" s="24">
        <f>I288/'data'!$C$15*1000</f>
        <v>2.5</v>
      </c>
      <c r="N288" s="24">
        <f>N287+'data'!$G$21*(M287-N287)/60*C287</f>
        <v>2.41227767122622</v>
      </c>
      <c r="O288" s="25">
        <f>IF(N288&lt;='data'!$G$22,1.89,1.47)</f>
        <v>1.89</v>
      </c>
      <c r="P288" s="24">
        <f>$A288</f>
        <v>1420</v>
      </c>
      <c r="Q288" s="25">
        <f>'data'!$G$23-'data'!$G$23*(1-('data'!$G$22^O288)/('data'!$G$22^O288+N288^O288))</f>
        <v>55.7188239283923</v>
      </c>
      <c r="R288" s="25">
        <f>VLOOKUP(IF(P288-'data'!$G$24&lt;0,0,P288-'data'!$G$24),P2:Q1104,2)</f>
        <v>55.7932998601565</v>
      </c>
    </row>
    <row r="289" ht="20.05" customHeight="1">
      <c r="A289" s="22">
        <f>$A288+C288</f>
        <v>1425</v>
      </c>
      <c r="B289" s="23">
        <v>2.5</v>
      </c>
      <c r="C289" s="24">
        <v>5</v>
      </c>
      <c r="D289" t="b" s="25">
        <v>0</v>
      </c>
      <c r="E289" s="26"/>
      <c r="F289" s="30">
        <f>3600*(B289*'data'!$C$15/1000-H289-I288)/C289</f>
        <v>510.899652338746</v>
      </c>
      <c r="G289" s="30">
        <f>IF(F289&gt;'data'!$H$29,'data'!$H$29,IF(F289&lt;0,0,F289))</f>
        <v>510.899652338746</v>
      </c>
      <c r="H289" s="30">
        <f>(J289*'data'!$C$16+K289*OFFSET('data'!$C$17,0,D289)-I288*(OFFSET('data'!$C$18,0,D289)+'data'!$C$19+OFFSET('data'!$C$20,0,D289)))*$C289/60</f>
        <v>-0.709582850470505</v>
      </c>
      <c r="I289" s="30">
        <f>(G289/60)*$C289/60+H289+I288</f>
        <v>16.3633802816823</v>
      </c>
      <c r="J289" s="30">
        <f>J288+('data'!$C$19*I288-'data'!$C$16*J288)*$C289/60</f>
        <v>54.7235502843209</v>
      </c>
      <c r="K289" s="30">
        <f>K288+(OFFSET('data'!$C$20,0,D289)*I288-OFFSET('data'!$C$17,0,D289)*K288)*$C289/60</f>
        <v>66.4617579919007</v>
      </c>
      <c r="L289" s="28">
        <f>$A289/60</f>
        <v>23.75</v>
      </c>
      <c r="M289" s="24">
        <f>I289/'data'!$C$15*1000</f>
        <v>2.5</v>
      </c>
      <c r="N289" s="24">
        <f>N288+'data'!$G$21*(M288-N288)/60*C288</f>
        <v>2.41330991857335</v>
      </c>
      <c r="O289" s="25">
        <f>IF(N289&lt;='data'!$G$22,1.89,1.47)</f>
        <v>1.89</v>
      </c>
      <c r="P289" s="24">
        <f>$A289</f>
        <v>1425</v>
      </c>
      <c r="Q289" s="25">
        <f>'data'!$G$23-'data'!$G$23*(1-('data'!$G$22^O289)/('data'!$G$22^O289+N289^O289))</f>
        <v>55.7007618067332</v>
      </c>
      <c r="R289" s="25">
        <f>VLOOKUP(IF(P289-'data'!$G$24&lt;0,0,P289-'data'!$G$24),P2:Q1104,2)</f>
        <v>55.7743412198016</v>
      </c>
    </row>
    <row r="290" ht="20.05" customHeight="1">
      <c r="A290" s="22">
        <f>$A289+C289</f>
        <v>1430</v>
      </c>
      <c r="B290" s="23">
        <v>2.5</v>
      </c>
      <c r="C290" s="24">
        <v>5</v>
      </c>
      <c r="D290" t="b" s="25">
        <v>0</v>
      </c>
      <c r="E290" s="26"/>
      <c r="F290" s="30">
        <f>3600*(B290*'data'!$C$15/1000-H290-I289)/C290</f>
        <v>510.531913653805</v>
      </c>
      <c r="G290" s="30">
        <f>IF(F290&gt;'data'!$H$29,'data'!$H$29,IF(F290&lt;0,0,F290))</f>
        <v>510.531913653805</v>
      </c>
      <c r="H290" s="30">
        <f>(J290*'data'!$C$16+K290*OFFSET('data'!$C$17,0,D290)-I289*(OFFSET('data'!$C$18,0,D290)+'data'!$C$19+OFFSET('data'!$C$20,0,D290)))*$C290/60</f>
        <v>-0.709072102296976</v>
      </c>
      <c r="I290" s="30">
        <f>(G290/60)*$C290/60+H290+I289</f>
        <v>16.3633802816823</v>
      </c>
      <c r="J290" s="30">
        <f>J289+('data'!$C$19*I289-'data'!$C$16*J289)*$C290/60</f>
        <v>54.7978830965571</v>
      </c>
      <c r="K290" s="30">
        <f>K289+(OFFSET('data'!$C$20,0,D290)*I289-OFFSET('data'!$C$17,0,D290)*K289)*$C290/60</f>
        <v>66.6848101501017</v>
      </c>
      <c r="L290" s="28">
        <f>$A290/60</f>
        <v>23.8333333333333</v>
      </c>
      <c r="M290" s="24">
        <f>I290/'data'!$C$15*1000</f>
        <v>2.5</v>
      </c>
      <c r="N290" s="24">
        <f>N289+'data'!$G$21*(M289-N289)/60*C289</f>
        <v>2.41433001924584</v>
      </c>
      <c r="O290" s="25">
        <f>IF(N290&lt;='data'!$G$22,1.89,1.47)</f>
        <v>1.89</v>
      </c>
      <c r="P290" s="24">
        <f>$A290</f>
        <v>1430</v>
      </c>
      <c r="Q290" s="25">
        <f>'data'!$G$23-'data'!$G$23*(1-('data'!$G$22^O290)/('data'!$G$22^O290+N290^O290))</f>
        <v>55.6829169767963</v>
      </c>
      <c r="R290" s="25">
        <f>VLOOKUP(IF(P290-'data'!$G$24&lt;0,0,P290-'data'!$G$24),P2:Q1104,2)</f>
        <v>55.7556108823654</v>
      </c>
    </row>
    <row r="291" ht="20.05" customHeight="1">
      <c r="A291" s="22">
        <f>$A290+C290</f>
        <v>1435</v>
      </c>
      <c r="B291" s="23">
        <v>2.5</v>
      </c>
      <c r="C291" s="24">
        <v>5</v>
      </c>
      <c r="D291" t="b" s="25">
        <v>0</v>
      </c>
      <c r="E291" s="26"/>
      <c r="F291" s="30">
        <f>3600*(B291*'data'!$C$15/1000-H291-I290)/C291</f>
        <v>510.166035990878</v>
      </c>
      <c r="G291" s="30">
        <f>IF(F291&gt;'data'!$H$29,'data'!$H$29,IF(F291&lt;0,0,F291))</f>
        <v>510.166035990878</v>
      </c>
      <c r="H291" s="30">
        <f>(J291*'data'!$C$16+K291*OFFSET('data'!$C$17,0,D291)-I290*(OFFSET('data'!$C$18,0,D291)+'data'!$C$19+OFFSET('data'!$C$20,0,D291)))*$C291/60</f>
        <v>-0.708563938876244</v>
      </c>
      <c r="I291" s="30">
        <f>(G291/60)*$C291/60+H291+I290</f>
        <v>16.3633802816823</v>
      </c>
      <c r="J291" s="30">
        <f>J290+('data'!$C$19*I290-'data'!$C$16*J290)*$C291/60</f>
        <v>54.8717796972783</v>
      </c>
      <c r="K291" s="30">
        <f>K290+(OFFSET('data'!$C$20,0,D291)*I290-OFFSET('data'!$C$17,0,D291)*K290)*$C291/60</f>
        <v>66.90778777164429</v>
      </c>
      <c r="L291" s="28">
        <f>$A291/60</f>
        <v>23.9166666666667</v>
      </c>
      <c r="M291" s="24">
        <f>I291/'data'!$C$15*1000</f>
        <v>2.5</v>
      </c>
      <c r="N291" s="24">
        <f>N290+'data'!$G$21*(M290-N290)/60*C290</f>
        <v>2.41533811617621</v>
      </c>
      <c r="O291" s="25">
        <f>IF(N291&lt;='data'!$G$22,1.89,1.47)</f>
        <v>1.89</v>
      </c>
      <c r="P291" s="24">
        <f>$A291</f>
        <v>1435</v>
      </c>
      <c r="Q291" s="25">
        <f>'data'!$G$23-'data'!$G$23*(1-('data'!$G$22^O291)/('data'!$G$22^O291+N291^O291))</f>
        <v>55.665286772696</v>
      </c>
      <c r="R291" s="25">
        <f>VLOOKUP(IF(P291-'data'!$G$24&lt;0,0,P291-'data'!$G$24),P2:Q1104,2)</f>
        <v>55.7371060419551</v>
      </c>
    </row>
    <row r="292" ht="20.05" customHeight="1">
      <c r="A292" s="22">
        <f>$A291+C291</f>
        <v>1440</v>
      </c>
      <c r="B292" s="23">
        <v>2.5</v>
      </c>
      <c r="C292" s="24">
        <v>5</v>
      </c>
      <c r="D292" t="b" s="25">
        <v>0</v>
      </c>
      <c r="E292" s="26"/>
      <c r="F292" s="30">
        <f>3600*(B292*'data'!$C$15/1000-H292-I291)/C292</f>
        <v>509.802008528069</v>
      </c>
      <c r="G292" s="30">
        <f>IF(F292&gt;'data'!$H$29,'data'!$H$29,IF(F292&lt;0,0,F292))</f>
        <v>509.802008528069</v>
      </c>
      <c r="H292" s="30">
        <f>(J292*'data'!$C$16+K292*OFFSET('data'!$C$17,0,D292)-I291*(OFFSET('data'!$C$18,0,D292)+'data'!$C$19+OFFSET('data'!$C$20,0,D292)))*$C292/60</f>
        <v>-0.708058345177899</v>
      </c>
      <c r="I292" s="30">
        <f>(G292/60)*$C292/60+H292+I291</f>
        <v>16.3633802816823</v>
      </c>
      <c r="J292" s="30">
        <f>J291+('data'!$C$19*I291-'data'!$C$16*J291)*$C292/60</f>
        <v>54.9452426463295</v>
      </c>
      <c r="K292" s="30">
        <f>K291+(OFFSET('data'!$C$20,0,D292)*I291-OFFSET('data'!$C$17,0,D292)*K291)*$C292/60</f>
        <v>67.1306908814361</v>
      </c>
      <c r="L292" s="28">
        <f>$A292/60</f>
        <v>24</v>
      </c>
      <c r="M292" s="24">
        <f>I292/'data'!$C$15*1000</f>
        <v>2.5</v>
      </c>
      <c r="N292" s="24">
        <f>N291+'data'!$G$21*(M291-N291)/60*C291</f>
        <v>2.41633435061505</v>
      </c>
      <c r="O292" s="25">
        <f>IF(N292&lt;='data'!$G$22,1.89,1.47)</f>
        <v>1.89</v>
      </c>
      <c r="P292" s="24">
        <f>$A292</f>
        <v>1440</v>
      </c>
      <c r="Q292" s="25">
        <f>'data'!$G$23-'data'!$G$23*(1-('data'!$G$22^O292)/('data'!$G$22^O292+N292^O292))</f>
        <v>55.6478685623836</v>
      </c>
      <c r="R292" s="25">
        <f>VLOOKUP(IF(P292-'data'!$G$24&lt;0,0,P292-'data'!$G$24),P2:Q1104,2)</f>
        <v>55.7188239283923</v>
      </c>
    </row>
    <row r="293" ht="20.05" customHeight="1">
      <c r="A293" s="22">
        <f>$A292+C292</f>
        <v>1445</v>
      </c>
      <c r="B293" s="23">
        <v>2.5</v>
      </c>
      <c r="C293" s="24">
        <v>5</v>
      </c>
      <c r="D293" t="b" s="25">
        <v>0</v>
      </c>
      <c r="E293" s="26"/>
      <c r="F293" s="30">
        <f>3600*(B293*'data'!$C$15/1000-H293-I292)/C293</f>
        <v>509.439820506958</v>
      </c>
      <c r="G293" s="30">
        <f>IF(F293&gt;'data'!$H$29,'data'!$H$29,IF(F293&lt;0,0,F293))</f>
        <v>509.439820506958</v>
      </c>
      <c r="H293" s="30">
        <f>(J293*'data'!$C$16+K293*OFFSET('data'!$C$17,0,D293)-I292*(OFFSET('data'!$C$18,0,D293)+'data'!$C$19+OFFSET('data'!$C$20,0,D293)))*$C293/60</f>
        <v>-0.707555306259689</v>
      </c>
      <c r="I293" s="30">
        <f>(G293/60)*$C293/60+H293+I292</f>
        <v>16.3633802816823</v>
      </c>
      <c r="J293" s="30">
        <f>J292+('data'!$C$19*I292-'data'!$C$16*J292)*$C293/60</f>
        <v>55.0182744885338</v>
      </c>
      <c r="K293" s="30">
        <f>K292+(OFFSET('data'!$C$20,0,D293)*I292-OFFSET('data'!$C$17,0,D293)*K292)*$C293/60</f>
        <v>67.35351950437639</v>
      </c>
      <c r="L293" s="28">
        <f>$A293/60</f>
        <v>24.0833333333333</v>
      </c>
      <c r="M293" s="24">
        <f>I293/'data'!$C$15*1000</f>
        <v>2.5</v>
      </c>
      <c r="N293" s="24">
        <f>N292+'data'!$G$21*(M292-N292)/60*C292</f>
        <v>2.41731886215083</v>
      </c>
      <c r="O293" s="25">
        <f>IF(N293&lt;='data'!$G$22,1.89,1.47)</f>
        <v>1.89</v>
      </c>
      <c r="P293" s="24">
        <f>$A293</f>
        <v>1445</v>
      </c>
      <c r="Q293" s="25">
        <f>'data'!$G$23-'data'!$G$23*(1-('data'!$G$22^O293)/('data'!$G$22^O293+N293^O293))</f>
        <v>55.6306597471944</v>
      </c>
      <c r="R293" s="25">
        <f>VLOOKUP(IF(P293-'data'!$G$24&lt;0,0,P293-'data'!$G$24),P2:Q1104,2)</f>
        <v>55.7007618067332</v>
      </c>
    </row>
    <row r="294" ht="20.05" customHeight="1">
      <c r="A294" s="22">
        <f>$A293+C293</f>
        <v>1450</v>
      </c>
      <c r="B294" s="23">
        <v>2.5</v>
      </c>
      <c r="C294" s="24">
        <v>5</v>
      </c>
      <c r="D294" t="b" s="25">
        <v>0</v>
      </c>
      <c r="E294" s="26"/>
      <c r="F294" s="30">
        <f>3600*(B294*'data'!$C$15/1000-H294-I293)/C294</f>
        <v>509.079461232225</v>
      </c>
      <c r="G294" s="30">
        <f>IF(F294&gt;'data'!$H$29,'data'!$H$29,IF(F294&lt;0,0,F294))</f>
        <v>509.079461232225</v>
      </c>
      <c r="H294" s="30">
        <f>(J294*'data'!$C$16+K294*OFFSET('data'!$C$17,0,D294)-I293*(OFFSET('data'!$C$18,0,D294)+'data'!$C$19+OFFSET('data'!$C$20,0,D294)))*$C294/60</f>
        <v>-0.707054807267004</v>
      </c>
      <c r="I294" s="30">
        <f>(G294/60)*$C294/60+H294+I293</f>
        <v>16.3633802816823</v>
      </c>
      <c r="J294" s="30">
        <f>J293+('data'!$C$19*I293-'data'!$C$16*J293)*$C294/60</f>
        <v>55.0908777537803</v>
      </c>
      <c r="K294" s="30">
        <f>K293+(OFFSET('data'!$C$20,0,D294)*I293-OFFSET('data'!$C$17,0,D294)*K293)*$C294/60</f>
        <v>67.5762736653564</v>
      </c>
      <c r="L294" s="28">
        <f>$A294/60</f>
        <v>24.1666666666667</v>
      </c>
      <c r="M294" s="24">
        <f>I294/'data'!$C$15*1000</f>
        <v>2.5</v>
      </c>
      <c r="N294" s="24">
        <f>N293+'data'!$G$21*(M293-N293)/60*C293</f>
        <v>2.41829178872945</v>
      </c>
      <c r="O294" s="25">
        <f>IF(N294&lt;='data'!$G$22,1.89,1.47)</f>
        <v>1.89</v>
      </c>
      <c r="P294" s="24">
        <f>$A294</f>
        <v>1450</v>
      </c>
      <c r="Q294" s="25">
        <f>'data'!$G$23-'data'!$G$23*(1-('data'!$G$22^O294)/('data'!$G$22^O294+N294^O294))</f>
        <v>55.6136577614019</v>
      </c>
      <c r="R294" s="25">
        <f>VLOOKUP(IF(P294-'data'!$G$24&lt;0,0,P294-'data'!$G$24),P2:Q1104,2)</f>
        <v>55.6829169767963</v>
      </c>
    </row>
    <row r="295" ht="20.05" customHeight="1">
      <c r="A295" s="22">
        <f>$A294+C294</f>
        <v>1455</v>
      </c>
      <c r="B295" s="23">
        <v>2.5</v>
      </c>
      <c r="C295" s="24">
        <v>5</v>
      </c>
      <c r="D295" t="b" s="25">
        <v>0</v>
      </c>
      <c r="E295" s="26"/>
      <c r="F295" s="30">
        <f>3600*(B295*'data'!$C$15/1000-H295-I294)/C295</f>
        <v>508.720920071279</v>
      </c>
      <c r="G295" s="30">
        <f>IF(F295&gt;'data'!$H$29,'data'!$H$29,IF(F295&lt;0,0,F295))</f>
        <v>508.720920071279</v>
      </c>
      <c r="H295" s="30">
        <f>(J295*'data'!$C$16+K295*OFFSET('data'!$C$17,0,D295)-I294*(OFFSET('data'!$C$18,0,D295)+'data'!$C$19+OFFSET('data'!$C$20,0,D295)))*$C295/60</f>
        <v>-0.706556833432357</v>
      </c>
      <c r="I295" s="30">
        <f>(G295/60)*$C295/60+H295+I294</f>
        <v>16.3633802816823</v>
      </c>
      <c r="J295" s="30">
        <f>J294+('data'!$C$19*I294-'data'!$C$16*J294)*$C295/60</f>
        <v>55.1630549571118</v>
      </c>
      <c r="K295" s="30">
        <f>K294+(OFFSET('data'!$C$20,0,D295)*I294-OFFSET('data'!$C$17,0,D295)*K294)*$C295/60</f>
        <v>67.7989533892587</v>
      </c>
      <c r="L295" s="28">
        <f>$A295/60</f>
        <v>24.25</v>
      </c>
      <c r="M295" s="24">
        <f>I295/'data'!$C$15*1000</f>
        <v>2.5</v>
      </c>
      <c r="N295" s="24">
        <f>N294+'data'!$G$21*(M294-N294)/60*C294</f>
        <v>2.41925326667356</v>
      </c>
      <c r="O295" s="25">
        <f>IF(N295&lt;='data'!$G$22,1.89,1.47)</f>
        <v>1.89</v>
      </c>
      <c r="P295" s="24">
        <f>$A295</f>
        <v>1455</v>
      </c>
      <c r="Q295" s="25">
        <f>'data'!$G$23-'data'!$G$23*(1-('data'!$G$22^O295)/('data'!$G$22^O295+N295^O295))</f>
        <v>55.5968600717776</v>
      </c>
      <c r="R295" s="25">
        <f>VLOOKUP(IF(P295-'data'!$G$24&lt;0,0,P295-'data'!$G$24),P2:Q1104,2)</f>
        <v>55.665286772696</v>
      </c>
    </row>
    <row r="296" ht="20.05" customHeight="1">
      <c r="A296" s="22">
        <f>$A295+C295</f>
        <v>1460</v>
      </c>
      <c r="B296" s="23">
        <v>2.5</v>
      </c>
      <c r="C296" s="24">
        <v>5</v>
      </c>
      <c r="D296" t="b" s="25">
        <v>0</v>
      </c>
      <c r="E296" s="26"/>
      <c r="F296" s="30">
        <f>3600*(B296*'data'!$C$15/1000-H296-I295)/C296</f>
        <v>508.364186453895</v>
      </c>
      <c r="G296" s="30">
        <f>IF(F296&gt;'data'!$H$29,'data'!$H$29,IF(F296&lt;0,0,F296))</f>
        <v>508.364186453895</v>
      </c>
      <c r="H296" s="30">
        <f>(J296*'data'!$C$16+K296*OFFSET('data'!$C$17,0,D296)-I295*(OFFSET('data'!$C$18,0,D296)+'data'!$C$19+OFFSET('data'!$C$20,0,D296)))*$C296/60</f>
        <v>-0.706061370074879</v>
      </c>
      <c r="I296" s="30">
        <f>(G296/60)*$C296/60+H296+I295</f>
        <v>16.3633802816823</v>
      </c>
      <c r="J296" s="30">
        <f>J295+('data'!$C$19*I295-'data'!$C$16*J295)*$C296/60</f>
        <v>55.2348085988119</v>
      </c>
      <c r="K296" s="30">
        <f>K295+(OFFSET('data'!$C$20,0,D296)*I295-OFFSET('data'!$C$17,0,D296)*K295)*$C296/60</f>
        <v>68.0215587009578</v>
      </c>
      <c r="L296" s="28">
        <f>$A296/60</f>
        <v>24.3333333333333</v>
      </c>
      <c r="M296" s="24">
        <f>I296/'data'!$C$15*1000</f>
        <v>2.5</v>
      </c>
      <c r="N296" s="24">
        <f>N295+'data'!$G$21*(M295-N295)/60*C295</f>
        <v>2.4202034307017</v>
      </c>
      <c r="O296" s="25">
        <f>IF(N296&lt;='data'!$G$22,1.89,1.47)</f>
        <v>1.89</v>
      </c>
      <c r="P296" s="24">
        <f>$A296</f>
        <v>1460</v>
      </c>
      <c r="Q296" s="25">
        <f>'data'!$G$23-'data'!$G$23*(1-('data'!$G$22^O296)/('data'!$G$22^O296+N296^O296))</f>
        <v>55.5802641771572</v>
      </c>
      <c r="R296" s="25">
        <f>VLOOKUP(IF(P296-'data'!$G$24&lt;0,0,P296-'data'!$G$24),P2:Q1104,2)</f>
        <v>55.6478685623836</v>
      </c>
    </row>
    <row r="297" ht="20.05" customHeight="1">
      <c r="A297" s="22">
        <f>$A296+C296</f>
        <v>1465</v>
      </c>
      <c r="B297" s="23">
        <v>2.5</v>
      </c>
      <c r="C297" s="24">
        <v>5</v>
      </c>
      <c r="D297" t="b" s="25">
        <v>0</v>
      </c>
      <c r="E297" s="26"/>
      <c r="F297" s="30">
        <f>3600*(B297*'data'!$C$15/1000-H297-I296)/C297</f>
        <v>508.009249871843</v>
      </c>
      <c r="G297" s="30">
        <f>IF(F297&gt;'data'!$H$29,'data'!$H$29,IF(F297&lt;0,0,F297))</f>
        <v>508.009249871843</v>
      </c>
      <c r="H297" s="30">
        <f>(J297*'data'!$C$16+K297*OFFSET('data'!$C$17,0,D297)-I296*(OFFSET('data'!$C$18,0,D297)+'data'!$C$19+OFFSET('data'!$C$20,0,D297)))*$C297/60</f>
        <v>-0.705568402599807</v>
      </c>
      <c r="I297" s="30">
        <f>(G297/60)*$C297/60+H297+I296</f>
        <v>16.3633802816823</v>
      </c>
      <c r="J297" s="30">
        <f>J296+('data'!$C$19*I296-'data'!$C$16*J296)*$C297/60</f>
        <v>55.3061411644916</v>
      </c>
      <c r="K297" s="30">
        <f>K296+(OFFSET('data'!$C$20,0,D297)*I296-OFFSET('data'!$C$17,0,D297)*K296)*$C297/60</f>
        <v>68.2440896253197</v>
      </c>
      <c r="L297" s="28">
        <f>$A297/60</f>
        <v>24.4166666666667</v>
      </c>
      <c r="M297" s="24">
        <f>I297/'data'!$C$15*1000</f>
        <v>2.5</v>
      </c>
      <c r="N297" s="24">
        <f>N296+'data'!$G$21*(M296-N296)/60*C296</f>
        <v>2.42114241394712</v>
      </c>
      <c r="O297" s="25">
        <f>IF(N297&lt;='data'!$G$22,1.89,1.47)</f>
        <v>1.89</v>
      </c>
      <c r="P297" s="24">
        <f>$A297</f>
        <v>1465</v>
      </c>
      <c r="Q297" s="25">
        <f>'data'!$G$23-'data'!$G$23*(1-('data'!$G$22^O297)/('data'!$G$22^O297+N297^O297))</f>
        <v>55.5638676080142</v>
      </c>
      <c r="R297" s="25">
        <f>VLOOKUP(IF(P297-'data'!$G$24&lt;0,0,P297-'data'!$G$24),P2:Q1104,2)</f>
        <v>55.6306597471944</v>
      </c>
    </row>
    <row r="298" ht="20.05" customHeight="1">
      <c r="A298" s="22">
        <f>$A297+C297</f>
        <v>1470</v>
      </c>
      <c r="B298" s="23">
        <v>2.5</v>
      </c>
      <c r="C298" s="24">
        <v>5</v>
      </c>
      <c r="D298" t="b" s="25">
        <v>0</v>
      </c>
      <c r="E298" s="26"/>
      <c r="F298" s="30">
        <f>3600*(B298*'data'!$C$15/1000-H298-I297)/C298</f>
        <v>507.656099878525</v>
      </c>
      <c r="G298" s="30">
        <f>IF(F298&gt;'data'!$H$29,'data'!$H$29,IF(F298&lt;0,0,F298))</f>
        <v>507.656099878525</v>
      </c>
      <c r="H298" s="30">
        <f>(J298*'data'!$C$16+K298*OFFSET('data'!$C$17,0,D298)-I297*(OFFSET('data'!$C$18,0,D298)+'data'!$C$19+OFFSET('data'!$C$20,0,D298)))*$C298/60</f>
        <v>-0.705077916497976</v>
      </c>
      <c r="I298" s="30">
        <f>(G298/60)*$C298/60+H298+I297</f>
        <v>16.3633802816823</v>
      </c>
      <c r="J298" s="30">
        <f>J297+('data'!$C$19*I297-'data'!$C$16*J297)*$C298/60</f>
        <v>55.3770551251756</v>
      </c>
      <c r="K298" s="30">
        <f>K297+(OFFSET('data'!$C$20,0,D298)*I297-OFFSET('data'!$C$17,0,D298)*K297)*$C298/60</f>
        <v>68.4665461872023</v>
      </c>
      <c r="L298" s="28">
        <f>$A298/60</f>
        <v>24.5</v>
      </c>
      <c r="M298" s="24">
        <f>I298/'data'!$C$15*1000</f>
        <v>2.5</v>
      </c>
      <c r="N298" s="24">
        <f>N297+'data'!$G$21*(M297-N297)/60*C297</f>
        <v>2.42207034797648</v>
      </c>
      <c r="O298" s="25">
        <f>IF(N298&lt;='data'!$G$22,1.89,1.47)</f>
        <v>1.89</v>
      </c>
      <c r="P298" s="24">
        <f>$A298</f>
        <v>1470</v>
      </c>
      <c r="Q298" s="25">
        <f>'data'!$G$23-'data'!$G$23*(1-('data'!$G$22^O298)/('data'!$G$22^O298+N298^O298))</f>
        <v>55.5476679260374</v>
      </c>
      <c r="R298" s="25">
        <f>VLOOKUP(IF(P298-'data'!$G$24&lt;0,0,P298-'data'!$G$24),P2:Q1104,2)</f>
        <v>55.6136577614019</v>
      </c>
    </row>
    <row r="299" ht="20.05" customHeight="1">
      <c r="A299" s="22">
        <f>$A298+C298</f>
        <v>1475</v>
      </c>
      <c r="B299" s="23">
        <v>2.5</v>
      </c>
      <c r="C299" s="24">
        <v>5</v>
      </c>
      <c r="D299" t="b" s="25">
        <v>0</v>
      </c>
      <c r="E299" s="26"/>
      <c r="F299" s="30">
        <f>3600*(B299*'data'!$C$15/1000-H299-I298)/C299</f>
        <v>507.304726088615</v>
      </c>
      <c r="G299" s="30">
        <f>IF(F299&gt;'data'!$H$29,'data'!$H$29,IF(F299&lt;0,0,F299))</f>
        <v>507.304726088615</v>
      </c>
      <c r="H299" s="30">
        <f>(J299*'data'!$C$16+K299*OFFSET('data'!$C$17,0,D299)-I298*(OFFSET('data'!$C$18,0,D299)+'data'!$C$19+OFFSET('data'!$C$20,0,D299)))*$C299/60</f>
        <v>-0.704589897345324</v>
      </c>
      <c r="I299" s="30">
        <f>(G299/60)*$C299/60+H299+I298</f>
        <v>16.3633802816823</v>
      </c>
      <c r="J299" s="30">
        <f>J298+('data'!$C$19*I298-'data'!$C$16*J298)*$C299/60</f>
        <v>55.4475529373877</v>
      </c>
      <c r="K299" s="30">
        <f>K298+(OFFSET('data'!$C$20,0,D299)*I298-OFFSET('data'!$C$17,0,D299)*K298)*$C299/60</f>
        <v>68.688928411455</v>
      </c>
      <c r="L299" s="28">
        <f>$A299/60</f>
        <v>24.5833333333333</v>
      </c>
      <c r="M299" s="24">
        <f>I299/'data'!$C$15*1000</f>
        <v>2.5</v>
      </c>
      <c r="N299" s="24">
        <f>N298+'data'!$G$21*(M298-N298)/60*C298</f>
        <v>2.42298736280826</v>
      </c>
      <c r="O299" s="25">
        <f>IF(N299&lt;='data'!$G$22,1.89,1.47)</f>
        <v>1.89</v>
      </c>
      <c r="P299" s="24">
        <f>$A299</f>
        <v>1475</v>
      </c>
      <c r="Q299" s="25">
        <f>'data'!$G$23-'data'!$G$23*(1-('data'!$G$22^O299)/('data'!$G$22^O299+N299^O299))</f>
        <v>55.5316627237165</v>
      </c>
      <c r="R299" s="25">
        <f>VLOOKUP(IF(P299-'data'!$G$24&lt;0,0,P299-'data'!$G$24),P2:Q1104,2)</f>
        <v>55.5968600717776</v>
      </c>
    </row>
    <row r="300" ht="20.05" customHeight="1">
      <c r="A300" s="22">
        <f>$A299+C299</f>
        <v>1480</v>
      </c>
      <c r="B300" s="23">
        <v>2.5</v>
      </c>
      <c r="C300" s="24">
        <v>5</v>
      </c>
      <c r="D300" t="b" s="25">
        <v>0</v>
      </c>
      <c r="E300" s="26"/>
      <c r="F300" s="30">
        <f>3600*(B300*'data'!$C$15/1000-H300-I299)/C300</f>
        <v>506.955118177701</v>
      </c>
      <c r="G300" s="30">
        <f>IF(F300&gt;'data'!$H$29,'data'!$H$29,IF(F300&lt;0,0,F300))</f>
        <v>506.955118177701</v>
      </c>
      <c r="H300" s="30">
        <f>(J300*'data'!$C$16+K300*OFFSET('data'!$C$17,0,D300)-I299*(OFFSET('data'!$C$18,0,D300)+'data'!$C$19+OFFSET('data'!$C$20,0,D300)))*$C300/60</f>
        <v>-0.704104330802388</v>
      </c>
      <c r="I300" s="30">
        <f>(G300/60)*$C300/60+H300+I299</f>
        <v>16.3633802816823</v>
      </c>
      <c r="J300" s="30">
        <f>J299+('data'!$C$19*I299-'data'!$C$16*J299)*$C300/60</f>
        <v>55.5176370432358</v>
      </c>
      <c r="K300" s="30">
        <f>K299+(OFFSET('data'!$C$20,0,D300)*I299-OFFSET('data'!$C$17,0,D300)*K299)*$C300/60</f>
        <v>68.911236322919</v>
      </c>
      <c r="L300" s="28">
        <f>$A300/60</f>
        <v>24.6666666666667</v>
      </c>
      <c r="M300" s="24">
        <f>I300/'data'!$C$15*1000</f>
        <v>2.5</v>
      </c>
      <c r="N300" s="24">
        <f>N299+'data'!$G$21*(M299-N299)/60*C299</f>
        <v>2.42389358693098</v>
      </c>
      <c r="O300" s="25">
        <f>IF(N300&lt;='data'!$G$22,1.89,1.47)</f>
        <v>1.89</v>
      </c>
      <c r="P300" s="24">
        <f>$A300</f>
        <v>1480</v>
      </c>
      <c r="Q300" s="25">
        <f>'data'!$G$23-'data'!$G$23*(1-('data'!$G$22^O300)/('data'!$G$22^O300+N300^O300))</f>
        <v>55.5158496239326</v>
      </c>
      <c r="R300" s="25">
        <f>VLOOKUP(IF(P300-'data'!$G$24&lt;0,0,P300-'data'!$G$24),P2:Q1104,2)</f>
        <v>55.5802641771572</v>
      </c>
    </row>
    <row r="301" ht="20.05" customHeight="1">
      <c r="A301" s="22">
        <f>$A300+C300</f>
        <v>1485</v>
      </c>
      <c r="B301" s="23">
        <v>2.5</v>
      </c>
      <c r="C301" s="24">
        <v>5</v>
      </c>
      <c r="D301" t="b" s="25">
        <v>0</v>
      </c>
      <c r="E301" s="26"/>
      <c r="F301" s="30">
        <f>3600*(B301*'data'!$C$15/1000-H301-I300)/C301</f>
        <v>506.607265881922</v>
      </c>
      <c r="G301" s="30">
        <f>IF(F301&gt;'data'!$H$29,'data'!$H$29,IF(F301&lt;0,0,F301))</f>
        <v>506.607265881922</v>
      </c>
      <c r="H301" s="30">
        <f>(J301*'data'!$C$16+K301*OFFSET('data'!$C$17,0,D301)-I300*(OFFSET('data'!$C$18,0,D301)+'data'!$C$19+OFFSET('data'!$C$20,0,D301)))*$C301/60</f>
        <v>-0.703621202613805</v>
      </c>
      <c r="I301" s="30">
        <f>(G301/60)*$C301/60+H301+I300</f>
        <v>16.3633802816823</v>
      </c>
      <c r="J301" s="30">
        <f>J300+('data'!$C$19*I300-'data'!$C$16*J300)*$C301/60</f>
        <v>55.5873098704968</v>
      </c>
      <c r="K301" s="30">
        <f>K300+(OFFSET('data'!$C$20,0,D301)*I300-OFFSET('data'!$C$17,0,D301)*K300)*$C301/60</f>
        <v>69.1334699464272</v>
      </c>
      <c r="L301" s="28">
        <f>$A301/60</f>
        <v>24.75</v>
      </c>
      <c r="M301" s="24">
        <f>I301/'data'!$C$15*1000</f>
        <v>2.5</v>
      </c>
      <c r="N301" s="24">
        <f>N300+'data'!$G$21*(M300-N300)/60*C300</f>
        <v>2.42478914732122</v>
      </c>
      <c r="O301" s="25">
        <f>IF(N301&lt;='data'!$G$22,1.89,1.47)</f>
        <v>1.89</v>
      </c>
      <c r="P301" s="24">
        <f>$A301</f>
        <v>1485</v>
      </c>
      <c r="Q301" s="25">
        <f>'data'!$G$23-'data'!$G$23*(1-('data'!$G$22^O301)/('data'!$G$22^O301+N301^O301))</f>
        <v>55.5002262795542</v>
      </c>
      <c r="R301" s="25">
        <f>VLOOKUP(IF(P301-'data'!$G$24&lt;0,0,P301-'data'!$G$24),P2:Q1104,2)</f>
        <v>55.5638676080142</v>
      </c>
    </row>
    <row r="302" ht="20.05" customHeight="1">
      <c r="A302" s="22">
        <f>$A301+C301</f>
        <v>1490</v>
      </c>
      <c r="B302" s="23">
        <v>2.5</v>
      </c>
      <c r="C302" s="24">
        <v>5</v>
      </c>
      <c r="D302" t="b" s="25">
        <v>0</v>
      </c>
      <c r="E302" s="26"/>
      <c r="F302" s="30">
        <f>3600*(B302*'data'!$C$15/1000-H302-I301)/C302</f>
        <v>506.261158997617</v>
      </c>
      <c r="G302" s="30">
        <f>IF(F302&gt;'data'!$H$29,'data'!$H$29,IF(F302&lt;0,0,F302))</f>
        <v>506.261158997617</v>
      </c>
      <c r="H302" s="30">
        <f>(J302*'data'!$C$16+K302*OFFSET('data'!$C$17,0,D302)-I301*(OFFSET('data'!$C$18,0,D302)+'data'!$C$19+OFFSET('data'!$C$20,0,D302)))*$C302/60</f>
        <v>-0.703140498607826</v>
      </c>
      <c r="I302" s="30">
        <f>(G302/60)*$C302/60+H302+I301</f>
        <v>16.3633802816823</v>
      </c>
      <c r="J302" s="30">
        <f>J301+('data'!$C$19*I301-'data'!$C$16*J301)*$C302/60</f>
        <v>55.6565738327005</v>
      </c>
      <c r="K302" s="30">
        <f>K301+(OFFSET('data'!$C$20,0,D302)*I301-OFFSET('data'!$C$17,0,D302)*K301)*$C302/60</f>
        <v>69.3556293068041</v>
      </c>
      <c r="L302" s="28">
        <f>$A302/60</f>
        <v>24.8333333333333</v>
      </c>
      <c r="M302" s="24">
        <f>I302/'data'!$C$15*1000</f>
        <v>2.5</v>
      </c>
      <c r="N302" s="24">
        <f>N301+'data'!$G$21*(M301-N301)/60*C301</f>
        <v>2.4256741694614</v>
      </c>
      <c r="O302" s="25">
        <f>IF(N302&lt;='data'!$G$22,1.89,1.47)</f>
        <v>1.89</v>
      </c>
      <c r="P302" s="24">
        <f>$A302</f>
        <v>1490</v>
      </c>
      <c r="Q302" s="25">
        <f>'data'!$G$23-'data'!$G$23*(1-('data'!$G$22^O302)/('data'!$G$22^O302+N302^O302))</f>
        <v>55.4847903730399</v>
      </c>
      <c r="R302" s="25">
        <f>VLOOKUP(IF(P302-'data'!$G$24&lt;0,0,P302-'data'!$G$24),P2:Q1104,2)</f>
        <v>55.5476679260374</v>
      </c>
    </row>
    <row r="303" ht="20.05" customHeight="1">
      <c r="A303" s="22">
        <f>$A302+C302</f>
        <v>1495</v>
      </c>
      <c r="B303" s="23">
        <v>2.5</v>
      </c>
      <c r="C303" s="24">
        <v>5</v>
      </c>
      <c r="D303" t="b" s="25">
        <v>0</v>
      </c>
      <c r="E303" s="26"/>
      <c r="F303" s="30">
        <f>3600*(B303*'data'!$C$15/1000-H303-I302)/C303</f>
        <v>505.916787380972</v>
      </c>
      <c r="G303" s="30">
        <f>IF(F303&gt;'data'!$H$29,'data'!$H$29,IF(F303&lt;0,0,F303))</f>
        <v>505.916787380972</v>
      </c>
      <c r="H303" s="30">
        <f>(J303*'data'!$C$16+K303*OFFSET('data'!$C$17,0,D303)-I302*(OFFSET('data'!$C$18,0,D303)+'data'!$C$19+OFFSET('data'!$C$20,0,D303)))*$C303/60</f>
        <v>-0.702662204695819</v>
      </c>
      <c r="I303" s="30">
        <f>(G303/60)*$C303/60+H303+I302</f>
        <v>16.3633802816823</v>
      </c>
      <c r="J303" s="30">
        <f>J302+('data'!$C$19*I302-'data'!$C$16*J302)*$C303/60</f>
        <v>55.7254313292131</v>
      </c>
      <c r="K303" s="30">
        <f>K302+(OFFSET('data'!$C$20,0,D303)*I302-OFFSET('data'!$C$17,0,D303)*K302)*$C303/60</f>
        <v>69.5777144288661</v>
      </c>
      <c r="L303" s="28">
        <f>$A303/60</f>
        <v>24.9166666666667</v>
      </c>
      <c r="M303" s="24">
        <f>I303/'data'!$C$15*1000</f>
        <v>2.5</v>
      </c>
      <c r="N303" s="24">
        <f>N302+'data'!$G$21*(M302-N302)/60*C302</f>
        <v>2.42654877735735</v>
      </c>
      <c r="O303" s="25">
        <f>IF(N303&lt;='data'!$G$22,1.89,1.47)</f>
        <v>1.89</v>
      </c>
      <c r="P303" s="24">
        <f>$A303</f>
        <v>1495</v>
      </c>
      <c r="Q303" s="25">
        <f>'data'!$G$23-'data'!$G$23*(1-('data'!$G$22^O303)/('data'!$G$22^O303+N303^O303))</f>
        <v>55.469539616046</v>
      </c>
      <c r="R303" s="25">
        <f>VLOOKUP(IF(P303-'data'!$G$24&lt;0,0,P303-'data'!$G$24),P2:Q1104,2)</f>
        <v>55.5316627237165</v>
      </c>
    </row>
    <row r="304" ht="20.05" customHeight="1">
      <c r="A304" s="22">
        <f>$A303+C303</f>
        <v>1500</v>
      </c>
      <c r="B304" s="23">
        <v>2.5</v>
      </c>
      <c r="C304" s="24">
        <v>5</v>
      </c>
      <c r="D304" t="b" s="25">
        <v>0</v>
      </c>
      <c r="E304" s="26"/>
      <c r="F304" s="30">
        <f>3600*(B304*'data'!$C$15/1000-H304-I303)/C304</f>
        <v>505.574140947664</v>
      </c>
      <c r="G304" s="30">
        <f>IF(F304&gt;'data'!$H$29,'data'!$H$29,IF(F304&lt;0,0,F304))</f>
        <v>505.574140947664</v>
      </c>
      <c r="H304" s="30">
        <f>(J304*'data'!$C$16+K304*OFFSET('data'!$C$17,0,D304)-I303*(OFFSET('data'!$C$18,0,D304)+'data'!$C$19+OFFSET('data'!$C$20,0,D304)))*$C304/60</f>
        <v>-0.702186306871781</v>
      </c>
      <c r="I304" s="30">
        <f>(G304/60)*$C304/60+H304+I303</f>
        <v>16.3633802816823</v>
      </c>
      <c r="J304" s="30">
        <f>J303+('data'!$C$19*I303-'data'!$C$16*J303)*$C304/60</f>
        <v>55.7938847453207</v>
      </c>
      <c r="K304" s="30">
        <f>K303+(OFFSET('data'!$C$20,0,D304)*I303-OFFSET('data'!$C$17,0,D304)*K303)*$C304/60</f>
        <v>69.79972533742109</v>
      </c>
      <c r="L304" s="28">
        <f>$A304/60</f>
        <v>25</v>
      </c>
      <c r="M304" s="24">
        <f>I304/'data'!$C$15*1000</f>
        <v>2.5</v>
      </c>
      <c r="N304" s="24">
        <f>N303+'data'!$G$21*(M303-N303)/60*C303</f>
        <v>2.4274130935557</v>
      </c>
      <c r="O304" s="25">
        <f>IF(N304&lt;='data'!$G$22,1.89,1.47)</f>
        <v>1.89</v>
      </c>
      <c r="P304" s="24">
        <f>$A304</f>
        <v>1500</v>
      </c>
      <c r="Q304" s="25">
        <f>'data'!$G$23-'data'!$G$23*(1-('data'!$G$22^O304)/('data'!$G$22^O304+N304^O304))</f>
        <v>55.4544717490401</v>
      </c>
      <c r="R304" s="25">
        <f>VLOOKUP(IF(P304-'data'!$G$24&lt;0,0,P304-'data'!$G$24),P2:Q1104,2)</f>
        <v>55.5158496239326</v>
      </c>
    </row>
    <row r="305" ht="20.05" customHeight="1">
      <c r="A305" s="22">
        <f>$A304+C304</f>
        <v>1505</v>
      </c>
      <c r="B305" s="23">
        <v>2.5</v>
      </c>
      <c r="C305" s="24">
        <v>5</v>
      </c>
      <c r="D305" t="b" s="25">
        <v>0</v>
      </c>
      <c r="E305" s="26"/>
      <c r="F305" s="30">
        <f>3600*(B305*'data'!$C$15/1000-H305-I304)/C305</f>
        <v>505.233209672520</v>
      </c>
      <c r="G305" s="30">
        <f>IF(F305&gt;'data'!$H$29,'data'!$H$29,IF(F305&lt;0,0,F305))</f>
        <v>505.233209672520</v>
      </c>
      <c r="H305" s="30">
        <f>(J305*'data'!$C$16+K305*OFFSET('data'!$C$17,0,D305)-I304*(OFFSET('data'!$C$18,0,D305)+'data'!$C$19+OFFSET('data'!$C$20,0,D305)))*$C305/60</f>
        <v>-0.701712791211859</v>
      </c>
      <c r="I305" s="30">
        <f>(G305/60)*$C305/60+H305+I304</f>
        <v>16.3633802816823</v>
      </c>
      <c r="J305" s="30">
        <f>J304+('data'!$C$19*I304-'data'!$C$16*J304)*$C305/60</f>
        <v>55.8619364523115</v>
      </c>
      <c r="K305" s="30">
        <f>K304+(OFFSET('data'!$C$20,0,D305)*I304-OFFSET('data'!$C$17,0,D305)*K304)*$C305/60</f>
        <v>70.0216620572688</v>
      </c>
      <c r="L305" s="28">
        <f>$A305/60</f>
        <v>25.0833333333333</v>
      </c>
      <c r="M305" s="24">
        <f>I305/'data'!$C$15*1000</f>
        <v>2.5</v>
      </c>
      <c r="N305" s="24">
        <f>N304+'data'!$G$21*(M304-N304)/60*C304</f>
        <v>2.42826723916105</v>
      </c>
      <c r="O305" s="25">
        <f>IF(N305&lt;='data'!$G$22,1.89,1.47)</f>
        <v>1.89</v>
      </c>
      <c r="P305" s="24">
        <f>$A305</f>
        <v>1505</v>
      </c>
      <c r="Q305" s="25">
        <f>'data'!$G$23-'data'!$G$23*(1-('data'!$G$22^O305)/('data'!$G$22^O305+N305^O305))</f>
        <v>55.4395845409196</v>
      </c>
      <c r="R305" s="25">
        <f>VLOOKUP(IF(P305-'data'!$G$24&lt;0,0,P305-'data'!$G$24),P2:Q1104,2)</f>
        <v>55.5002262795542</v>
      </c>
    </row>
    <row r="306" ht="20.05" customHeight="1">
      <c r="A306" s="22">
        <f>$A305+C305</f>
        <v>1510</v>
      </c>
      <c r="B306" s="23">
        <v>2.5</v>
      </c>
      <c r="C306" s="24">
        <v>5</v>
      </c>
      <c r="D306" t="b" s="25">
        <v>0</v>
      </c>
      <c r="E306" s="26"/>
      <c r="F306" s="30">
        <f>3600*(B306*'data'!$C$15/1000-H306-I305)/C306</f>
        <v>504.893983589164</v>
      </c>
      <c r="G306" s="30">
        <f>IF(F306&gt;'data'!$H$29,'data'!$H$29,IF(F306&lt;0,0,F306))</f>
        <v>504.893983589164</v>
      </c>
      <c r="H306" s="30">
        <f>(J306*'data'!$C$16+K306*OFFSET('data'!$C$17,0,D306)-I305*(OFFSET('data'!$C$18,0,D306)+'data'!$C$19+OFFSET('data'!$C$20,0,D306)))*$C306/60</f>
        <v>-0.701241643873864</v>
      </c>
      <c r="I306" s="30">
        <f>(G306/60)*$C306/60+H306+I305</f>
        <v>16.3633802816823</v>
      </c>
      <c r="J306" s="30">
        <f>J305+('data'!$C$19*I305-'data'!$C$16*J305)*$C306/60</f>
        <v>55.9295888075582</v>
      </c>
      <c r="K306" s="30">
        <f>K305+(OFFSET('data'!$C$20,0,D306)*I305-OFFSET('data'!$C$17,0,D306)*K305)*$C306/60</f>
        <v>70.24352461320071</v>
      </c>
      <c r="L306" s="28">
        <f>$A306/60</f>
        <v>25.1666666666667</v>
      </c>
      <c r="M306" s="24">
        <f>I306/'data'!$C$15*1000</f>
        <v>2.5</v>
      </c>
      <c r="N306" s="24">
        <f>N305+'data'!$G$21*(M305-N305)/60*C305</f>
        <v>2.42911133385294</v>
      </c>
      <c r="O306" s="25">
        <f>IF(N306&lt;='data'!$G$22,1.89,1.47)</f>
        <v>1.89</v>
      </c>
      <c r="P306" s="24">
        <f>$A306</f>
        <v>1510</v>
      </c>
      <c r="Q306" s="25">
        <f>'data'!$G$23-'data'!$G$23*(1-('data'!$G$22^O306)/('data'!$G$22^O306+N306^O306))</f>
        <v>55.4248757886364</v>
      </c>
      <c r="R306" s="25">
        <f>VLOOKUP(IF(P306-'data'!$G$24&lt;0,0,P306-'data'!$G$24),P2:Q1104,2)</f>
        <v>55.4847903730399</v>
      </c>
    </row>
    <row r="307" ht="20.05" customHeight="1">
      <c r="A307" s="22">
        <f>$A306+C306</f>
        <v>1515</v>
      </c>
      <c r="B307" s="23">
        <v>2.5</v>
      </c>
      <c r="C307" s="24">
        <v>5</v>
      </c>
      <c r="D307" t="b" s="25">
        <v>0</v>
      </c>
      <c r="E307" s="26"/>
      <c r="F307" s="30">
        <f>3600*(B307*'data'!$C$15/1000-H307-I306)/C307</f>
        <v>504.556452789669</v>
      </c>
      <c r="G307" s="30">
        <f>IF(F307&gt;'data'!$H$29,'data'!$H$29,IF(F307&lt;0,0,F307))</f>
        <v>504.556452789669</v>
      </c>
      <c r="H307" s="30">
        <f>(J307*'data'!$C$16+K307*OFFSET('data'!$C$17,0,D307)-I306*(OFFSET('data'!$C$18,0,D307)+'data'!$C$19+OFFSET('data'!$C$20,0,D307)))*$C307/60</f>
        <v>-0.700772851096788</v>
      </c>
      <c r="I307" s="30">
        <f>(G307/60)*$C307/60+H307+I306</f>
        <v>16.3633802816823</v>
      </c>
      <c r="J307" s="30">
        <f>J306+('data'!$C$19*I306-'data'!$C$16*J306)*$C307/60</f>
        <v>55.9968441545997</v>
      </c>
      <c r="K307" s="30">
        <f>K306+(OFFSET('data'!$C$20,0,D307)*I306-OFFSET('data'!$C$17,0,D307)*K306)*$C307/60</f>
        <v>70.4653130299999</v>
      </c>
      <c r="L307" s="28">
        <f>$A307/60</f>
        <v>25.25</v>
      </c>
      <c r="M307" s="24">
        <f>I307/'data'!$C$15*1000</f>
        <v>2.5</v>
      </c>
      <c r="N307" s="24">
        <f>N306+'data'!$G$21*(M306-N306)/60*C306</f>
        <v>2.42994549590261</v>
      </c>
      <c r="O307" s="25">
        <f>IF(N307&lt;='data'!$G$22,1.89,1.47)</f>
        <v>1.89</v>
      </c>
      <c r="P307" s="24">
        <f>$A307</f>
        <v>1515</v>
      </c>
      <c r="Q307" s="25">
        <f>'data'!$G$23-'data'!$G$23*(1-('data'!$G$22^O307)/('data'!$G$22^O307+N307^O307))</f>
        <v>55.410343316826</v>
      </c>
      <c r="R307" s="25">
        <f>VLOOKUP(IF(P307-'data'!$G$24&lt;0,0,P307-'data'!$G$24),P2:Q1104,2)</f>
        <v>55.469539616046</v>
      </c>
    </row>
    <row r="308" ht="20.05" customHeight="1">
      <c r="A308" s="22">
        <f>$A307+C307</f>
        <v>1520</v>
      </c>
      <c r="B308" s="23">
        <v>2.5</v>
      </c>
      <c r="C308" s="24">
        <v>5</v>
      </c>
      <c r="D308" t="b" s="25">
        <v>0</v>
      </c>
      <c r="E308" s="26"/>
      <c r="F308" s="30">
        <f>3600*(B308*'data'!$C$15/1000-H308-I307)/C308</f>
        <v>504.220607424224</v>
      </c>
      <c r="G308" s="30">
        <f>IF(F308&gt;'data'!$H$29,'data'!$H$29,IF(F308&lt;0,0,F308))</f>
        <v>504.220607424224</v>
      </c>
      <c r="H308" s="30">
        <f>(J308*'data'!$C$16+K308*OFFSET('data'!$C$17,0,D308)-I307*(OFFSET('data'!$C$18,0,D308)+'data'!$C$19+OFFSET('data'!$C$20,0,D308)))*$C308/60</f>
        <v>-0.700306399200336</v>
      </c>
      <c r="I308" s="30">
        <f>(G308/60)*$C308/60+H308+I307</f>
        <v>16.3633802816823</v>
      </c>
      <c r="J308" s="30">
        <f>J307+('data'!$C$19*I307-'data'!$C$16*J307)*$C308/60</f>
        <v>56.063704823222</v>
      </c>
      <c r="K308" s="30">
        <f>K307+(OFFSET('data'!$C$20,0,D308)*I307-OFFSET('data'!$C$17,0,D308)*K307)*$C308/60</f>
        <v>70.6870273324412</v>
      </c>
      <c r="L308" s="28">
        <f>$A308/60</f>
        <v>25.3333333333333</v>
      </c>
      <c r="M308" s="24">
        <f>I308/'data'!$C$15*1000</f>
        <v>2.5</v>
      </c>
      <c r="N308" s="24">
        <f>N307+'data'!$G$21*(M307-N307)/60*C307</f>
        <v>2.43076984218958</v>
      </c>
      <c r="O308" s="25">
        <f>IF(N308&lt;='data'!$G$22,1.89,1.47)</f>
        <v>1.89</v>
      </c>
      <c r="P308" s="24">
        <f>$A308</f>
        <v>1520</v>
      </c>
      <c r="Q308" s="25">
        <f>'data'!$G$23-'data'!$G$23*(1-('data'!$G$22^O308)/('data'!$G$22^O308+N308^O308))</f>
        <v>55.3959849774428</v>
      </c>
      <c r="R308" s="25">
        <f>VLOOKUP(IF(P308-'data'!$G$24&lt;0,0,P308-'data'!$G$24),P2:Q1104,2)</f>
        <v>55.4544717490401</v>
      </c>
    </row>
    <row r="309" ht="20.05" customHeight="1">
      <c r="A309" s="22">
        <f>$A308+C308</f>
        <v>1525</v>
      </c>
      <c r="B309" s="23">
        <v>2.5</v>
      </c>
      <c r="C309" s="24">
        <v>5</v>
      </c>
      <c r="D309" t="b" s="25">
        <v>0</v>
      </c>
      <c r="E309" s="26"/>
      <c r="F309" s="30">
        <f>3600*(B309*'data'!$C$15/1000-H309-I308)/C309</f>
        <v>503.886437700784</v>
      </c>
      <c r="G309" s="30">
        <f>IF(F309&gt;'data'!$H$29,'data'!$H$29,IF(F309&lt;0,0,F309))</f>
        <v>503.886437700784</v>
      </c>
      <c r="H309" s="30">
        <f>(J309*'data'!$C$16+K309*OFFSET('data'!$C$17,0,D309)-I308*(OFFSET('data'!$C$18,0,D309)+'data'!$C$19+OFFSET('data'!$C$20,0,D309)))*$C309/60</f>
        <v>-0.699842274584447</v>
      </c>
      <c r="I309" s="30">
        <f>(G309/60)*$C309/60+H309+I308</f>
        <v>16.3633802816823</v>
      </c>
      <c r="J309" s="30">
        <f>J308+('data'!$C$19*I308-'data'!$C$16*J308)*$C309/60</f>
        <v>56.1301731295391</v>
      </c>
      <c r="K309" s="30">
        <f>K308+(OFFSET('data'!$C$20,0,D309)*I308-OFFSET('data'!$C$17,0,D309)*K308)*$C309/60</f>
        <v>70.90866754529119</v>
      </c>
      <c r="L309" s="28">
        <f>$A309/60</f>
        <v>25.4166666666667</v>
      </c>
      <c r="M309" s="24">
        <f>I309/'data'!$C$15*1000</f>
        <v>2.5</v>
      </c>
      <c r="N309" s="24">
        <f>N308+'data'!$G$21*(M308-N308)/60*C308</f>
        <v>2.43158448821802</v>
      </c>
      <c r="O309" s="25">
        <f>IF(N309&lt;='data'!$G$22,1.89,1.47)</f>
        <v>1.89</v>
      </c>
      <c r="P309" s="24">
        <f>$A309</f>
        <v>1525</v>
      </c>
      <c r="Q309" s="25">
        <f>'data'!$G$23-'data'!$G$23*(1-('data'!$G$22^O309)/('data'!$G$22^O309+N309^O309))</f>
        <v>55.3817986493998</v>
      </c>
      <c r="R309" s="25">
        <f>VLOOKUP(IF(P309-'data'!$G$24&lt;0,0,P309-'data'!$G$24),P2:Q1104,2)</f>
        <v>55.4395845409196</v>
      </c>
    </row>
    <row r="310" ht="20.05" customHeight="1">
      <c r="A310" s="22">
        <f>$A309+C309</f>
        <v>1530</v>
      </c>
      <c r="B310" s="23">
        <v>2.5</v>
      </c>
      <c r="C310" s="24">
        <v>5</v>
      </c>
      <c r="D310" t="b" s="25">
        <v>0</v>
      </c>
      <c r="E310" s="26"/>
      <c r="F310" s="30">
        <f>3600*(B310*'data'!$C$15/1000-H310-I309)/C310</f>
        <v>503.553933884735</v>
      </c>
      <c r="G310" s="30">
        <f>IF(F310&gt;'data'!$H$29,'data'!$H$29,IF(F310&lt;0,0,F310))</f>
        <v>503.553933884735</v>
      </c>
      <c r="H310" s="30">
        <f>(J310*'data'!$C$16+K310*OFFSET('data'!$C$17,0,D310)-I309*(OFFSET('data'!$C$18,0,D310)+'data'!$C$19+OFFSET('data'!$C$20,0,D310)))*$C310/60</f>
        <v>-0.699380463728824</v>
      </c>
      <c r="I310" s="30">
        <f>(G310/60)*$C310/60+H310+I309</f>
        <v>16.3633802816823</v>
      </c>
      <c r="J310" s="30">
        <f>J309+('data'!$C$19*I309-'data'!$C$16*J309)*$C310/60</f>
        <v>56.1962513760733</v>
      </c>
      <c r="K310" s="30">
        <f>K309+(OFFSET('data'!$C$20,0,D310)*I309-OFFSET('data'!$C$17,0,D310)*K309)*$C310/60</f>
        <v>71.1302336933082</v>
      </c>
      <c r="L310" s="28">
        <f>$A310/60</f>
        <v>25.5</v>
      </c>
      <c r="M310" s="24">
        <f>I310/'data'!$C$15*1000</f>
        <v>2.5</v>
      </c>
      <c r="N310" s="24">
        <f>N309+'data'!$G$21*(M309-N309)/60*C309</f>
        <v>2.43238954813294</v>
      </c>
      <c r="O310" s="25">
        <f>IF(N310&lt;='data'!$G$22,1.89,1.47)</f>
        <v>1.89</v>
      </c>
      <c r="P310" s="24">
        <f>$A310</f>
        <v>1530</v>
      </c>
      <c r="Q310" s="25">
        <f>'data'!$G$23-'data'!$G$23*(1-('data'!$G$22^O310)/('data'!$G$22^O310+N310^O310))</f>
        <v>55.3677822382137</v>
      </c>
      <c r="R310" s="25">
        <f>VLOOKUP(IF(P310-'data'!$G$24&lt;0,0,P310-'data'!$G$24),P2:Q1104,2)</f>
        <v>55.4248757886364</v>
      </c>
    </row>
    <row r="311" ht="20.05" customHeight="1">
      <c r="A311" s="22">
        <f>$A310+C310</f>
        <v>1535</v>
      </c>
      <c r="B311" s="23">
        <v>2.5</v>
      </c>
      <c r="C311" s="24">
        <v>5</v>
      </c>
      <c r="D311" t="b" s="25">
        <v>0</v>
      </c>
      <c r="E311" s="26"/>
      <c r="F311" s="30">
        <f>3600*(B311*'data'!$C$15/1000-H311-I310)/C311</f>
        <v>503.223086298557</v>
      </c>
      <c r="G311" s="30">
        <f>IF(F311&gt;'data'!$H$29,'data'!$H$29,IF(F311&lt;0,0,F311))</f>
        <v>503.223086298557</v>
      </c>
      <c r="H311" s="30">
        <f>(J311*'data'!$C$16+K311*OFFSET('data'!$C$17,0,D311)-I310*(OFFSET('data'!$C$18,0,D311)+'data'!$C$19+OFFSET('data'!$C$20,0,D311)))*$C311/60</f>
        <v>-0.6989209531924651</v>
      </c>
      <c r="I311" s="30">
        <f>(G311/60)*$C311/60+H311+I310</f>
        <v>16.3633802816823</v>
      </c>
      <c r="J311" s="30">
        <f>J310+('data'!$C$19*I310-'data'!$C$16*J310)*$C311/60</f>
        <v>56.2619418518349</v>
      </c>
      <c r="K311" s="30">
        <f>K310+(OFFSET('data'!$C$20,0,D311)*I310-OFFSET('data'!$C$17,0,D311)*K310)*$C311/60</f>
        <v>71.3517258012422</v>
      </c>
      <c r="L311" s="28">
        <f>$A311/60</f>
        <v>25.5833333333333</v>
      </c>
      <c r="M311" s="24">
        <f>I311/'data'!$C$15*1000</f>
        <v>2.5</v>
      </c>
      <c r="N311" s="24">
        <f>N310+'data'!$G$21*(M310-N310)/60*C310</f>
        <v>2.43318513473618</v>
      </c>
      <c r="O311" s="25">
        <f>IF(N311&lt;='data'!$G$22,1.89,1.47)</f>
        <v>1.89</v>
      </c>
      <c r="P311" s="24">
        <f>$A311</f>
        <v>1535</v>
      </c>
      <c r="Q311" s="25">
        <f>'data'!$G$23-'data'!$G$23*(1-('data'!$G$22^O311)/('data'!$G$22^O311+N311^O311))</f>
        <v>55.3539336756547</v>
      </c>
      <c r="R311" s="25">
        <f>VLOOKUP(IF(P311-'data'!$G$24&lt;0,0,P311-'data'!$G$24),P2:Q1104,2)</f>
        <v>55.410343316826</v>
      </c>
    </row>
    <row r="312" ht="20.05" customHeight="1">
      <c r="A312" s="22">
        <f>$A311+C311</f>
        <v>1540</v>
      </c>
      <c r="B312" s="23">
        <v>2.5</v>
      </c>
      <c r="C312" s="24">
        <v>5</v>
      </c>
      <c r="D312" t="b" s="25">
        <v>0</v>
      </c>
      <c r="E312" s="26"/>
      <c r="F312" s="30">
        <f>3600*(B312*'data'!$C$15/1000-H312-I311)/C312</f>
        <v>502.893885321486</v>
      </c>
      <c r="G312" s="30">
        <f>IF(F312&gt;'data'!$H$29,'data'!$H$29,IF(F312&lt;0,0,F312))</f>
        <v>502.893885321486</v>
      </c>
      <c r="H312" s="30">
        <f>(J312*'data'!$C$16+K312*OFFSET('data'!$C$17,0,D312)-I311*(OFFSET('data'!$C$18,0,D312)+'data'!$C$19+OFFSET('data'!$C$20,0,D312)))*$C312/60</f>
        <v>-0.6984637296132</v>
      </c>
      <c r="I312" s="30">
        <f>(G312/60)*$C312/60+H312+I311</f>
        <v>16.3633802816823</v>
      </c>
      <c r="J312" s="30">
        <f>J311+('data'!$C$19*I311-'data'!$C$16*J311)*$C312/60</f>
        <v>56.3272468324014</v>
      </c>
      <c r="K312" s="30">
        <f>K311+(OFFSET('data'!$C$20,0,D312)*I311-OFFSET('data'!$C$17,0,D312)*K311)*$C312/60</f>
        <v>71.5731438938349</v>
      </c>
      <c r="L312" s="28">
        <f>$A312/60</f>
        <v>25.6666666666667</v>
      </c>
      <c r="M312" s="24">
        <f>I312/'data'!$C$15*1000</f>
        <v>2.5</v>
      </c>
      <c r="N312" s="24">
        <f>N311+'data'!$G$21*(M311-N311)/60*C311</f>
        <v>2.43397135950223</v>
      </c>
      <c r="O312" s="25">
        <f>IF(N312&lt;='data'!$G$22,1.89,1.47)</f>
        <v>1.89</v>
      </c>
      <c r="P312" s="24">
        <f>$A312</f>
        <v>1540</v>
      </c>
      <c r="Q312" s="25">
        <f>'data'!$G$23-'data'!$G$23*(1-('data'!$G$22^O312)/('data'!$G$22^O312+N312^O312))</f>
        <v>55.3402509194017</v>
      </c>
      <c r="R312" s="25">
        <f>VLOOKUP(IF(P312-'data'!$G$24&lt;0,0,P312-'data'!$G$24),P2:Q1104,2)</f>
        <v>55.3959849774428</v>
      </c>
    </row>
    <row r="313" ht="20.05" customHeight="1">
      <c r="A313" s="22">
        <f>$A312+C312</f>
        <v>1545</v>
      </c>
      <c r="B313" s="23">
        <v>2.5</v>
      </c>
      <c r="C313" s="24">
        <v>5</v>
      </c>
      <c r="D313" t="b" s="25">
        <v>0</v>
      </c>
      <c r="E313" s="26"/>
      <c r="F313" s="30">
        <f>3600*(B313*'data'!$C$15/1000-H313-I312)/C313</f>
        <v>502.566321389185</v>
      </c>
      <c r="G313" s="30">
        <f>IF(F313&gt;'data'!$H$29,'data'!$H$29,IF(F313&lt;0,0,F313))</f>
        <v>502.566321389185</v>
      </c>
      <c r="H313" s="30">
        <f>(J313*'data'!$C$16+K313*OFFSET('data'!$C$17,0,D313)-I312*(OFFSET('data'!$C$18,0,D313)+'data'!$C$19+OFFSET('data'!$C$20,0,D313)))*$C313/60</f>
        <v>-0.698008779707227</v>
      </c>
      <c r="I313" s="30">
        <f>(G313/60)*$C313/60+H313+I312</f>
        <v>16.3633802816823</v>
      </c>
      <c r="J313" s="30">
        <f>J312+('data'!$C$19*I312-'data'!$C$16*J312)*$C313/60</f>
        <v>56.3921685799964</v>
      </c>
      <c r="K313" s="30">
        <f>K312+(OFFSET('data'!$C$20,0,D313)*I312-OFFSET('data'!$C$17,0,D313)*K312)*$C313/60</f>
        <v>71.79448799581991</v>
      </c>
      <c r="L313" s="28">
        <f>$A313/60</f>
        <v>25.75</v>
      </c>
      <c r="M313" s="24">
        <f>I313/'data'!$C$15*1000</f>
        <v>2.5</v>
      </c>
      <c r="N313" s="24">
        <f>N312+'data'!$G$21*(M312-N312)/60*C312</f>
        <v>2.43474833259381</v>
      </c>
      <c r="O313" s="25">
        <f>IF(N313&lt;='data'!$G$22,1.89,1.47)</f>
        <v>1.89</v>
      </c>
      <c r="P313" s="24">
        <f>$A313</f>
        <v>1545</v>
      </c>
      <c r="Q313" s="25">
        <f>'data'!$G$23-'data'!$G$23*(1-('data'!$G$22^O313)/('data'!$G$22^O313+N313^O313))</f>
        <v>55.3267319527024</v>
      </c>
      <c r="R313" s="25">
        <f>VLOOKUP(IF(P313-'data'!$G$24&lt;0,0,P313-'data'!$G$24),P2:Q1104,2)</f>
        <v>55.3817986493998</v>
      </c>
    </row>
    <row r="314" ht="20.05" customHeight="1">
      <c r="A314" s="22">
        <f>$A313+C313</f>
        <v>1550</v>
      </c>
      <c r="B314" s="23">
        <v>2.5</v>
      </c>
      <c r="C314" s="24">
        <v>5</v>
      </c>
      <c r="D314" t="b" s="25">
        <v>0</v>
      </c>
      <c r="E314" s="26"/>
      <c r="F314" s="30">
        <f>3600*(B314*'data'!$C$15/1000-H314-I313)/C314</f>
        <v>502.240384993412</v>
      </c>
      <c r="G314" s="30">
        <f>IF(F314&gt;'data'!$H$29,'data'!$H$29,IF(F314&lt;0,0,F314))</f>
        <v>502.240384993412</v>
      </c>
      <c r="H314" s="30">
        <f>(J314*'data'!$C$16+K314*OFFSET('data'!$C$17,0,D314)-I313*(OFFSET('data'!$C$18,0,D314)+'data'!$C$19+OFFSET('data'!$C$20,0,D314)))*$C314/60</f>
        <v>-0.697556090268653</v>
      </c>
      <c r="I314" s="30">
        <f>(G314/60)*$C314/60+H314+I313</f>
        <v>16.3633802816823</v>
      </c>
      <c r="J314" s="30">
        <f>J313+('data'!$C$19*I313-'data'!$C$16*J313)*$C314/60</f>
        <v>56.456709343568</v>
      </c>
      <c r="K314" s="30">
        <f>K313+(OFFSET('data'!$C$20,0,D314)*I313-OFFSET('data'!$C$17,0,D314)*K313)*$C314/60</f>
        <v>72.0157581319223</v>
      </c>
      <c r="L314" s="28">
        <f>$A314/60</f>
        <v>25.8333333333333</v>
      </c>
      <c r="M314" s="24">
        <f>I314/'data'!$C$15*1000</f>
        <v>2.5</v>
      </c>
      <c r="N314" s="24">
        <f>N313+'data'!$G$21*(M313-N313)/60*C313</f>
        <v>2.43551616287735</v>
      </c>
      <c r="O314" s="25">
        <f>IF(N314&lt;='data'!$G$22,1.89,1.47)</f>
        <v>1.89</v>
      </c>
      <c r="P314" s="24">
        <f>$A314</f>
        <v>1550</v>
      </c>
      <c r="Q314" s="25">
        <f>'data'!$G$23-'data'!$G$23*(1-('data'!$G$22^O314)/('data'!$G$22^O314+N314^O314))</f>
        <v>55.3133747840371</v>
      </c>
      <c r="R314" s="25">
        <f>VLOOKUP(IF(P314-'data'!$G$24&lt;0,0,P314-'data'!$G$24),P2:Q1104,2)</f>
        <v>55.3677822382137</v>
      </c>
    </row>
    <row r="315" ht="20.05" customHeight="1">
      <c r="A315" s="22">
        <f>$A314+C314</f>
        <v>1555</v>
      </c>
      <c r="B315" s="23">
        <v>2.5</v>
      </c>
      <c r="C315" s="24">
        <v>5</v>
      </c>
      <c r="D315" t="b" s="25">
        <v>0</v>
      </c>
      <c r="E315" s="26"/>
      <c r="F315" s="30">
        <f>3600*(B315*'data'!$C$15/1000-H315-I314)/C315</f>
        <v>501.916066681686</v>
      </c>
      <c r="G315" s="30">
        <f>IF(F315&gt;'data'!$H$29,'data'!$H$29,IF(F315&lt;0,0,F315))</f>
        <v>501.916066681686</v>
      </c>
      <c r="H315" s="30">
        <f>(J315*'data'!$C$16+K315*OFFSET('data'!$C$17,0,D315)-I314*(OFFSET('data'!$C$18,0,D315)+'data'!$C$19+OFFSET('data'!$C$20,0,D315)))*$C315/60</f>
        <v>-0.697105648169034</v>
      </c>
      <c r="I315" s="30">
        <f>(G315/60)*$C315/60+H315+I314</f>
        <v>16.3633802816823</v>
      </c>
      <c r="J315" s="30">
        <f>J314+('data'!$C$19*I314-'data'!$C$16*J314)*$C315/60</f>
        <v>56.5208713588666</v>
      </c>
      <c r="K315" s="30">
        <f>K314+(OFFSET('data'!$C$20,0,D315)*I314-OFFSET('data'!$C$17,0,D315)*K314)*$C315/60</f>
        <v>72.23695432685911</v>
      </c>
      <c r="L315" s="28">
        <f>$A315/60</f>
        <v>25.9166666666667</v>
      </c>
      <c r="M315" s="24">
        <f>I315/'data'!$C$15*1000</f>
        <v>2.5</v>
      </c>
      <c r="N315" s="24">
        <f>N314+'data'!$G$21*(M314-N314)/60*C314</f>
        <v>2.43627495793823</v>
      </c>
      <c r="O315" s="25">
        <f>IF(N315&lt;='data'!$G$22,1.89,1.47)</f>
        <v>1.89</v>
      </c>
      <c r="P315" s="24">
        <f>$A315</f>
        <v>1555</v>
      </c>
      <c r="Q315" s="25">
        <f>'data'!$G$23-'data'!$G$23*(1-('data'!$G$22^O315)/('data'!$G$22^O315+N315^O315))</f>
        <v>55.3001774467885</v>
      </c>
      <c r="R315" s="25">
        <f>VLOOKUP(IF(P315-'data'!$G$24&lt;0,0,P315-'data'!$G$24),P2:Q1104,2)</f>
        <v>55.3539336756547</v>
      </c>
    </row>
    <row r="316" ht="20.05" customHeight="1">
      <c r="A316" s="22">
        <f>$A315+C315</f>
        <v>1560</v>
      </c>
      <c r="B316" s="23">
        <v>2.5</v>
      </c>
      <c r="C316" s="24">
        <v>5</v>
      </c>
      <c r="D316" t="b" s="25">
        <v>0</v>
      </c>
      <c r="E316" s="26"/>
      <c r="F316" s="30">
        <f>3600*(B316*'data'!$C$15/1000-H316-I315)/C316</f>
        <v>501.593357056969</v>
      </c>
      <c r="G316" s="30">
        <f>IF(F316&gt;'data'!$H$29,'data'!$H$29,IF(F316&lt;0,0,F316))</f>
        <v>501.593357056969</v>
      </c>
      <c r="H316" s="30">
        <f>(J316*'data'!$C$16+K316*OFFSET('data'!$C$17,0,D316)-I315*(OFFSET('data'!$C$18,0,D316)+'data'!$C$19+OFFSET('data'!$C$20,0,D316)))*$C316/60</f>
        <v>-0.696657440356926</v>
      </c>
      <c r="I316" s="30">
        <f>(G316/60)*$C316/60+H316+I315</f>
        <v>16.3633802816823</v>
      </c>
      <c r="J316" s="30">
        <f>J315+('data'!$C$19*I315-'data'!$C$16*J315)*$C316/60</f>
        <v>56.5846568485225</v>
      </c>
      <c r="K316" s="30">
        <f>K315+(OFFSET('data'!$C$20,0,D316)*I315-OFFSET('data'!$C$17,0,D316)*K315)*$C316/60</f>
        <v>72.458076605339</v>
      </c>
      <c r="L316" s="28">
        <f>$A316/60</f>
        <v>26</v>
      </c>
      <c r="M316" s="24">
        <f>I316/'data'!$C$15*1000</f>
        <v>2.5</v>
      </c>
      <c r="N316" s="24">
        <f>N315+'data'!$G$21*(M315-N315)/60*C315</f>
        <v>2.43702482409583</v>
      </c>
      <c r="O316" s="25">
        <f>IF(N316&lt;='data'!$G$22,1.89,1.47)</f>
        <v>1.89</v>
      </c>
      <c r="P316" s="24">
        <f>$A316</f>
        <v>1560</v>
      </c>
      <c r="Q316" s="25">
        <f>'data'!$G$23-'data'!$G$23*(1-('data'!$G$22^O316)/('data'!$G$22^O316+N316^O316))</f>
        <v>55.2871379989156</v>
      </c>
      <c r="R316" s="25">
        <f>VLOOKUP(IF(P316-'data'!$G$24&lt;0,0,P316-'data'!$G$24),P2:Q1104,2)</f>
        <v>55.3402509194017</v>
      </c>
    </row>
    <row r="317" ht="20.05" customHeight="1">
      <c r="A317" s="22">
        <f>$A316+C316</f>
        <v>1565</v>
      </c>
      <c r="B317" s="23">
        <v>2.5</v>
      </c>
      <c r="C317" s="24">
        <v>5</v>
      </c>
      <c r="D317" t="b" s="25">
        <v>0</v>
      </c>
      <c r="E317" s="26"/>
      <c r="F317" s="30">
        <f>3600*(B317*'data'!$C$15/1000-H317-I316)/C317</f>
        <v>501.272246777330</v>
      </c>
      <c r="G317" s="30">
        <f>IF(F317&gt;'data'!$H$29,'data'!$H$29,IF(F317&lt;0,0,F317))</f>
        <v>501.272246777330</v>
      </c>
      <c r="H317" s="30">
        <f>(J317*'data'!$C$16+K317*OFFSET('data'!$C$17,0,D317)-I316*(OFFSET('data'!$C$18,0,D317)+'data'!$C$19+OFFSET('data'!$C$20,0,D317)))*$C317/60</f>
        <v>-0.696211453857428</v>
      </c>
      <c r="I317" s="30">
        <f>(G317/60)*$C317/60+H317+I316</f>
        <v>16.3633802816823</v>
      </c>
      <c r="J317" s="30">
        <f>J316+('data'!$C$19*I316-'data'!$C$16*J316)*$C317/60</f>
        <v>56.6480680221227</v>
      </c>
      <c r="K317" s="30">
        <f>K316+(OFFSET('data'!$C$20,0,D317)*I316-OFFSET('data'!$C$17,0,D317)*K316)*$C317/60</f>
        <v>72.6791249920625</v>
      </c>
      <c r="L317" s="28">
        <f>$A317/60</f>
        <v>26.0833333333333</v>
      </c>
      <c r="M317" s="24">
        <f>I317/'data'!$C$15*1000</f>
        <v>2.5</v>
      </c>
      <c r="N317" s="24">
        <f>N316+'data'!$G$21*(M316-N316)/60*C316</f>
        <v>2.43776586641847</v>
      </c>
      <c r="O317" s="25">
        <f>IF(N317&lt;='data'!$G$22,1.89,1.47)</f>
        <v>1.89</v>
      </c>
      <c r="P317" s="24">
        <f>$A317</f>
        <v>1565</v>
      </c>
      <c r="Q317" s="25">
        <f>'data'!$G$23-'data'!$G$23*(1-('data'!$G$22^O317)/('data'!$G$22^O317+N317^O317))</f>
        <v>55.2742545226321</v>
      </c>
      <c r="R317" s="25">
        <f>VLOOKUP(IF(P317-'data'!$G$24&lt;0,0,P317-'data'!$G$24),P2:Q1104,2)</f>
        <v>55.3267319527024</v>
      </c>
    </row>
    <row r="318" ht="20.05" customHeight="1">
      <c r="A318" s="22">
        <f>$A317+C317</f>
        <v>1570</v>
      </c>
      <c r="B318" s="23">
        <v>2.5</v>
      </c>
      <c r="C318" s="24">
        <v>5</v>
      </c>
      <c r="D318" t="b" s="25">
        <v>0</v>
      </c>
      <c r="E318" s="26"/>
      <c r="F318" s="30">
        <f>3600*(B318*'data'!$C$15/1000-H318-I317)/C318</f>
        <v>500.952726555630</v>
      </c>
      <c r="G318" s="30">
        <f>IF(F318&gt;'data'!$H$29,'data'!$H$29,IF(F318&lt;0,0,F318))</f>
        <v>500.952726555630</v>
      </c>
      <c r="H318" s="30">
        <f>(J318*'data'!$C$16+K318*OFFSET('data'!$C$17,0,D318)-I317*(OFFSET('data'!$C$18,0,D318)+'data'!$C$19+OFFSET('data'!$C$20,0,D318)))*$C318/60</f>
        <v>-0.695767675771733</v>
      </c>
      <c r="I318" s="30">
        <f>(G318/60)*$C318/60+H318+I317</f>
        <v>16.3633802816823</v>
      </c>
      <c r="J318" s="30">
        <f>J317+('data'!$C$19*I317-'data'!$C$16*J317)*$C318/60</f>
        <v>56.7111070762877</v>
      </c>
      <c r="K318" s="30">
        <f>K317+(OFFSET('data'!$C$20,0,D318)*I317-OFFSET('data'!$C$17,0,D318)*K317)*$C318/60</f>
        <v>72.90009951172171</v>
      </c>
      <c r="L318" s="28">
        <f>$A318/60</f>
        <v>26.1666666666667</v>
      </c>
      <c r="M318" s="24">
        <f>I318/'data'!$C$15*1000</f>
        <v>2.5</v>
      </c>
      <c r="N318" s="24">
        <f>N317+'data'!$G$21*(M317-N317)/60*C317</f>
        <v>2.43849818873809</v>
      </c>
      <c r="O318" s="25">
        <f>IF(N318&lt;='data'!$G$22,1.89,1.47)</f>
        <v>1.89</v>
      </c>
      <c r="P318" s="24">
        <f>$A318</f>
        <v>1570</v>
      </c>
      <c r="Q318" s="25">
        <f>'data'!$G$23-'data'!$G$23*(1-('data'!$G$22^O318)/('data'!$G$22^O318+N318^O318))</f>
        <v>55.2615251240892</v>
      </c>
      <c r="R318" s="25">
        <f>VLOOKUP(IF(P318-'data'!$G$24&lt;0,0,P318-'data'!$G$24),P2:Q1104,2)</f>
        <v>55.3133747840371</v>
      </c>
    </row>
    <row r="319" ht="20.05" customHeight="1">
      <c r="A319" s="22">
        <f>$A318+C318</f>
        <v>1575</v>
      </c>
      <c r="B319" s="23">
        <v>2.5</v>
      </c>
      <c r="C319" s="24">
        <v>5</v>
      </c>
      <c r="D319" t="b" s="25">
        <v>0</v>
      </c>
      <c r="E319" s="26"/>
      <c r="F319" s="30">
        <f>3600*(B319*'data'!$C$15/1000-H319-I318)/C319</f>
        <v>500.634787159197</v>
      </c>
      <c r="G319" s="30">
        <f>IF(F319&gt;'data'!$H$29,'data'!$H$29,IF(F319&lt;0,0,F319))</f>
        <v>500.634787159197</v>
      </c>
      <c r="H319" s="30">
        <f>(J319*'data'!$C$16+K319*OFFSET('data'!$C$17,0,D319)-I318*(OFFSET('data'!$C$18,0,D319)+'data'!$C$19+OFFSET('data'!$C$20,0,D319)))*$C319/60</f>
        <v>-0.695326093276687</v>
      </c>
      <c r="I319" s="30">
        <f>(G319/60)*$C319/60+H319+I318</f>
        <v>16.3633802816823</v>
      </c>
      <c r="J319" s="30">
        <f>J318+('data'!$C$19*I318-'data'!$C$16*J318)*$C319/60</f>
        <v>56.7737761947474</v>
      </c>
      <c r="K319" s="30">
        <f>K318+(OFFSET('data'!$C$20,0,D319)*I318-OFFSET('data'!$C$17,0,D319)*K318)*$C319/60</f>
        <v>73.1210001890005</v>
      </c>
      <c r="L319" s="28">
        <f>$A319/60</f>
        <v>26.25</v>
      </c>
      <c r="M319" s="24">
        <f>I319/'data'!$C$15*1000</f>
        <v>2.5</v>
      </c>
      <c r="N319" s="24">
        <f>N318+'data'!$G$21*(M318-N318)/60*C318</f>
        <v>2.43922189366483</v>
      </c>
      <c r="O319" s="25">
        <f>IF(N319&lt;='data'!$G$22,1.89,1.47)</f>
        <v>1.89</v>
      </c>
      <c r="P319" s="24">
        <f>$A319</f>
        <v>1575</v>
      </c>
      <c r="Q319" s="25">
        <f>'data'!$G$23-'data'!$G$23*(1-('data'!$G$22^O319)/('data'!$G$22^O319+N319^O319))</f>
        <v>55.2489479330632</v>
      </c>
      <c r="R319" s="25">
        <f>VLOOKUP(IF(P319-'data'!$G$24&lt;0,0,P319-'data'!$G$24),P2:Q1104,2)</f>
        <v>55.3001774467885</v>
      </c>
    </row>
    <row r="320" ht="20.05" customHeight="1">
      <c r="A320" s="22">
        <f>$A319+C319</f>
        <v>1580</v>
      </c>
      <c r="B320" s="23">
        <v>2.5</v>
      </c>
      <c r="C320" s="24">
        <v>5</v>
      </c>
      <c r="D320" t="b" s="25">
        <v>0</v>
      </c>
      <c r="E320" s="26"/>
      <c r="F320" s="30">
        <f>3600*(B320*'data'!$C$15/1000-H320-I319)/C320</f>
        <v>500.318419409505</v>
      </c>
      <c r="G320" s="30">
        <f>IF(F320&gt;'data'!$H$29,'data'!$H$29,IF(F320&lt;0,0,F320))</f>
        <v>500.318419409505</v>
      </c>
      <c r="H320" s="30">
        <f>(J320*'data'!$C$16+K320*OFFSET('data'!$C$17,0,D320)-I319*(OFFSET('data'!$C$18,0,D320)+'data'!$C$19+OFFSET('data'!$C$20,0,D320)))*$C320/60</f>
        <v>-0.694886693624337</v>
      </c>
      <c r="I320" s="30">
        <f>(G320/60)*$C320/60+H320+I319</f>
        <v>16.3633802816823</v>
      </c>
      <c r="J320" s="30">
        <f>J319+('data'!$C$19*I319-'data'!$C$16*J319)*$C320/60</f>
        <v>56.8360775484167</v>
      </c>
      <c r="K320" s="30">
        <f>K319+(OFFSET('data'!$C$20,0,D320)*I319-OFFSET('data'!$C$17,0,D320)*K319)*$C320/60</f>
        <v>73.3418270485746</v>
      </c>
      <c r="L320" s="28">
        <f>$A320/60</f>
        <v>26.3333333333333</v>
      </c>
      <c r="M320" s="24">
        <f>I320/'data'!$C$15*1000</f>
        <v>2.5</v>
      </c>
      <c r="N320" s="24">
        <f>N319+'data'!$G$21*(M319-N319)/60*C319</f>
        <v>2.43993708260138</v>
      </c>
      <c r="O320" s="25">
        <f>IF(N320&lt;='data'!$G$22,1.89,1.47)</f>
        <v>1.89</v>
      </c>
      <c r="P320" s="24">
        <f>$A320</f>
        <v>1580</v>
      </c>
      <c r="Q320" s="25">
        <f>'data'!$G$23-'data'!$G$23*(1-('data'!$G$22^O320)/('data'!$G$22^O320+N320^O320))</f>
        <v>55.2365211026474</v>
      </c>
      <c r="R320" s="25">
        <f>VLOOKUP(IF(P320-'data'!$G$24&lt;0,0,P320-'data'!$G$24),P2:Q1104,2)</f>
        <v>55.2871379989156</v>
      </c>
    </row>
    <row r="321" ht="20.05" customHeight="1">
      <c r="A321" s="22">
        <f>$A320+C320</f>
        <v>1585</v>
      </c>
      <c r="B321" s="23">
        <v>2.5</v>
      </c>
      <c r="C321" s="24">
        <v>5</v>
      </c>
      <c r="D321" t="b" s="25">
        <v>0</v>
      </c>
      <c r="E321" s="26"/>
      <c r="F321" s="30">
        <f>3600*(B321*'data'!$C$15/1000-H321-I320)/C321</f>
        <v>500.003614181861</v>
      </c>
      <c r="G321" s="30">
        <f>IF(F321&gt;'data'!$H$29,'data'!$H$29,IF(F321&lt;0,0,F321))</f>
        <v>500.003614181861</v>
      </c>
      <c r="H321" s="30">
        <f>(J321*'data'!$C$16+K321*OFFSET('data'!$C$17,0,D321)-I320*(OFFSET('data'!$C$18,0,D321)+'data'!$C$19+OFFSET('data'!$C$20,0,D321)))*$C321/60</f>
        <v>-0.694449464141498</v>
      </c>
      <c r="I321" s="30">
        <f>(G321/60)*$C321/60+H321+I320</f>
        <v>16.3633802816823</v>
      </c>
      <c r="J321" s="30">
        <f>J320+('data'!$C$19*I320-'data'!$C$16*J320)*$C321/60</f>
        <v>56.8980132954709</v>
      </c>
      <c r="K321" s="30">
        <f>K320+(OFFSET('data'!$C$20,0,D321)*I320-OFFSET('data'!$C$17,0,D321)*K320)*$C321/60</f>
        <v>73.5625801151115</v>
      </c>
      <c r="L321" s="28">
        <f>$A321/60</f>
        <v>26.4166666666667</v>
      </c>
      <c r="M321" s="24">
        <f>I321/'data'!$C$15*1000</f>
        <v>2.5</v>
      </c>
      <c r="N321" s="24">
        <f>N320+'data'!$G$21*(M320-N320)/60*C320</f>
        <v>2.44064385575722</v>
      </c>
      <c r="O321" s="25">
        <f>IF(N321&lt;='data'!$G$22,1.89,1.47)</f>
        <v>1.89</v>
      </c>
      <c r="P321" s="24">
        <f>$A321</f>
        <v>1585</v>
      </c>
      <c r="Q321" s="25">
        <f>'data'!$G$23-'data'!$G$23*(1-('data'!$G$22^O321)/('data'!$G$22^O321+N321^O321))</f>
        <v>55.2242428089475</v>
      </c>
      <c r="R321" s="25">
        <f>VLOOKUP(IF(P321-'data'!$G$24&lt;0,0,P321-'data'!$G$24),P2:Q1104,2)</f>
        <v>55.2742545226321</v>
      </c>
    </row>
    <row r="322" ht="20.05" customHeight="1">
      <c r="A322" s="22">
        <f>$A321+C321</f>
        <v>1590</v>
      </c>
      <c r="B322" s="23">
        <v>2.5</v>
      </c>
      <c r="C322" s="24">
        <v>5</v>
      </c>
      <c r="D322" t="b" s="25">
        <v>0</v>
      </c>
      <c r="E322" s="26"/>
      <c r="F322" s="30">
        <f>3600*(B322*'data'!$C$15/1000-H322-I321)/C322</f>
        <v>499.690362405083</v>
      </c>
      <c r="G322" s="30">
        <f>IF(F322&gt;'data'!$H$29,'data'!$H$29,IF(F322&lt;0,0,F322))</f>
        <v>499.690362405083</v>
      </c>
      <c r="H322" s="30">
        <f>(J322*'data'!$C$16+K322*OFFSET('data'!$C$17,0,D322)-I321*(OFFSET('data'!$C$18,0,D322)+'data'!$C$19+OFFSET('data'!$C$20,0,D322)))*$C322/60</f>
        <v>-0.6940143922293071</v>
      </c>
      <c r="I322" s="30">
        <f>(G322/60)*$C322/60+H322+I321</f>
        <v>16.3633802816823</v>
      </c>
      <c r="J322" s="30">
        <f>J321+('data'!$C$19*I321-'data'!$C$16*J321)*$C322/60</f>
        <v>56.9595855814203</v>
      </c>
      <c r="K322" s="30">
        <f>K321+(OFFSET('data'!$C$20,0,D322)*I321-OFFSET('data'!$C$17,0,D322)*K321)*$C322/60</f>
        <v>73.7832594132704</v>
      </c>
      <c r="L322" s="28">
        <f>$A322/60</f>
        <v>26.5</v>
      </c>
      <c r="M322" s="24">
        <f>I322/'data'!$C$15*1000</f>
        <v>2.5</v>
      </c>
      <c r="N322" s="24">
        <f>N321+'data'!$G$21*(M321-N321)/60*C321</f>
        <v>2.44134231216264</v>
      </c>
      <c r="O322" s="25">
        <f>IF(N322&lt;='data'!$G$22,1.89,1.47)</f>
        <v>1.89</v>
      </c>
      <c r="P322" s="24">
        <f>$A322</f>
        <v>1590</v>
      </c>
      <c r="Q322" s="25">
        <f>'data'!$G$23-'data'!$G$23*(1-('data'!$G$22^O322)/('data'!$G$22^O322+N322^O322))</f>
        <v>55.2121112507824</v>
      </c>
      <c r="R322" s="25">
        <f>VLOOKUP(IF(P322-'data'!$G$24&lt;0,0,P322-'data'!$G$24),P2:Q1104,2)</f>
        <v>55.2615251240892</v>
      </c>
    </row>
    <row r="323" ht="20.05" customHeight="1">
      <c r="A323" s="22">
        <f>$A322+C322</f>
        <v>1595</v>
      </c>
      <c r="B323" s="23">
        <v>2.5</v>
      </c>
      <c r="C323" s="24">
        <v>5</v>
      </c>
      <c r="D323" t="b" s="25">
        <v>0</v>
      </c>
      <c r="E323" s="26"/>
      <c r="F323" s="30">
        <f>3600*(B323*'data'!$C$15/1000-H323-I322)/C323</f>
        <v>499.378655061192</v>
      </c>
      <c r="G323" s="30">
        <f>IF(F323&gt;'data'!$H$29,'data'!$H$29,IF(F323&lt;0,0,F323))</f>
        <v>499.378655061192</v>
      </c>
      <c r="H323" s="30">
        <f>(J323*'data'!$C$16+K323*OFFSET('data'!$C$17,0,D323)-I322*(OFFSET('data'!$C$18,0,D323)+'data'!$C$19+OFFSET('data'!$C$20,0,D323)))*$C323/60</f>
        <v>-0.693581465362792</v>
      </c>
      <c r="I323" s="30">
        <f>(G323/60)*$C323/60+H323+I322</f>
        <v>16.3633802816823</v>
      </c>
      <c r="J323" s="30">
        <f>J322+('data'!$C$19*I322-'data'!$C$16*J322)*$C323/60</f>
        <v>57.0207965391846</v>
      </c>
      <c r="K323" s="30">
        <f>K322+(OFFSET('data'!$C$20,0,D323)*I322-OFFSET('data'!$C$17,0,D323)*K322)*$C323/60</f>
        <v>74.0038649677022</v>
      </c>
      <c r="L323" s="28">
        <f>$A323/60</f>
        <v>26.5833333333333</v>
      </c>
      <c r="M323" s="24">
        <f>I323/'data'!$C$15*1000</f>
        <v>2.5</v>
      </c>
      <c r="N323" s="24">
        <f>N322+'data'!$G$21*(M322-N322)/60*C322</f>
        <v>2.44203254968261</v>
      </c>
      <c r="O323" s="25">
        <f>IF(N323&lt;='data'!$G$22,1.89,1.47)</f>
        <v>1.89</v>
      </c>
      <c r="P323" s="24">
        <f>$A323</f>
        <v>1595</v>
      </c>
      <c r="Q323" s="25">
        <f>'data'!$G$23-'data'!$G$23*(1-('data'!$G$22^O323)/('data'!$G$22^O323+N323^O323))</f>
        <v>55.2001246493887</v>
      </c>
      <c r="R323" s="25">
        <f>VLOOKUP(IF(P323-'data'!$G$24&lt;0,0,P323-'data'!$G$24),P2:Q1104,2)</f>
        <v>55.2489479330632</v>
      </c>
    </row>
    <row r="324" ht="20.05" customHeight="1">
      <c r="A324" s="22">
        <f>$A323+C323</f>
        <v>1600</v>
      </c>
      <c r="B324" s="23">
        <v>2.5</v>
      </c>
      <c r="C324" s="24">
        <v>5</v>
      </c>
      <c r="D324" t="b" s="25">
        <v>0</v>
      </c>
      <c r="E324" s="26"/>
      <c r="F324" s="30">
        <f>3600*(B324*'data'!$C$15/1000-H324-I323)/C324</f>
        <v>499.068483185095</v>
      </c>
      <c r="G324" s="30">
        <f>IF(F324&gt;'data'!$H$29,'data'!$H$29,IF(F324&lt;0,0,F324))</f>
        <v>499.068483185095</v>
      </c>
      <c r="H324" s="30">
        <f>(J324*'data'!$C$16+K324*OFFSET('data'!$C$17,0,D324)-I323*(OFFSET('data'!$C$18,0,D324)+'data'!$C$19+OFFSET('data'!$C$20,0,D324)))*$C324/60</f>
        <v>-0.693150671090435</v>
      </c>
      <c r="I324" s="30">
        <f>(G324/60)*$C324/60+H324+I323</f>
        <v>16.3633802816823</v>
      </c>
      <c r="J324" s="30">
        <f>J323+('data'!$C$19*I323-'data'!$C$16*J323)*$C324/60</f>
        <v>57.0816482891667</v>
      </c>
      <c r="K324" s="30">
        <f>K323+(OFFSET('data'!$C$20,0,D324)*I323-OFFSET('data'!$C$17,0,D324)*K323)*$C324/60</f>
        <v>74.2243968030496</v>
      </c>
      <c r="L324" s="28">
        <f>$A324/60</f>
        <v>26.6666666666667</v>
      </c>
      <c r="M324" s="24">
        <f>I324/'data'!$C$15*1000</f>
        <v>2.5</v>
      </c>
      <c r="N324" s="24">
        <f>N323+'data'!$G$21*(M323-N323)/60*C323</f>
        <v>2.44271466503051</v>
      </c>
      <c r="O324" s="25">
        <f>IF(N324&lt;='data'!$G$22,1.89,1.47)</f>
        <v>1.89</v>
      </c>
      <c r="P324" s="24">
        <f>$A324</f>
        <v>1600</v>
      </c>
      <c r="Q324" s="25">
        <f>'data'!$G$23-'data'!$G$23*(1-('data'!$G$22^O324)/('data'!$G$22^O324+N324^O324))</f>
        <v>55.1882812481289</v>
      </c>
      <c r="R324" s="25">
        <f>VLOOKUP(IF(P324-'data'!$G$24&lt;0,0,P324-'data'!$G$24),P2:Q1104,2)</f>
        <v>55.2365211026474</v>
      </c>
    </row>
    <row r="325" ht="20.05" customHeight="1">
      <c r="A325" s="22">
        <f>$A324+C324</f>
        <v>1605</v>
      </c>
      <c r="B325" s="23">
        <v>2.5</v>
      </c>
      <c r="C325" s="24">
        <v>5</v>
      </c>
      <c r="D325" t="b" s="25">
        <v>0</v>
      </c>
      <c r="E325" s="26"/>
      <c r="F325" s="30">
        <f>3600*(B325*'data'!$C$15/1000-H325-I324)/C325</f>
        <v>498.759837864278</v>
      </c>
      <c r="G325" s="30">
        <f>IF(F325&gt;'data'!$H$29,'data'!$H$29,IF(F325&lt;0,0,F325))</f>
        <v>498.759837864278</v>
      </c>
      <c r="H325" s="30">
        <f>(J325*'data'!$C$16+K325*OFFSET('data'!$C$17,0,D325)-I324*(OFFSET('data'!$C$18,0,D325)+'data'!$C$19+OFFSET('data'!$C$20,0,D325)))*$C325/60</f>
        <v>-0.692721997033744</v>
      </c>
      <c r="I325" s="30">
        <f>(G325/60)*$C325/60+H325+I324</f>
        <v>16.3633802816823</v>
      </c>
      <c r="J325" s="30">
        <f>J324+('data'!$C$19*I324-'data'!$C$16*J324)*$C325/60</f>
        <v>57.1421429393264</v>
      </c>
      <c r="K325" s="30">
        <f>K324+(OFFSET('data'!$C$20,0,D325)*I324-OFFSET('data'!$C$17,0,D325)*K324)*$C325/60</f>
        <v>74.44485494394711</v>
      </c>
      <c r="L325" s="28">
        <f>$A325/60</f>
        <v>26.75</v>
      </c>
      <c r="M325" s="24">
        <f>I325/'data'!$C$15*1000</f>
        <v>2.5</v>
      </c>
      <c r="N325" s="24">
        <f>N324+'data'!$G$21*(M324-N324)/60*C324</f>
        <v>2.44338875378166</v>
      </c>
      <c r="O325" s="25">
        <f>IF(N325&lt;='data'!$G$22,1.89,1.47)</f>
        <v>1.89</v>
      </c>
      <c r="P325" s="24">
        <f>$A325</f>
        <v>1605</v>
      </c>
      <c r="Q325" s="25">
        <f>'data'!$G$23-'data'!$G$23*(1-('data'!$G$22^O325)/('data'!$G$22^O325+N325^O325))</f>
        <v>55.1765793122044</v>
      </c>
      <c r="R325" s="25">
        <f>VLOOKUP(IF(P325-'data'!$G$24&lt;0,0,P325-'data'!$G$24),P2:Q1104,2)</f>
        <v>55.2242428089475</v>
      </c>
    </row>
    <row r="326" ht="20.05" customHeight="1">
      <c r="A326" s="22">
        <f>$A325+C325</f>
        <v>1610</v>
      </c>
      <c r="B326" s="23">
        <v>2.5</v>
      </c>
      <c r="C326" s="24">
        <v>5</v>
      </c>
      <c r="D326" t="b" s="25">
        <v>0</v>
      </c>
      <c r="E326" s="26"/>
      <c r="F326" s="30">
        <f>3600*(B326*'data'!$C$15/1000-H326-I325)/C326</f>
        <v>498.452710238492</v>
      </c>
      <c r="G326" s="30">
        <f>IF(F326&gt;'data'!$H$29,'data'!$H$29,IF(F326&lt;0,0,F326))</f>
        <v>498.452710238492</v>
      </c>
      <c r="H326" s="30">
        <f>(J326*'data'!$C$16+K326*OFFSET('data'!$C$17,0,D326)-I325*(OFFSET('data'!$C$18,0,D326)+'data'!$C$19+OFFSET('data'!$C$20,0,D326)))*$C326/60</f>
        <v>-0.69229543088682</v>
      </c>
      <c r="I326" s="30">
        <f>(G326/60)*$C326/60+H326+I325</f>
        <v>16.3633802816823</v>
      </c>
      <c r="J326" s="30">
        <f>J325+('data'!$C$19*I325-'data'!$C$16*J325)*$C326/60</f>
        <v>57.202282585253</v>
      </c>
      <c r="K326" s="30">
        <f>K325+(OFFSET('data'!$C$20,0,D326)*I325-OFFSET('data'!$C$17,0,D326)*K325)*$C326/60</f>
        <v>74.66523941502101</v>
      </c>
      <c r="L326" s="28">
        <f>$A326/60</f>
        <v>26.8333333333333</v>
      </c>
      <c r="M326" s="24">
        <f>I326/'data'!$C$15*1000</f>
        <v>2.5</v>
      </c>
      <c r="N326" s="24">
        <f>N325+'data'!$G$21*(M325-N325)/60*C325</f>
        <v>2.44405491038675</v>
      </c>
      <c r="O326" s="25">
        <f>IF(N326&lt;='data'!$G$22,1.89,1.47)</f>
        <v>1.89</v>
      </c>
      <c r="P326" s="24">
        <f>$A326</f>
        <v>1610</v>
      </c>
      <c r="Q326" s="25">
        <f>'data'!$G$23-'data'!$G$23*(1-('data'!$G$22^O326)/('data'!$G$22^O326+N326^O326))</f>
        <v>55.1650171283711</v>
      </c>
      <c r="R326" s="25">
        <f>VLOOKUP(IF(P326-'data'!$G$24&lt;0,0,P326-'data'!$G$24),P2:Q1104,2)</f>
        <v>55.2121112507824</v>
      </c>
    </row>
    <row r="327" ht="20.05" customHeight="1">
      <c r="A327" s="22">
        <f>$A326+C326</f>
        <v>1615</v>
      </c>
      <c r="B327" s="23">
        <v>2.5</v>
      </c>
      <c r="C327" s="24">
        <v>5</v>
      </c>
      <c r="D327" t="b" s="25">
        <v>0</v>
      </c>
      <c r="E327" s="26"/>
      <c r="F327" s="30">
        <f>3600*(B327*'data'!$C$15/1000-H327-I326)/C327</f>
        <v>498.147091499457</v>
      </c>
      <c r="G327" s="30">
        <f>IF(F327&gt;'data'!$H$29,'data'!$H$29,IF(F327&lt;0,0,F327))</f>
        <v>498.147091499457</v>
      </c>
      <c r="H327" s="30">
        <f>(J327*'data'!$C$16+K327*OFFSET('data'!$C$17,0,D327)-I326*(OFFSET('data'!$C$18,0,D327)+'data'!$C$19+OFFSET('data'!$C$20,0,D327)))*$C327/60</f>
        <v>-0.691870960415937</v>
      </c>
      <c r="I327" s="30">
        <f>(G327/60)*$C327/60+H327+I326</f>
        <v>16.3633802816823</v>
      </c>
      <c r="J327" s="30">
        <f>J326+('data'!$C$19*I326-'data'!$C$16*J326)*$C327/60</f>
        <v>57.2620693102383</v>
      </c>
      <c r="K327" s="30">
        <f>K326+(OFFSET('data'!$C$20,0,D327)*I326-OFFSET('data'!$C$17,0,D327)*K326)*$C327/60</f>
        <v>74.8855502408893</v>
      </c>
      <c r="L327" s="28">
        <f>$A327/60</f>
        <v>26.9166666666667</v>
      </c>
      <c r="M327" s="24">
        <f>I327/'data'!$C$15*1000</f>
        <v>2.5</v>
      </c>
      <c r="N327" s="24">
        <f>N326+'data'!$G$21*(M326-N326)/60*C326</f>
        <v>2.44471322818503</v>
      </c>
      <c r="O327" s="25">
        <f>IF(N327&lt;='data'!$G$22,1.89,1.47)</f>
        <v>1.89</v>
      </c>
      <c r="P327" s="24">
        <f>$A327</f>
        <v>1615</v>
      </c>
      <c r="Q327" s="25">
        <f>'data'!$G$23-'data'!$G$23*(1-('data'!$G$22^O327)/('data'!$G$22^O327+N327^O327))</f>
        <v>55.1535930046613</v>
      </c>
      <c r="R327" s="25">
        <f>VLOOKUP(IF(P327-'data'!$G$24&lt;0,0,P327-'data'!$G$24),P2:Q1104,2)</f>
        <v>55.2001246493887</v>
      </c>
    </row>
    <row r="328" ht="20.05" customHeight="1">
      <c r="A328" s="22">
        <f>$A327+C327</f>
        <v>1620</v>
      </c>
      <c r="B328" s="23">
        <v>2.5</v>
      </c>
      <c r="C328" s="24">
        <v>5</v>
      </c>
      <c r="D328" t="b" s="25">
        <v>0</v>
      </c>
      <c r="E328" s="26"/>
      <c r="F328" s="30">
        <f>3600*(B328*'data'!$C$15/1000-H328-I327)/C328</f>
        <v>497.842972890544</v>
      </c>
      <c r="G328" s="30">
        <f>IF(F328&gt;'data'!$H$29,'data'!$H$29,IF(F328&lt;0,0,F328))</f>
        <v>497.842972890544</v>
      </c>
      <c r="H328" s="30">
        <f>(J328*'data'!$C$16+K328*OFFSET('data'!$C$17,0,D328)-I327*(OFFSET('data'!$C$18,0,D328)+'data'!$C$19+OFFSET('data'!$C$20,0,D328)))*$C328/60</f>
        <v>-0.691448573459114</v>
      </c>
      <c r="I328" s="30">
        <f>(G328/60)*$C328/60+H328+I327</f>
        <v>16.3633802816823</v>
      </c>
      <c r="J328" s="30">
        <f>J327+('data'!$C$19*I327-'data'!$C$16*J327)*$C328/60</f>
        <v>57.3215051853486</v>
      </c>
      <c r="K328" s="30">
        <f>K327+(OFFSET('data'!$C$20,0,D328)*I327-OFFSET('data'!$C$17,0,D328)*K327)*$C328/60</f>
        <v>75.1057874461618</v>
      </c>
      <c r="L328" s="28">
        <f>$A328/60</f>
        <v>27</v>
      </c>
      <c r="M328" s="24">
        <f>I328/'data'!$C$15*1000</f>
        <v>2.5</v>
      </c>
      <c r="N328" s="24">
        <f>N327+'data'!$G$21*(M327-N327)/60*C327</f>
        <v>2.4453637994174</v>
      </c>
      <c r="O328" s="25">
        <f>IF(N328&lt;='data'!$G$22,1.89,1.47)</f>
        <v>1.89</v>
      </c>
      <c r="P328" s="24">
        <f>$A328</f>
        <v>1620</v>
      </c>
      <c r="Q328" s="25">
        <f>'data'!$G$23-'data'!$G$23*(1-('data'!$G$22^O328)/('data'!$G$22^O328+N328^O328))</f>
        <v>55.1423052701072</v>
      </c>
      <c r="R328" s="25">
        <f>VLOOKUP(IF(P328-'data'!$G$24&lt;0,0,P328-'data'!$G$24),P2:Q1104,2)</f>
        <v>55.1882812481289</v>
      </c>
    </row>
    <row r="329" ht="20.05" customHeight="1">
      <c r="A329" s="22">
        <f>$A328+C328</f>
        <v>1625</v>
      </c>
      <c r="B329" s="23">
        <v>2.5</v>
      </c>
      <c r="C329" s="24">
        <v>5</v>
      </c>
      <c r="D329" t="b" s="25">
        <v>0</v>
      </c>
      <c r="E329" s="26"/>
      <c r="F329" s="30">
        <f>3600*(B329*'data'!$C$15/1000-H329-I328)/C329</f>
        <v>497.540345706483</v>
      </c>
      <c r="G329" s="30">
        <f>IF(F329&gt;'data'!$H$29,'data'!$H$29,IF(F329&lt;0,0,F329))</f>
        <v>497.540345706483</v>
      </c>
      <c r="H329" s="30">
        <f>(J329*'data'!$C$16+K329*OFFSET('data'!$C$17,0,D329)-I328*(OFFSET('data'!$C$18,0,D329)+'data'!$C$19+OFFSET('data'!$C$20,0,D329)))*$C329/60</f>
        <v>-0.691028257925696</v>
      </c>
      <c r="I329" s="30">
        <f>(G329/60)*$C329/60+H329+I328</f>
        <v>16.3633802816823</v>
      </c>
      <c r="J329" s="30">
        <f>J328+('data'!$C$19*I328-'data'!$C$16*J328)*$C329/60</f>
        <v>57.3805922694963</v>
      </c>
      <c r="K329" s="30">
        <f>K328+(OFFSET('data'!$C$20,0,D329)*I328-OFFSET('data'!$C$17,0,D329)*K328)*$C329/60</f>
        <v>75.325951055440</v>
      </c>
      <c r="L329" s="28">
        <f>$A329/60</f>
        <v>27.0833333333333</v>
      </c>
      <c r="M329" s="24">
        <f>I329/'data'!$C$15*1000</f>
        <v>2.5</v>
      </c>
      <c r="N329" s="24">
        <f>N328+'data'!$G$21*(M328-N328)/60*C328</f>
        <v>2.44600671523937</v>
      </c>
      <c r="O329" s="25">
        <f>IF(N329&lt;='data'!$G$22,1.89,1.47)</f>
        <v>1.89</v>
      </c>
      <c r="P329" s="24">
        <f>$A329</f>
        <v>1625</v>
      </c>
      <c r="Q329" s="25">
        <f>'data'!$G$23-'data'!$G$23*(1-('data'!$G$22^O329)/('data'!$G$22^O329+N329^O329))</f>
        <v>55.1311522744685</v>
      </c>
      <c r="R329" s="25">
        <f>VLOOKUP(IF(P329-'data'!$G$24&lt;0,0,P329-'data'!$G$24),P2:Q1104,2)</f>
        <v>55.1765793122044</v>
      </c>
    </row>
    <row r="330" ht="20.05" customHeight="1">
      <c r="A330" s="22">
        <f>$A329+C329</f>
        <v>1630</v>
      </c>
      <c r="B330" s="23">
        <v>2.5</v>
      </c>
      <c r="C330" s="24">
        <v>5</v>
      </c>
      <c r="D330" t="b" s="25">
        <v>0</v>
      </c>
      <c r="E330" s="26"/>
      <c r="F330" s="30">
        <f>3600*(B330*'data'!$C$15/1000-H330-I329)/C330</f>
        <v>497.239201293054</v>
      </c>
      <c r="G330" s="30">
        <f>IF(F330&gt;'data'!$H$29,'data'!$H$29,IF(F330&lt;0,0,F330))</f>
        <v>497.239201293054</v>
      </c>
      <c r="H330" s="30">
        <f>(J330*'data'!$C$16+K330*OFFSET('data'!$C$17,0,D330)-I329*(OFFSET('data'!$C$18,0,D330)+'data'!$C$19+OFFSET('data'!$C$20,0,D330)))*$C330/60</f>
        <v>-0.690610001795933</v>
      </c>
      <c r="I330" s="30">
        <f>(G330/60)*$C330/60+H330+I329</f>
        <v>16.3633802816823</v>
      </c>
      <c r="J330" s="30">
        <f>J329+('data'!$C$19*I329-'data'!$C$16*J329)*$C330/60</f>
        <v>57.4393326095115</v>
      </c>
      <c r="K330" s="30">
        <f>K329+(OFFSET('data'!$C$20,0,D330)*I329-OFFSET('data'!$C$17,0,D330)*K329)*$C330/60</f>
        <v>75.5460410933173</v>
      </c>
      <c r="L330" s="28">
        <f>$A330/60</f>
        <v>27.1666666666667</v>
      </c>
      <c r="M330" s="24">
        <f>I330/'data'!$C$15*1000</f>
        <v>2.5</v>
      </c>
      <c r="N330" s="24">
        <f>N329+'data'!$G$21*(M329-N329)/60*C329</f>
        <v>2.44664206573377</v>
      </c>
      <c r="O330" s="25">
        <f>IF(N330&lt;='data'!$G$22,1.89,1.47)</f>
        <v>1.89</v>
      </c>
      <c r="P330" s="24">
        <f>$A330</f>
        <v>1630</v>
      </c>
      <c r="Q330" s="25">
        <f>'data'!$G$23-'data'!$G$23*(1-('data'!$G$22^O330)/('data'!$G$22^O330+N330^O330))</f>
        <v>55.1201323879658</v>
      </c>
      <c r="R330" s="25">
        <f>VLOOKUP(IF(P330-'data'!$G$24&lt;0,0,P330-'data'!$G$24),P2:Q1104,2)</f>
        <v>55.1650171283711</v>
      </c>
    </row>
    <row r="331" ht="20.05" customHeight="1">
      <c r="A331" s="22">
        <f>$A330+C330</f>
        <v>1635</v>
      </c>
      <c r="B331" s="23">
        <v>2.5</v>
      </c>
      <c r="C331" s="24">
        <v>5</v>
      </c>
      <c r="D331" t="b" s="25">
        <v>0</v>
      </c>
      <c r="E331" s="26"/>
      <c r="F331" s="30">
        <f>3600*(B331*'data'!$C$15/1000-H331-I330)/C331</f>
        <v>496.939531046791</v>
      </c>
      <c r="G331" s="30">
        <f>IF(F331&gt;'data'!$H$29,'data'!$H$29,IF(F331&lt;0,0,F331))</f>
        <v>496.939531046791</v>
      </c>
      <c r="H331" s="30">
        <f>(J331*'data'!$C$16+K331*OFFSET('data'!$C$17,0,D331)-I330*(OFFSET('data'!$C$18,0,D331)+'data'!$C$19+OFFSET('data'!$C$20,0,D331)))*$C331/60</f>
        <v>-0.6901937931205681</v>
      </c>
      <c r="I331" s="30">
        <f>(G331/60)*$C331/60+H331+I330</f>
        <v>16.3633802816823</v>
      </c>
      <c r="J331" s="30">
        <f>J330+('data'!$C$19*I330-'data'!$C$16*J330)*$C331/60</f>
        <v>57.4977282402127</v>
      </c>
      <c r="K331" s="30">
        <f>K330+(OFFSET('data'!$C$20,0,D331)*I330-OFFSET('data'!$C$17,0,D331)*K330)*$C331/60</f>
        <v>75.7660575843788</v>
      </c>
      <c r="L331" s="28">
        <f>$A331/60</f>
        <v>27.25</v>
      </c>
      <c r="M331" s="24">
        <f>I331/'data'!$C$15*1000</f>
        <v>2.5</v>
      </c>
      <c r="N331" s="24">
        <f>N330+'data'!$G$21*(M330-N330)/60*C330</f>
        <v>2.44726993992344</v>
      </c>
      <c r="O331" s="25">
        <f>IF(N331&lt;='data'!$G$22,1.89,1.47)</f>
        <v>1.89</v>
      </c>
      <c r="P331" s="24">
        <f>$A331</f>
        <v>1635</v>
      </c>
      <c r="Q331" s="25">
        <f>'data'!$G$23-'data'!$G$23*(1-('data'!$G$22^O331)/('data'!$G$22^O331+N331^O331))</f>
        <v>55.1092440010147</v>
      </c>
      <c r="R331" s="25">
        <f>VLOOKUP(IF(P331-'data'!$G$24&lt;0,0,P331-'data'!$G$24),P2:Q1104,2)</f>
        <v>55.1535930046613</v>
      </c>
    </row>
    <row r="332" ht="20.05" customHeight="1">
      <c r="A332" s="22">
        <f>$A331+C331</f>
        <v>1640</v>
      </c>
      <c r="B332" s="23">
        <v>2.5</v>
      </c>
      <c r="C332" s="24">
        <v>5</v>
      </c>
      <c r="D332" t="b" s="25">
        <v>0</v>
      </c>
      <c r="E332" s="26"/>
      <c r="F332" s="30">
        <f>3600*(B332*'data'!$C$15/1000-H332-I331)/C332</f>
        <v>496.641326414684</v>
      </c>
      <c r="G332" s="30">
        <f>IF(F332&gt;'data'!$H$29,'data'!$H$29,IF(F332&lt;0,0,F332))</f>
        <v>496.641326414684</v>
      </c>
      <c r="H332" s="30">
        <f>(J332*'data'!$C$16+K332*OFFSET('data'!$C$17,0,D332)-I331*(OFFSET('data'!$C$18,0,D332)+'data'!$C$19+OFFSET('data'!$C$20,0,D332)))*$C332/60</f>
        <v>-0.68977962002042</v>
      </c>
      <c r="I332" s="30">
        <f>(G332/60)*$C332/60+H332+I331</f>
        <v>16.3633802816823</v>
      </c>
      <c r="J332" s="30">
        <f>J331+('data'!$C$19*I331-'data'!$C$16*J331)*$C332/60</f>
        <v>57.5557811844774</v>
      </c>
      <c r="K332" s="30">
        <f>K331+(OFFSET('data'!$C$20,0,D332)*I331-OFFSET('data'!$C$17,0,D332)*K331)*$C332/60</f>
        <v>75.98600055320151</v>
      </c>
      <c r="L332" s="28">
        <f>$A332/60</f>
        <v>27.3333333333333</v>
      </c>
      <c r="M332" s="24">
        <f>I332/'data'!$C$15*1000</f>
        <v>2.5</v>
      </c>
      <c r="N332" s="24">
        <f>N331+'data'!$G$21*(M331-N331)/60*C331</f>
        <v>2.44789042578364</v>
      </c>
      <c r="O332" s="25">
        <f>IF(N332&lt;='data'!$G$22,1.89,1.47)</f>
        <v>1.89</v>
      </c>
      <c r="P332" s="24">
        <f>$A332</f>
        <v>1640</v>
      </c>
      <c r="Q332" s="25">
        <f>'data'!$G$23-'data'!$G$23*(1-('data'!$G$22^O332)/('data'!$G$22^O332+N332^O332))</f>
        <v>55.0984855239661</v>
      </c>
      <c r="R332" s="25">
        <f>VLOOKUP(IF(P332-'data'!$G$24&lt;0,0,P332-'data'!$G$24),P2:Q1104,2)</f>
        <v>55.1423052701072</v>
      </c>
    </row>
    <row r="333" ht="20.05" customHeight="1">
      <c r="A333" s="22">
        <f>$A332+C332</f>
        <v>1645</v>
      </c>
      <c r="B333" s="23">
        <v>2.5</v>
      </c>
      <c r="C333" s="24">
        <v>5</v>
      </c>
      <c r="D333" t="b" s="25">
        <v>0</v>
      </c>
      <c r="E333" s="26"/>
      <c r="F333" s="30">
        <f>3600*(B333*'data'!$C$15/1000-H333-I332)/C333</f>
        <v>496.344578893883</v>
      </c>
      <c r="G333" s="30">
        <f>IF(F333&gt;'data'!$H$29,'data'!$H$29,IF(F333&lt;0,0,F333))</f>
        <v>496.344578893883</v>
      </c>
      <c r="H333" s="30">
        <f>(J333*'data'!$C$16+K333*OFFSET('data'!$C$17,0,D333)-I332*(OFFSET('data'!$C$18,0,D333)+'data'!$C$19+OFFSET('data'!$C$20,0,D333)))*$C333/60</f>
        <v>-0.689367470685973</v>
      </c>
      <c r="I333" s="30">
        <f>(G333/60)*$C333/60+H333+I332</f>
        <v>16.3633802816823</v>
      </c>
      <c r="J333" s="30">
        <f>J332+('data'!$C$19*I332-'data'!$C$16*J332)*$C333/60</f>
        <v>57.6134934533121</v>
      </c>
      <c r="K333" s="30">
        <f>K332+(OFFSET('data'!$C$20,0,D333)*I332-OFFSET('data'!$C$17,0,D333)*K332)*$C333/60</f>
        <v>76.205870024354</v>
      </c>
      <c r="L333" s="28">
        <f>$A333/60</f>
        <v>27.4166666666667</v>
      </c>
      <c r="M333" s="24">
        <f>I333/'data'!$C$15*1000</f>
        <v>2.5</v>
      </c>
      <c r="N333" s="24">
        <f>N332+'data'!$G$21*(M332-N332)/60*C332</f>
        <v>2.44850361025442</v>
      </c>
      <c r="O333" s="25">
        <f>IF(N333&lt;='data'!$G$22,1.89,1.47)</f>
        <v>1.89</v>
      </c>
      <c r="P333" s="24">
        <f>$A333</f>
        <v>1645</v>
      </c>
      <c r="Q333" s="25">
        <f>'data'!$G$23-'data'!$G$23*(1-('data'!$G$22^O333)/('data'!$G$22^O333+N333^O333))</f>
        <v>55.0878553868483</v>
      </c>
      <c r="R333" s="25">
        <f>VLOOKUP(IF(P333-'data'!$G$24&lt;0,0,P333-'data'!$G$24),P2:Q1104,2)</f>
        <v>55.1311522744685</v>
      </c>
    </row>
    <row r="334" ht="20.05" customHeight="1">
      <c r="A334" s="22">
        <f>$A333+C333</f>
        <v>1650</v>
      </c>
      <c r="B334" s="23">
        <v>2.5</v>
      </c>
      <c r="C334" s="24">
        <v>5</v>
      </c>
      <c r="D334" t="b" s="25">
        <v>0</v>
      </c>
      <c r="E334" s="26"/>
      <c r="F334" s="30">
        <f>3600*(B334*'data'!$C$15/1000-H334-I333)/C334</f>
        <v>496.0492800314</v>
      </c>
      <c r="G334" s="30">
        <f>IF(F334&gt;'data'!$H$29,'data'!$H$29,IF(F334&lt;0,0,F334))</f>
        <v>496.0492800314</v>
      </c>
      <c r="H334" s="30">
        <f>(J334*'data'!$C$16+K334*OFFSET('data'!$C$17,0,D334)-I333*(OFFSET('data'!$C$18,0,D334)+'data'!$C$19+OFFSET('data'!$C$20,0,D334)))*$C334/60</f>
        <v>-0.688957333376969</v>
      </c>
      <c r="I334" s="30">
        <f>(G334/60)*$C334/60+H334+I333</f>
        <v>16.3633802816823</v>
      </c>
      <c r="J334" s="30">
        <f>J333+('data'!$C$19*I333-'data'!$C$16*J333)*$C334/60</f>
        <v>57.670867045922</v>
      </c>
      <c r="K334" s="30">
        <f>K333+(OFFSET('data'!$C$20,0,D334)*I333-OFFSET('data'!$C$17,0,D334)*K333)*$C334/60</f>
        <v>76.4256660223968</v>
      </c>
      <c r="L334" s="28">
        <f>$A334/60</f>
        <v>27.5</v>
      </c>
      <c r="M334" s="24">
        <f>I334/'data'!$C$15*1000</f>
        <v>2.5</v>
      </c>
      <c r="N334" s="24">
        <f>N333+'data'!$G$21*(M333-N333)/60*C333</f>
        <v>2.44910957925279</v>
      </c>
      <c r="O334" s="25">
        <f>IF(N334&lt;='data'!$G$22,1.89,1.47)</f>
        <v>1.89</v>
      </c>
      <c r="P334" s="24">
        <f>$A334</f>
        <v>1650</v>
      </c>
      <c r="Q334" s="25">
        <f>'data'!$G$23-'data'!$G$23*(1-('data'!$G$22^O334)/('data'!$G$22^O334+N334^O334))</f>
        <v>55.0773520391138</v>
      </c>
      <c r="R334" s="25">
        <f>VLOOKUP(IF(P334-'data'!$G$24&lt;0,0,P334-'data'!$G$24),P2:Q1104,2)</f>
        <v>55.1201323879658</v>
      </c>
    </row>
    <row r="335" ht="20.05" customHeight="1">
      <c r="A335" s="22">
        <f>$A334+C334</f>
        <v>1655</v>
      </c>
      <c r="B335" s="23">
        <v>2.5</v>
      </c>
      <c r="C335" s="24">
        <v>5</v>
      </c>
      <c r="D335" t="b" s="25">
        <v>0</v>
      </c>
      <c r="E335" s="26"/>
      <c r="F335" s="30">
        <f>3600*(B335*'data'!$C$15/1000-H335-I334)/C335</f>
        <v>495.755421423823</v>
      </c>
      <c r="G335" s="30">
        <f>IF(F335&gt;'data'!$H$29,'data'!$H$29,IF(F335&lt;0,0,F335))</f>
        <v>495.755421423823</v>
      </c>
      <c r="H335" s="30">
        <f>(J335*'data'!$C$16+K335*OFFSET('data'!$C$17,0,D335)-I334*(OFFSET('data'!$C$18,0,D335)+'data'!$C$19+OFFSET('data'!$C$20,0,D335)))*$C335/60</f>
        <v>-0.688549196422001</v>
      </c>
      <c r="I335" s="30">
        <f>(G335/60)*$C335/60+H335+I334</f>
        <v>16.3633802816823</v>
      </c>
      <c r="J335" s="30">
        <f>J334+('data'!$C$19*I334-'data'!$C$16*J334)*$C335/60</f>
        <v>57.7279039497803</v>
      </c>
      <c r="K335" s="30">
        <f>K334+(OFFSET('data'!$C$20,0,D335)*I334-OFFSET('data'!$C$17,0,D335)*K334)*$C335/60</f>
        <v>76.64538857188219</v>
      </c>
      <c r="L335" s="28">
        <f>$A335/60</f>
        <v>27.5833333333333</v>
      </c>
      <c r="M335" s="24">
        <f>I335/'data'!$C$15*1000</f>
        <v>2.5</v>
      </c>
      <c r="N335" s="24">
        <f>N334+'data'!$G$21*(M334-N334)/60*C334</f>
        <v>2.44970841768475</v>
      </c>
      <c r="O335" s="25">
        <f>IF(N335&lt;='data'!$G$22,1.89,1.47)</f>
        <v>1.89</v>
      </c>
      <c r="P335" s="24">
        <f>$A335</f>
        <v>1655</v>
      </c>
      <c r="Q335" s="25">
        <f>'data'!$G$23-'data'!$G$23*(1-('data'!$G$22^O335)/('data'!$G$22^O335+N335^O335))</f>
        <v>55.0669739493889</v>
      </c>
      <c r="R335" s="25">
        <f>VLOOKUP(IF(P335-'data'!$G$24&lt;0,0,P335-'data'!$G$24),P2:Q1104,2)</f>
        <v>55.1092440010147</v>
      </c>
    </row>
    <row r="336" ht="20.05" customHeight="1">
      <c r="A336" s="22">
        <f>$A335+C335</f>
        <v>1660</v>
      </c>
      <c r="B336" s="23">
        <v>2.5</v>
      </c>
      <c r="C336" s="24">
        <v>5</v>
      </c>
      <c r="D336" t="b" s="25">
        <v>0</v>
      </c>
      <c r="E336" s="26"/>
      <c r="F336" s="30">
        <f>3600*(B336*'data'!$C$15/1000-H336-I335)/C336</f>
        <v>495.462994717020</v>
      </c>
      <c r="G336" s="30">
        <f>IF(F336&gt;'data'!$H$29,'data'!$H$29,IF(F336&lt;0,0,F336))</f>
        <v>495.462994717020</v>
      </c>
      <c r="H336" s="30">
        <f>(J336*'data'!$C$16+K336*OFFSET('data'!$C$17,0,D336)-I335*(OFFSET('data'!$C$18,0,D336)+'data'!$C$19+OFFSET('data'!$C$20,0,D336)))*$C336/60</f>
        <v>-0.688143048218108</v>
      </c>
      <c r="I336" s="30">
        <f>(G336/60)*$C336/60+H336+I335</f>
        <v>16.3633802816823</v>
      </c>
      <c r="J336" s="30">
        <f>J335+('data'!$C$19*I335-'data'!$C$16*J335)*$C336/60</f>
        <v>57.7846061406969</v>
      </c>
      <c r="K336" s="30">
        <f>K335+(OFFSET('data'!$C$20,0,D336)*I335-OFFSET('data'!$C$17,0,D336)*K335)*$C336/60</f>
        <v>76.8650376973543</v>
      </c>
      <c r="L336" s="28">
        <f>$A336/60</f>
        <v>27.6666666666667</v>
      </c>
      <c r="M336" s="24">
        <f>I336/'data'!$C$15*1000</f>
        <v>2.5</v>
      </c>
      <c r="N336" s="24">
        <f>N335+'data'!$G$21*(M335-N335)/60*C335</f>
        <v>2.45030020945719</v>
      </c>
      <c r="O336" s="25">
        <f>IF(N336&lt;='data'!$G$22,1.89,1.47)</f>
        <v>1.89</v>
      </c>
      <c r="P336" s="24">
        <f>$A336</f>
        <v>1660</v>
      </c>
      <c r="Q336" s="25">
        <f>'data'!$G$23-'data'!$G$23*(1-('data'!$G$22^O336)/('data'!$G$22^O336+N336^O336))</f>
        <v>55.0567196052269</v>
      </c>
      <c r="R336" s="25">
        <f>VLOOKUP(IF(P336-'data'!$G$24&lt;0,0,P336-'data'!$G$24),P2:Q1104,2)</f>
        <v>55.0984855239661</v>
      </c>
    </row>
    <row r="337" ht="20.05" customHeight="1">
      <c r="A337" s="22">
        <f>$A336+C336</f>
        <v>1665</v>
      </c>
      <c r="B337" s="23">
        <v>2.5</v>
      </c>
      <c r="C337" s="24">
        <v>5</v>
      </c>
      <c r="D337" t="b" s="25">
        <v>0</v>
      </c>
      <c r="E337" s="26"/>
      <c r="F337" s="30">
        <f>3600*(B337*'data'!$C$15/1000-H337-I336)/C337</f>
        <v>495.171991605851</v>
      </c>
      <c r="G337" s="30">
        <f>IF(F337&gt;'data'!$H$29,'data'!$H$29,IF(F337&lt;0,0,F337))</f>
        <v>495.171991605851</v>
      </c>
      <c r="H337" s="30">
        <f>(J337*'data'!$C$16+K337*OFFSET('data'!$C$17,0,D337)-I336*(OFFSET('data'!$C$18,0,D337)+'data'!$C$19+OFFSET('data'!$C$20,0,D337)))*$C337/60</f>
        <v>-0.687738877230373</v>
      </c>
      <c r="I337" s="30">
        <f>(G337/60)*$C337/60+H337+I336</f>
        <v>16.3633802816823</v>
      </c>
      <c r="J337" s="30">
        <f>J336+('data'!$C$19*I336-'data'!$C$16*J336)*$C337/60</f>
        <v>57.8409755828871</v>
      </c>
      <c r="K337" s="30">
        <f>K336+(OFFSET('data'!$C$20,0,D337)*I336-OFFSET('data'!$C$17,0,D337)*K336)*$C337/60</f>
        <v>77.084613423349</v>
      </c>
      <c r="L337" s="28">
        <f>$A337/60</f>
        <v>27.75</v>
      </c>
      <c r="M337" s="24">
        <f>I337/'data'!$C$15*1000</f>
        <v>2.5</v>
      </c>
      <c r="N337" s="24">
        <f>N336+'data'!$G$21*(M336-N336)/60*C336</f>
        <v>2.45088503748966</v>
      </c>
      <c r="O337" s="25">
        <f>IF(N337&lt;='data'!$G$22,1.89,1.47)</f>
        <v>1.89</v>
      </c>
      <c r="P337" s="24">
        <f>$A337</f>
        <v>1665</v>
      </c>
      <c r="Q337" s="25">
        <f>'data'!$G$23-'data'!$G$23*(1-('data'!$G$22^O337)/('data'!$G$22^O337+N337^O337))</f>
        <v>55.0465875128649</v>
      </c>
      <c r="R337" s="25">
        <f>VLOOKUP(IF(P337-'data'!$G$24&lt;0,0,P337-'data'!$G$24),P2:Q1104,2)</f>
        <v>55.0878553868483</v>
      </c>
    </row>
    <row r="338" ht="20.05" customHeight="1">
      <c r="A338" s="22">
        <f>$A337+C337</f>
        <v>1670</v>
      </c>
      <c r="B338" s="23">
        <v>2.5</v>
      </c>
      <c r="C338" s="24">
        <v>5</v>
      </c>
      <c r="D338" t="b" s="25">
        <v>0</v>
      </c>
      <c r="E338" s="26"/>
      <c r="F338" s="30">
        <f>3600*(B338*'data'!$C$15/1000-H338-I337)/C338</f>
        <v>494.882403833881</v>
      </c>
      <c r="G338" s="30">
        <f>IF(F338&gt;'data'!$H$29,'data'!$H$29,IF(F338&lt;0,0,F338))</f>
        <v>494.882403833881</v>
      </c>
      <c r="H338" s="30">
        <f>(J338*'data'!$C$16+K338*OFFSET('data'!$C$17,0,D338)-I337*(OFFSET('data'!$C$18,0,D338)+'data'!$C$19+OFFSET('data'!$C$20,0,D338)))*$C338/60</f>
        <v>-0.687336671991527</v>
      </c>
      <c r="I338" s="30">
        <f>(G338/60)*$C338/60+H338+I337</f>
        <v>16.3633802816823</v>
      </c>
      <c r="J338" s="30">
        <f>J337+('data'!$C$19*I337-'data'!$C$16*J337)*$C338/60</f>
        <v>57.8970142290393</v>
      </c>
      <c r="K338" s="30">
        <f>K337+(OFFSET('data'!$C$20,0,D338)*I337-OFFSET('data'!$C$17,0,D338)*K337)*$C338/60</f>
        <v>77.30411577439401</v>
      </c>
      <c r="L338" s="28">
        <f>$A338/60</f>
        <v>27.8333333333333</v>
      </c>
      <c r="M338" s="24">
        <f>I338/'data'!$C$15*1000</f>
        <v>2.5</v>
      </c>
      <c r="N338" s="24">
        <f>N337+'data'!$G$21*(M337-N337)/60*C337</f>
        <v>2.45146298372597</v>
      </c>
      <c r="O338" s="25">
        <f>IF(N338&lt;='data'!$G$22,1.89,1.47)</f>
        <v>1.89</v>
      </c>
      <c r="P338" s="24">
        <f>$A338</f>
        <v>1670</v>
      </c>
      <c r="Q338" s="25">
        <f>'data'!$G$23-'data'!$G$23*(1-('data'!$G$22^O338)/('data'!$G$22^O338+N338^O338))</f>
        <v>55.0365761969835</v>
      </c>
      <c r="R338" s="25">
        <f>VLOOKUP(IF(P338-'data'!$G$24&lt;0,0,P338-'data'!$G$24),P2:Q1104,2)</f>
        <v>55.0773520391138</v>
      </c>
    </row>
    <row r="339" ht="20.05" customHeight="1">
      <c r="A339" s="22">
        <f>$A338+C338</f>
        <v>1675</v>
      </c>
      <c r="B339" s="23">
        <v>2.5</v>
      </c>
      <c r="C339" s="24">
        <v>5</v>
      </c>
      <c r="D339" t="b" s="25">
        <v>0</v>
      </c>
      <c r="E339" s="26"/>
      <c r="F339" s="30">
        <f>3600*(B339*'data'!$C$15/1000-H339-I338)/C339</f>
        <v>494.594223193096</v>
      </c>
      <c r="G339" s="30">
        <f>IF(F339&gt;'data'!$H$29,'data'!$H$29,IF(F339&lt;0,0,F339))</f>
        <v>494.594223193096</v>
      </c>
      <c r="H339" s="30">
        <f>(J339*'data'!$C$16+K339*OFFSET('data'!$C$17,0,D339)-I338*(OFFSET('data'!$C$18,0,D339)+'data'!$C$19+OFFSET('data'!$C$20,0,D339)))*$C339/60</f>
        <v>-0.686936421101547</v>
      </c>
      <c r="I339" s="30">
        <f>(G339/60)*$C339/60+H339+I338</f>
        <v>16.3633802816823</v>
      </c>
      <c r="J339" s="30">
        <f>J338+('data'!$C$19*I338-'data'!$C$16*J338)*$C339/60</f>
        <v>57.9527240203829</v>
      </c>
      <c r="K339" s="30">
        <f>K338+(OFFSET('data'!$C$20,0,D339)*I338-OFFSET('data'!$C$17,0,D339)*K338)*$C339/60</f>
        <v>77.5235447750087</v>
      </c>
      <c r="L339" s="28">
        <f>$A339/60</f>
        <v>27.9166666666667</v>
      </c>
      <c r="M339" s="24">
        <f>I339/'data'!$C$15*1000</f>
        <v>2.5</v>
      </c>
      <c r="N339" s="24">
        <f>N338+'data'!$G$21*(M338-N338)/60*C338</f>
        <v>2.45203412914569</v>
      </c>
      <c r="O339" s="25">
        <f>IF(N339&lt;='data'!$G$22,1.89,1.47)</f>
        <v>1.89</v>
      </c>
      <c r="P339" s="24">
        <f>$A339</f>
        <v>1675</v>
      </c>
      <c r="Q339" s="25">
        <f>'data'!$G$23-'data'!$G$23*(1-('data'!$G$22^O339)/('data'!$G$22^O339+N339^O339))</f>
        <v>55.0266842004703</v>
      </c>
      <c r="R339" s="25">
        <f>VLOOKUP(IF(P339-'data'!$G$24&lt;0,0,P339-'data'!$G$24),P2:Q1104,2)</f>
        <v>55.0669739493889</v>
      </c>
    </row>
    <row r="340" ht="20.05" customHeight="1">
      <c r="A340" s="22">
        <f>$A339+C339</f>
        <v>1680</v>
      </c>
      <c r="B340" s="23">
        <v>2.5</v>
      </c>
      <c r="C340" s="24">
        <v>5</v>
      </c>
      <c r="D340" t="b" s="25">
        <v>0</v>
      </c>
      <c r="E340" s="26"/>
      <c r="F340" s="30">
        <f>3600*(B340*'data'!$C$15/1000-H340-I339)/C340</f>
        <v>494.307441523614</v>
      </c>
      <c r="G340" s="30">
        <f>IF(F340&gt;'data'!$H$29,'data'!$H$29,IF(F340&lt;0,0,F340))</f>
        <v>494.307441523614</v>
      </c>
      <c r="H340" s="30">
        <f>(J340*'data'!$C$16+K340*OFFSET('data'!$C$17,0,D340)-I339*(OFFSET('data'!$C$18,0,D340)+'data'!$C$19+OFFSET('data'!$C$20,0,D340)))*$C340/60</f>
        <v>-0.686538113227266</v>
      </c>
      <c r="I340" s="30">
        <f>(G340/60)*$C340/60+H340+I339</f>
        <v>16.3633802816823</v>
      </c>
      <c r="J340" s="30">
        <f>J339+('data'!$C$19*I339-'data'!$C$16*J339)*$C340/60</f>
        <v>58.0081068867555</v>
      </c>
      <c r="K340" s="30">
        <f>K339+(OFFSET('data'!$C$20,0,D340)*I339-OFFSET('data'!$C$17,0,D340)*K339)*$C340/60</f>
        <v>77.74290044970439</v>
      </c>
      <c r="L340" s="28">
        <f>$A340/60</f>
        <v>28</v>
      </c>
      <c r="M340" s="24">
        <f>I340/'data'!$C$15*1000</f>
        <v>2.5</v>
      </c>
      <c r="N340" s="24">
        <f>N339+'data'!$G$21*(M339-N339)/60*C339</f>
        <v>2.45259855377547</v>
      </c>
      <c r="O340" s="25">
        <f>IF(N340&lt;='data'!$G$22,1.89,1.47)</f>
        <v>1.89</v>
      </c>
      <c r="P340" s="24">
        <f>$A340</f>
        <v>1680</v>
      </c>
      <c r="Q340" s="25">
        <f>'data'!$G$23-'data'!$G$23*(1-('data'!$G$22^O340)/('data'!$G$22^O340+N340^O340))</f>
        <v>55.0169100841863</v>
      </c>
      <c r="R340" s="25">
        <f>VLOOKUP(IF(P340-'data'!$G$24&lt;0,0,P340-'data'!$G$24),P2:Q1104,2)</f>
        <v>55.0567196052269</v>
      </c>
    </row>
    <row r="341" ht="20.05" customHeight="1">
      <c r="A341" s="22">
        <f>$A340+C340</f>
        <v>1685</v>
      </c>
      <c r="B341" s="23">
        <v>2.5</v>
      </c>
      <c r="C341" s="24">
        <v>5</v>
      </c>
      <c r="D341" t="b" s="25">
        <v>0</v>
      </c>
      <c r="E341" s="26"/>
      <c r="F341" s="30">
        <f>3600*(B341*'data'!$C$15/1000-H341-I340)/C341</f>
        <v>494.022050713407</v>
      </c>
      <c r="G341" s="30">
        <f>IF(F341&gt;'data'!$H$29,'data'!$H$29,IF(F341&lt;0,0,F341))</f>
        <v>494.022050713407</v>
      </c>
      <c r="H341" s="30">
        <f>(J341*'data'!$C$16+K341*OFFSET('data'!$C$17,0,D341)-I340*(OFFSET('data'!$C$18,0,D341)+'data'!$C$19+OFFSET('data'!$C$20,0,D341)))*$C341/60</f>
        <v>-0.686141737101979</v>
      </c>
      <c r="I341" s="30">
        <f>(G341/60)*$C341/60+H341+I340</f>
        <v>16.3633802816823</v>
      </c>
      <c r="J341" s="30">
        <f>J340+('data'!$C$19*I340-'data'!$C$16*J340)*$C341/60</f>
        <v>58.0631647466697</v>
      </c>
      <c r="K341" s="30">
        <f>K340+(OFFSET('data'!$C$20,0,D341)*I340-OFFSET('data'!$C$17,0,D341)*K340)*$C341/60</f>
        <v>77.9621828229843</v>
      </c>
      <c r="L341" s="28">
        <f>$A341/60</f>
        <v>28.0833333333333</v>
      </c>
      <c r="M341" s="24">
        <f>I341/'data'!$C$15*1000</f>
        <v>2.5</v>
      </c>
      <c r="N341" s="24">
        <f>N340+'data'!$G$21*(M340-N340)/60*C340</f>
        <v>2.45315633670029</v>
      </c>
      <c r="O341" s="25">
        <f>IF(N341&lt;='data'!$G$22,1.89,1.47)</f>
        <v>1.89</v>
      </c>
      <c r="P341" s="24">
        <f>$A341</f>
        <v>1685</v>
      </c>
      <c r="Q341" s="25">
        <f>'data'!$G$23-'data'!$G$23*(1-('data'!$G$22^O341)/('data'!$G$22^O341+N341^O341))</f>
        <v>55.0072524267352</v>
      </c>
      <c r="R341" s="25">
        <f>VLOOKUP(IF(P341-'data'!$G$24&lt;0,0,P341-'data'!$G$24),P2:Q1104,2)</f>
        <v>55.0465875128649</v>
      </c>
    </row>
    <row r="342" ht="20.05" customHeight="1">
      <c r="A342" s="22">
        <f>$A341+C341</f>
        <v>1690</v>
      </c>
      <c r="B342" s="23">
        <v>2.5</v>
      </c>
      <c r="C342" s="24">
        <v>5</v>
      </c>
      <c r="D342" t="b" s="25">
        <v>0</v>
      </c>
      <c r="E342" s="26"/>
      <c r="F342" s="30">
        <f>3600*(B342*'data'!$C$15/1000-H342-I341)/C342</f>
        <v>493.738042698018</v>
      </c>
      <c r="G342" s="30">
        <f>IF(F342&gt;'data'!$H$29,'data'!$H$29,IF(F342&lt;0,0,F342))</f>
        <v>493.738042698018</v>
      </c>
      <c r="H342" s="30">
        <f>(J342*'data'!$C$16+K342*OFFSET('data'!$C$17,0,D342)-I341*(OFFSET('data'!$C$18,0,D342)+'data'!$C$19+OFFSET('data'!$C$20,0,D342)))*$C342/60</f>
        <v>-0.68574728152505</v>
      </c>
      <c r="I342" s="30">
        <f>(G342/60)*$C342/60+H342+I341</f>
        <v>16.3633802816823</v>
      </c>
      <c r="J342" s="30">
        <f>J341+('data'!$C$19*I341-'data'!$C$16*J341)*$C342/60</f>
        <v>58.1178995073796</v>
      </c>
      <c r="K342" s="30">
        <f>K341+(OFFSET('data'!$C$20,0,D342)*I341-OFFSET('data'!$C$17,0,D342)*K341)*$C342/60</f>
        <v>78.1813919193432</v>
      </c>
      <c r="L342" s="28">
        <f>$A342/60</f>
        <v>28.1666666666667</v>
      </c>
      <c r="M342" s="24">
        <f>I342/'data'!$C$15*1000</f>
        <v>2.5</v>
      </c>
      <c r="N342" s="24">
        <f>N341+'data'!$G$21*(M341-N341)/60*C341</f>
        <v>2.4537075560745</v>
      </c>
      <c r="O342" s="25">
        <f>IF(N342&lt;='data'!$G$22,1.89,1.47)</f>
        <v>1.89</v>
      </c>
      <c r="P342" s="24">
        <f>$A342</f>
        <v>1690</v>
      </c>
      <c r="Q342" s="25">
        <f>'data'!$G$23-'data'!$G$23*(1-('data'!$G$22^O342)/('data'!$G$22^O342+N342^O342))</f>
        <v>54.9977098242368</v>
      </c>
      <c r="R342" s="25">
        <f>VLOOKUP(IF(P342-'data'!$G$24&lt;0,0,P342-'data'!$G$24),P2:Q1104,2)</f>
        <v>55.0365761969835</v>
      </c>
    </row>
    <row r="343" ht="20.05" customHeight="1">
      <c r="A343" s="22">
        <f>$A342+C342</f>
        <v>1695</v>
      </c>
      <c r="B343" s="23">
        <v>2.5</v>
      </c>
      <c r="C343" s="24">
        <v>5</v>
      </c>
      <c r="D343" t="b" s="25">
        <v>0</v>
      </c>
      <c r="E343" s="26"/>
      <c r="F343" s="30">
        <f>3600*(B343*'data'!$C$15/1000-H343-I342)/C343</f>
        <v>493.455409460283</v>
      </c>
      <c r="G343" s="30">
        <f>IF(F343&gt;'data'!$H$29,'data'!$H$29,IF(F343&lt;0,0,F343))</f>
        <v>493.455409460283</v>
      </c>
      <c r="H343" s="30">
        <f>(J343*'data'!$C$16+K343*OFFSET('data'!$C$17,0,D343)-I342*(OFFSET('data'!$C$18,0,D343)+'data'!$C$19+OFFSET('data'!$C$20,0,D343)))*$C343/60</f>
        <v>-0.685354735361529</v>
      </c>
      <c r="I343" s="30">
        <f>(G343/60)*$C343/60+H343+I342</f>
        <v>16.3633802816823</v>
      </c>
      <c r="J343" s="30">
        <f>J342+('data'!$C$19*I342-'data'!$C$16*J342)*$C343/60</f>
        <v>58.1723130649468</v>
      </c>
      <c r="K343" s="30">
        <f>K342+(OFFSET('data'!$C$20,0,D343)*I342-OFFSET('data'!$C$17,0,D343)*K342)*$C343/60</f>
        <v>78.4005277632678</v>
      </c>
      <c r="L343" s="28">
        <f>$A343/60</f>
        <v>28.25</v>
      </c>
      <c r="M343" s="24">
        <f>I343/'data'!$C$15*1000</f>
        <v>2.5</v>
      </c>
      <c r="N343" s="24">
        <f>N342+'data'!$G$21*(M342-N342)/60*C342</f>
        <v>2.4542522891328</v>
      </c>
      <c r="O343" s="25">
        <f>IF(N343&lt;='data'!$G$22,1.89,1.47)</f>
        <v>1.89</v>
      </c>
      <c r="P343" s="24">
        <f>$A343</f>
        <v>1695</v>
      </c>
      <c r="Q343" s="25">
        <f>'data'!$G$23-'data'!$G$23*(1-('data'!$G$22^O343)/('data'!$G$22^O343+N343^O343))</f>
        <v>54.9882808901021</v>
      </c>
      <c r="R343" s="25">
        <f>VLOOKUP(IF(P343-'data'!$G$24&lt;0,0,P343-'data'!$G$24),P2:Q1104,2)</f>
        <v>55.0266842004703</v>
      </c>
    </row>
    <row r="344" ht="20.05" customHeight="1">
      <c r="A344" s="22">
        <f>$A343+C343</f>
        <v>1700</v>
      </c>
      <c r="B344" s="23">
        <v>2.5</v>
      </c>
      <c r="C344" s="24">
        <v>5</v>
      </c>
      <c r="D344" t="b" s="25">
        <v>0</v>
      </c>
      <c r="E344" s="26"/>
      <c r="F344" s="30">
        <f>3600*(B344*'data'!$C$15/1000-H344-I343)/C344</f>
        <v>493.174143030054</v>
      </c>
      <c r="G344" s="30">
        <f>IF(F344&gt;'data'!$H$29,'data'!$H$29,IF(F344&lt;0,0,F344))</f>
        <v>493.174143030054</v>
      </c>
      <c r="H344" s="30">
        <f>(J344*'data'!$C$16+K344*OFFSET('data'!$C$17,0,D344)-I343*(OFFSET('data'!$C$18,0,D344)+'data'!$C$19+OFFSET('data'!$C$20,0,D344)))*$C344/60</f>
        <v>-0.684964087541767</v>
      </c>
      <c r="I344" s="30">
        <f>(G344/60)*$C344/60+H344+I343</f>
        <v>16.3633802816823</v>
      </c>
      <c r="J344" s="30">
        <f>J343+('data'!$C$19*I343-'data'!$C$16*J343)*$C344/60</f>
        <v>58.2264073043061</v>
      </c>
      <c r="K344" s="30">
        <f>K343+(OFFSET('data'!$C$20,0,D344)*I343-OFFSET('data'!$C$17,0,D344)*K343)*$C344/60</f>
        <v>78.6195903792368</v>
      </c>
      <c r="L344" s="28">
        <f>$A344/60</f>
        <v>28.3333333333333</v>
      </c>
      <c r="M344" s="24">
        <f>I344/'data'!$C$15*1000</f>
        <v>2.5</v>
      </c>
      <c r="N344" s="24">
        <f>N343+'data'!$G$21*(M343-N343)/60*C343</f>
        <v>2.45479061220105</v>
      </c>
      <c r="O344" s="25">
        <f>IF(N344&lt;='data'!$G$22,1.89,1.47)</f>
        <v>1.89</v>
      </c>
      <c r="P344" s="24">
        <f>$A344</f>
        <v>1700</v>
      </c>
      <c r="Q344" s="25">
        <f>'data'!$G$23-'data'!$G$23*(1-('data'!$G$22^O344)/('data'!$G$22^O344+N344^O344))</f>
        <v>54.9789642548128</v>
      </c>
      <c r="R344" s="25">
        <f>VLOOKUP(IF(P344-'data'!$G$24&lt;0,0,P344-'data'!$G$24),P2:Q1104,2)</f>
        <v>55.0169100841863</v>
      </c>
    </row>
    <row r="345" ht="20.05" customHeight="1">
      <c r="A345" s="22">
        <f>$A344+C344</f>
        <v>1705</v>
      </c>
      <c r="B345" s="23">
        <v>2.5</v>
      </c>
      <c r="C345" s="24">
        <v>5</v>
      </c>
      <c r="D345" t="b" s="25">
        <v>0</v>
      </c>
      <c r="E345" s="26"/>
      <c r="F345" s="30">
        <f>3600*(B345*'data'!$C$15/1000-H345-I344)/C345</f>
        <v>492.894235483920</v>
      </c>
      <c r="G345" s="30">
        <f>IF(F345&gt;'data'!$H$29,'data'!$H$29,IF(F345&lt;0,0,F345))</f>
        <v>492.894235483920</v>
      </c>
      <c r="H345" s="30">
        <f>(J345*'data'!$C$16+K345*OFFSET('data'!$C$17,0,D345)-I344*(OFFSET('data'!$C$18,0,D345)+'data'!$C$19+OFFSET('data'!$C$20,0,D345)))*$C345/60</f>
        <v>-0.684575327061025</v>
      </c>
      <c r="I345" s="30">
        <f>(G345/60)*$C345/60+H345+I344</f>
        <v>16.3633802816823</v>
      </c>
      <c r="J345" s="30">
        <f>J344+('data'!$C$19*I344-'data'!$C$16*J344)*$C345/60</f>
        <v>58.280184099331</v>
      </c>
      <c r="K345" s="30">
        <f>K344+(OFFSET('data'!$C$20,0,D345)*I344-OFFSET('data'!$C$17,0,D345)*K344)*$C345/60</f>
        <v>78.83857979172041</v>
      </c>
      <c r="L345" s="28">
        <f>$A345/60</f>
        <v>28.4166666666667</v>
      </c>
      <c r="M345" s="24">
        <f>I345/'data'!$C$15*1000</f>
        <v>2.5</v>
      </c>
      <c r="N345" s="24">
        <f>N344+'data'!$G$21*(M344-N344)/60*C344</f>
        <v>2.45532260070697</v>
      </c>
      <c r="O345" s="25">
        <f>IF(N345&lt;='data'!$G$22,1.89,1.47)</f>
        <v>1.89</v>
      </c>
      <c r="P345" s="24">
        <f>$A345</f>
        <v>1705</v>
      </c>
      <c r="Q345" s="25">
        <f>'data'!$G$23-'data'!$G$23*(1-('data'!$G$22^O345)/('data'!$G$22^O345+N345^O345))</f>
        <v>54.9697585657032</v>
      </c>
      <c r="R345" s="25">
        <f>VLOOKUP(IF(P345-'data'!$G$24&lt;0,0,P345-'data'!$G$24),P2:Q1104,2)</f>
        <v>55.0072524267352</v>
      </c>
    </row>
    <row r="346" ht="20.05" customHeight="1">
      <c r="A346" s="22">
        <f>$A345+C345</f>
        <v>1710</v>
      </c>
      <c r="B346" s="23">
        <v>2.5</v>
      </c>
      <c r="C346" s="24">
        <v>5</v>
      </c>
      <c r="D346" t="b" s="25">
        <v>0</v>
      </c>
      <c r="E346" s="26"/>
      <c r="F346" s="30">
        <f>3600*(B346*'data'!$C$15/1000-H346-I345)/C346</f>
        <v>492.615678944936</v>
      </c>
      <c r="G346" s="30">
        <f>IF(F346&gt;'data'!$H$29,'data'!$H$29,IF(F346&lt;0,0,F346))</f>
        <v>492.615678944936</v>
      </c>
      <c r="H346" s="30">
        <f>(J346*'data'!$C$16+K346*OFFSET('data'!$C$17,0,D346)-I345*(OFFSET('data'!$C$18,0,D346)+'data'!$C$19+OFFSET('data'!$C$20,0,D346)))*$C346/60</f>
        <v>-0.684188442979103</v>
      </c>
      <c r="I346" s="30">
        <f>(G346/60)*$C346/60+H346+I345</f>
        <v>16.3633802816823</v>
      </c>
      <c r="J346" s="30">
        <f>J345+('data'!$C$19*I345-'data'!$C$16*J345)*$C346/60</f>
        <v>58.3336453128983</v>
      </c>
      <c r="K346" s="30">
        <f>K345+(OFFSET('data'!$C$20,0,D346)*I345-OFFSET('data'!$C$17,0,D346)*K345)*$C346/60</f>
        <v>79.0574960251809</v>
      </c>
      <c r="L346" s="28">
        <f>$A346/60</f>
        <v>28.5</v>
      </c>
      <c r="M346" s="24">
        <f>I346/'data'!$C$15*1000</f>
        <v>2.5</v>
      </c>
      <c r="N346" s="24">
        <f>N345+'data'!$G$21*(M345-N345)/60*C345</f>
        <v>2.45584832919071</v>
      </c>
      <c r="O346" s="25">
        <f>IF(N346&lt;='data'!$G$22,1.89,1.47)</f>
        <v>1.89</v>
      </c>
      <c r="P346" s="24">
        <f>$A346</f>
        <v>1710</v>
      </c>
      <c r="Q346" s="25">
        <f>'data'!$G$23-'data'!$G$23*(1-('data'!$G$22^O346)/('data'!$G$22^O346+N346^O346))</f>
        <v>54.9606624867442</v>
      </c>
      <c r="R346" s="25">
        <f>VLOOKUP(IF(P346-'data'!$G$24&lt;0,0,P346-'data'!$G$24),P2:Q1104,2)</f>
        <v>54.9977098242368</v>
      </c>
    </row>
    <row r="347" ht="20.05" customHeight="1">
      <c r="A347" s="22">
        <f>$A346+C346</f>
        <v>1715</v>
      </c>
      <c r="B347" s="23">
        <v>2.5</v>
      </c>
      <c r="C347" s="24">
        <v>5</v>
      </c>
      <c r="D347" t="b" s="25">
        <v>0</v>
      </c>
      <c r="E347" s="26"/>
      <c r="F347" s="30">
        <f>3600*(B347*'data'!$C$15/1000-H347-I346)/C347</f>
        <v>492.338465582350</v>
      </c>
      <c r="G347" s="30">
        <f>IF(F347&gt;'data'!$H$29,'data'!$H$29,IF(F347&lt;0,0,F347))</f>
        <v>492.338465582350</v>
      </c>
      <c r="H347" s="30">
        <f>(J347*'data'!$C$16+K347*OFFSET('data'!$C$17,0,D347)-I346*(OFFSET('data'!$C$18,0,D347)+'data'!$C$19+OFFSET('data'!$C$20,0,D347)))*$C347/60</f>
        <v>-0.683803424419955</v>
      </c>
      <c r="I347" s="30">
        <f>(G347/60)*$C347/60+H347+I346</f>
        <v>16.3633802816823</v>
      </c>
      <c r="J347" s="30">
        <f>J346+('data'!$C$19*I346-'data'!$C$16*J346)*$C347/60</f>
        <v>58.3867927969528</v>
      </c>
      <c r="K347" s="30">
        <f>K346+(OFFSET('data'!$C$20,0,D347)*I346-OFFSET('data'!$C$17,0,D347)*K346)*$C347/60</f>
        <v>79.27633910407221</v>
      </c>
      <c r="L347" s="28">
        <f>$A347/60</f>
        <v>28.5833333333333</v>
      </c>
      <c r="M347" s="24">
        <f>I347/'data'!$C$15*1000</f>
        <v>2.5</v>
      </c>
      <c r="N347" s="24">
        <f>N346+'data'!$G$21*(M346-N346)/60*C346</f>
        <v>2.45636787131529</v>
      </c>
      <c r="O347" s="25">
        <f>IF(N347&lt;='data'!$G$22,1.89,1.47)</f>
        <v>1.89</v>
      </c>
      <c r="P347" s="24">
        <f>$A347</f>
        <v>1715</v>
      </c>
      <c r="Q347" s="25">
        <f>'data'!$G$23-'data'!$G$23*(1-('data'!$G$22^O347)/('data'!$G$22^O347+N347^O347))</f>
        <v>54.9516746983322</v>
      </c>
      <c r="R347" s="25">
        <f>VLOOKUP(IF(P347-'data'!$G$24&lt;0,0,P347-'data'!$G$24),P2:Q1104,2)</f>
        <v>54.9882808901021</v>
      </c>
    </row>
    <row r="348" ht="20.05" customHeight="1">
      <c r="A348" s="22">
        <f>$A347+C347</f>
        <v>1720</v>
      </c>
      <c r="B348" s="23">
        <v>2.5</v>
      </c>
      <c r="C348" s="24">
        <v>5</v>
      </c>
      <c r="D348" t="b" s="25">
        <v>0</v>
      </c>
      <c r="E348" s="26"/>
      <c r="F348" s="30">
        <f>3600*(B348*'data'!$C$15/1000-H348-I347)/C348</f>
        <v>492.062587611327</v>
      </c>
      <c r="G348" s="30">
        <f>IF(F348&gt;'data'!$H$29,'data'!$H$29,IF(F348&lt;0,0,F348))</f>
        <v>492.062587611327</v>
      </c>
      <c r="H348" s="30">
        <f>(J348*'data'!$C$16+K348*OFFSET('data'!$C$17,0,D348)-I347*(OFFSET('data'!$C$18,0,D348)+'data'!$C$19+OFFSET('data'!$C$20,0,D348)))*$C348/60</f>
        <v>-0.683420260571313</v>
      </c>
      <c r="I348" s="30">
        <f>(G348/60)*$C348/60+H348+I347</f>
        <v>16.3633802816823</v>
      </c>
      <c r="J348" s="30">
        <f>J347+('data'!$C$19*I347-'data'!$C$16*J347)*$C348/60</f>
        <v>58.4396283925715</v>
      </c>
      <c r="K348" s="30">
        <f>K347+(OFFSET('data'!$C$20,0,D348)*I347-OFFSET('data'!$C$17,0,D348)*K347)*$C348/60</f>
        <v>79.49510905284021</v>
      </c>
      <c r="L348" s="28">
        <f>$A348/60</f>
        <v>28.6666666666667</v>
      </c>
      <c r="M348" s="24">
        <f>I348/'data'!$C$15*1000</f>
        <v>2.5</v>
      </c>
      <c r="N348" s="24">
        <f>N347+'data'!$G$21*(M347-N347)/60*C347</f>
        <v>2.45688129987691</v>
      </c>
      <c r="O348" s="25">
        <f>IF(N348&lt;='data'!$G$22,1.89,1.47)</f>
        <v>1.89</v>
      </c>
      <c r="P348" s="24">
        <f>$A348</f>
        <v>1720</v>
      </c>
      <c r="Q348" s="25">
        <f>'data'!$G$23-'data'!$G$23*(1-('data'!$G$22^O348)/('data'!$G$22^O348+N348^O348))</f>
        <v>54.9427938970792</v>
      </c>
      <c r="R348" s="25">
        <f>VLOOKUP(IF(P348-'data'!$G$24&lt;0,0,P348-'data'!$G$24),P2:Q1104,2)</f>
        <v>54.9789642548128</v>
      </c>
    </row>
    <row r="349" ht="20.05" customHeight="1">
      <c r="A349" s="22">
        <f>$A348+C348</f>
        <v>1725</v>
      </c>
      <c r="B349" s="23">
        <v>2.5</v>
      </c>
      <c r="C349" s="24">
        <v>5</v>
      </c>
      <c r="D349" t="b" s="25">
        <v>0</v>
      </c>
      <c r="E349" s="26"/>
      <c r="F349" s="30">
        <f>3600*(B349*'data'!$C$15/1000-H349-I348)/C349</f>
        <v>491.788037292690</v>
      </c>
      <c r="G349" s="30">
        <f>IF(F349&gt;'data'!$H$29,'data'!$H$29,IF(F349&lt;0,0,F349))</f>
        <v>491.788037292690</v>
      </c>
      <c r="H349" s="30">
        <f>(J349*'data'!$C$16+K349*OFFSET('data'!$C$17,0,D349)-I348*(OFFSET('data'!$C$18,0,D349)+'data'!$C$19+OFFSET('data'!$C$20,0,D349)))*$C349/60</f>
        <v>-0.683038940684316</v>
      </c>
      <c r="I349" s="30">
        <f>(G349/60)*$C349/60+H349+I348</f>
        <v>16.3633802816823</v>
      </c>
      <c r="J349" s="30">
        <f>J348+('data'!$C$19*I348-'data'!$C$16*J348)*$C349/60</f>
        <v>58.4921539300272</v>
      </c>
      <c r="K349" s="30">
        <f>K348+(OFFSET('data'!$C$20,0,D349)*I348-OFFSET('data'!$C$17,0,D349)*K348)*$C349/60</f>
        <v>79.7138058959226</v>
      </c>
      <c r="L349" s="28">
        <f>$A349/60</f>
        <v>28.75</v>
      </c>
      <c r="M349" s="24">
        <f>I349/'data'!$C$15*1000</f>
        <v>2.5</v>
      </c>
      <c r="N349" s="24">
        <f>N348+'data'!$G$21*(M348-N348)/60*C348</f>
        <v>2.45738868681517</v>
      </c>
      <c r="O349" s="25">
        <f>IF(N349&lt;='data'!$G$22,1.89,1.47)</f>
        <v>1.89</v>
      </c>
      <c r="P349" s="24">
        <f>$A349</f>
        <v>1725</v>
      </c>
      <c r="Q349" s="25">
        <f>'data'!$G$23-'data'!$G$23*(1-('data'!$G$22^O349)/('data'!$G$22^O349+N349^O349))</f>
        <v>54.934018795606</v>
      </c>
      <c r="R349" s="25">
        <f>VLOOKUP(IF(P349-'data'!$G$24&lt;0,0,P349-'data'!$G$24),P2:Q1104,2)</f>
        <v>54.9697585657032</v>
      </c>
    </row>
    <row r="350" ht="20.05" customHeight="1">
      <c r="A350" s="22">
        <f>$A349+C349</f>
        <v>1730</v>
      </c>
      <c r="B350" s="23">
        <v>2.5</v>
      </c>
      <c r="C350" s="24">
        <v>5</v>
      </c>
      <c r="D350" t="b" s="25">
        <v>0</v>
      </c>
      <c r="E350" s="26"/>
      <c r="F350" s="30">
        <f>3600*(B350*'data'!$C$15/1000-H350-I349)/C350</f>
        <v>491.514806932640</v>
      </c>
      <c r="G350" s="30">
        <f>IF(F350&gt;'data'!$H$29,'data'!$H$29,IF(F350&lt;0,0,F350))</f>
        <v>491.514806932640</v>
      </c>
      <c r="H350" s="30">
        <f>(J350*'data'!$C$16+K350*OFFSET('data'!$C$17,0,D350)-I349*(OFFSET('data'!$C$18,0,D350)+'data'!$C$19+OFFSET('data'!$C$20,0,D350)))*$C350/60</f>
        <v>-0.682659454073136</v>
      </c>
      <c r="I350" s="30">
        <f>(G350/60)*$C350/60+H350+I349</f>
        <v>16.3633802816823</v>
      </c>
      <c r="J350" s="30">
        <f>J349+('data'!$C$19*I349-'data'!$C$16*J349)*$C350/60</f>
        <v>58.544371228852</v>
      </c>
      <c r="K350" s="30">
        <f>K349+(OFFSET('data'!$C$20,0,D350)*I349-OFFSET('data'!$C$17,0,D350)*K349)*$C350/60</f>
        <v>79.9324296577489</v>
      </c>
      <c r="L350" s="28">
        <f>$A350/60</f>
        <v>28.8333333333333</v>
      </c>
      <c r="M350" s="24">
        <f>I350/'data'!$C$15*1000</f>
        <v>2.5</v>
      </c>
      <c r="N350" s="24">
        <f>N349+'data'!$G$21*(M349-N349)/60*C349</f>
        <v>2.45789010322314</v>
      </c>
      <c r="O350" s="25">
        <f>IF(N350&lt;='data'!$G$22,1.89,1.47)</f>
        <v>1.89</v>
      </c>
      <c r="P350" s="24">
        <f>$A350</f>
        <v>1730</v>
      </c>
      <c r="Q350" s="25">
        <f>'data'!$G$23-'data'!$G$23*(1-('data'!$G$22^O350)/('data'!$G$22^O350+N350^O350))</f>
        <v>54.9253481223389</v>
      </c>
      <c r="R350" s="25">
        <f>VLOOKUP(IF(P350-'data'!$G$24&lt;0,0,P350-'data'!$G$24),P2:Q1104,2)</f>
        <v>54.9606624867442</v>
      </c>
    </row>
    <row r="351" ht="20.05" customHeight="1">
      <c r="A351" s="22">
        <f>$A350+C350</f>
        <v>1735</v>
      </c>
      <c r="B351" s="23">
        <v>2.5</v>
      </c>
      <c r="C351" s="24">
        <v>5</v>
      </c>
      <c r="D351" t="b" s="25">
        <v>0</v>
      </c>
      <c r="E351" s="26"/>
      <c r="F351" s="30">
        <f>3600*(B351*'data'!$C$15/1000-H351-I350)/C351</f>
        <v>491.242888882499</v>
      </c>
      <c r="G351" s="30">
        <f>IF(F351&gt;'data'!$H$29,'data'!$H$29,IF(F351&lt;0,0,F351))</f>
        <v>491.242888882499</v>
      </c>
      <c r="H351" s="30">
        <f>(J351*'data'!$C$16+K351*OFFSET('data'!$C$17,0,D351)-I350*(OFFSET('data'!$C$18,0,D351)+'data'!$C$19+OFFSET('data'!$C$20,0,D351)))*$C351/60</f>
        <v>-0.682281790114607</v>
      </c>
      <c r="I351" s="30">
        <f>(G351/60)*$C351/60+H351+I350</f>
        <v>16.3633802816823</v>
      </c>
      <c r="J351" s="30">
        <f>J350+('data'!$C$19*I350-'data'!$C$16*J350)*$C351/60</f>
        <v>58.5962820979004</v>
      </c>
      <c r="K351" s="30">
        <f>K350+(OFFSET('data'!$C$20,0,D351)*I350-OFFSET('data'!$C$17,0,D351)*K350)*$C351/60</f>
        <v>80.1509803627404</v>
      </c>
      <c r="L351" s="28">
        <f>$A351/60</f>
        <v>28.9166666666667</v>
      </c>
      <c r="M351" s="24">
        <f>I351/'data'!$C$15*1000</f>
        <v>2.5</v>
      </c>
      <c r="N351" s="24">
        <f>N350+'data'!$G$21*(M350-N350)/60*C350</f>
        <v>2.45838561935732</v>
      </c>
      <c r="O351" s="25">
        <f>IF(N351&lt;='data'!$G$22,1.89,1.47)</f>
        <v>1.89</v>
      </c>
      <c r="P351" s="24">
        <f>$A351</f>
        <v>1735</v>
      </c>
      <c r="Q351" s="25">
        <f>'data'!$G$23-'data'!$G$23*(1-('data'!$G$22^O351)/('data'!$G$22^O351+N351^O351))</f>
        <v>54.9167806213087</v>
      </c>
      <c r="R351" s="25">
        <f>VLOOKUP(IF(P351-'data'!$G$24&lt;0,0,P351-'data'!$G$24),P2:Q1104,2)</f>
        <v>54.9516746983322</v>
      </c>
    </row>
    <row r="352" ht="20.05" customHeight="1">
      <c r="A352" s="22">
        <f>$A351+C351</f>
        <v>1740</v>
      </c>
      <c r="B352" s="23">
        <v>2.5</v>
      </c>
      <c r="C352" s="24">
        <v>5</v>
      </c>
      <c r="D352" t="b" s="25">
        <v>0</v>
      </c>
      <c r="E352" s="26"/>
      <c r="F352" s="30">
        <f>3600*(B352*'data'!$C$15/1000-H352-I351)/C352</f>
        <v>490.972275538441</v>
      </c>
      <c r="G352" s="30">
        <f>IF(F352&gt;'data'!$H$29,'data'!$H$29,IF(F352&lt;0,0,F352))</f>
        <v>490.972275538441</v>
      </c>
      <c r="H352" s="30">
        <f>(J352*'data'!$C$16+K352*OFFSET('data'!$C$17,0,D352)-I351*(OFFSET('data'!$C$18,0,D352)+'data'!$C$19+OFFSET('data'!$C$20,0,D352)))*$C352/60</f>
        <v>-0.6819059382478601</v>
      </c>
      <c r="I352" s="30">
        <f>(G352/60)*$C352/60+H352+I351</f>
        <v>16.3633802816823</v>
      </c>
      <c r="J352" s="30">
        <f>J351+('data'!$C$19*I351-'data'!$C$16*J351)*$C352/60</f>
        <v>58.6478883354119</v>
      </c>
      <c r="K352" s="30">
        <f>K351+(OFFSET('data'!$C$20,0,D352)*I351-OFFSET('data'!$C$17,0,D352)*K351)*$C352/60</f>
        <v>80.3694580353103</v>
      </c>
      <c r="L352" s="28">
        <f>$A352/60</f>
        <v>29</v>
      </c>
      <c r="M352" s="24">
        <f>I352/'data'!$C$15*1000</f>
        <v>2.5</v>
      </c>
      <c r="N352" s="24">
        <f>N351+'data'!$G$21*(M351-N351)/60*C351</f>
        <v>2.4588753046475</v>
      </c>
      <c r="O352" s="25">
        <f>IF(N352&lt;='data'!$G$22,1.89,1.47)</f>
        <v>1.89</v>
      </c>
      <c r="P352" s="24">
        <f>$A352</f>
        <v>1740</v>
      </c>
      <c r="Q352" s="25">
        <f>'data'!$G$23-'data'!$G$23*(1-('data'!$G$22^O352)/('data'!$G$22^O352+N352^O352))</f>
        <v>54.9083150519516</v>
      </c>
      <c r="R352" s="25">
        <f>VLOOKUP(IF(P352-'data'!$G$24&lt;0,0,P352-'data'!$G$24),P2:Q1104,2)</f>
        <v>54.9427938970792</v>
      </c>
    </row>
    <row r="353" ht="20.05" customHeight="1">
      <c r="A353" s="22">
        <f>$A352+C352</f>
        <v>1745</v>
      </c>
      <c r="B353" s="23">
        <v>2.5</v>
      </c>
      <c r="C353" s="24">
        <v>5</v>
      </c>
      <c r="D353" t="b" s="25">
        <v>0</v>
      </c>
      <c r="E353" s="26"/>
      <c r="F353" s="30">
        <f>3600*(B353*'data'!$C$15/1000-H353-I352)/C353</f>
        <v>490.702959341228</v>
      </c>
      <c r="G353" s="30">
        <f>IF(F353&gt;'data'!$H$29,'data'!$H$29,IF(F353&lt;0,0,F353))</f>
        <v>490.702959341228</v>
      </c>
      <c r="H353" s="30">
        <f>(J353*'data'!$C$16+K353*OFFSET('data'!$C$17,0,D353)-I352*(OFFSET('data'!$C$18,0,D353)+'data'!$C$19+OFFSET('data'!$C$20,0,D353)))*$C353/60</f>
        <v>-0.681531887973953</v>
      </c>
      <c r="I353" s="30">
        <f>(G353/60)*$C353/60+H353+I352</f>
        <v>16.3633802816823</v>
      </c>
      <c r="J353" s="30">
        <f>J352+('data'!$C$19*I352-'data'!$C$16*J352)*$C353/60</f>
        <v>58.6991917290732</v>
      </c>
      <c r="K353" s="30">
        <f>K352+(OFFSET('data'!$C$20,0,D353)*I352-OFFSET('data'!$C$17,0,D353)*K352)*$C353/60</f>
        <v>80.58786269986361</v>
      </c>
      <c r="L353" s="28">
        <f>$A353/60</f>
        <v>29.0833333333333</v>
      </c>
      <c r="M353" s="24">
        <f>I353/'data'!$C$15*1000</f>
        <v>2.5</v>
      </c>
      <c r="N353" s="24">
        <f>N352+'data'!$G$21*(M352-N352)/60*C352</f>
        <v>2.45935922770646</v>
      </c>
      <c r="O353" s="25">
        <f>IF(N353&lt;='data'!$G$22,1.89,1.47)</f>
        <v>1.89</v>
      </c>
      <c r="P353" s="24">
        <f>$A353</f>
        <v>1745</v>
      </c>
      <c r="Q353" s="25">
        <f>'data'!$G$23-'data'!$G$23*(1-('data'!$G$22^O353)/('data'!$G$22^O353+N353^O353))</f>
        <v>54.8999501889147</v>
      </c>
      <c r="R353" s="25">
        <f>VLOOKUP(IF(P353-'data'!$G$24&lt;0,0,P353-'data'!$G$24),P2:Q1104,2)</f>
        <v>54.934018795606</v>
      </c>
    </row>
    <row r="354" ht="20.05" customHeight="1">
      <c r="A354" s="22">
        <f>$A353+C353</f>
        <v>1750</v>
      </c>
      <c r="B354" s="23">
        <v>2.5</v>
      </c>
      <c r="C354" s="24">
        <v>5</v>
      </c>
      <c r="D354" t="b" s="25">
        <v>0</v>
      </c>
      <c r="E354" s="26"/>
      <c r="F354" s="30">
        <f>3600*(B354*'data'!$C$15/1000-H354-I353)/C354</f>
        <v>490.434932775951</v>
      </c>
      <c r="G354" s="30">
        <f>IF(F354&gt;'data'!$H$29,'data'!$H$29,IF(F354&lt;0,0,F354))</f>
        <v>490.434932775951</v>
      </c>
      <c r="H354" s="30">
        <f>(J354*'data'!$C$16+K354*OFFSET('data'!$C$17,0,D354)-I353*(OFFSET('data'!$C$18,0,D354)+'data'!$C$19+OFFSET('data'!$C$20,0,D354)))*$C354/60</f>
        <v>-0.681159628855513</v>
      </c>
      <c r="I354" s="30">
        <f>(G354/60)*$C354/60+H354+I353</f>
        <v>16.3633802816823</v>
      </c>
      <c r="J354" s="30">
        <f>J353+('data'!$C$19*I353-'data'!$C$16*J353)*$C354/60</f>
        <v>58.7501940560804</v>
      </c>
      <c r="K354" s="30">
        <f>K353+(OFFSET('data'!$C$20,0,D354)*I353-OFFSET('data'!$C$17,0,D354)*K353)*$C354/60</f>
        <v>80.80619438079719</v>
      </c>
      <c r="L354" s="28">
        <f>$A354/60</f>
        <v>29.1666666666667</v>
      </c>
      <c r="M354" s="24">
        <f>I354/'data'!$C$15*1000</f>
        <v>2.5</v>
      </c>
      <c r="N354" s="24">
        <f>N353+'data'!$G$21*(M353-N353)/60*C353</f>
        <v>2.4598374563396</v>
      </c>
      <c r="O354" s="25">
        <f>IF(N354&lt;='data'!$G$22,1.89,1.47)</f>
        <v>1.89</v>
      </c>
      <c r="P354" s="24">
        <f>$A354</f>
        <v>1750</v>
      </c>
      <c r="Q354" s="25">
        <f>'data'!$G$23-'data'!$G$23*(1-('data'!$G$22^O354)/('data'!$G$22^O354+N354^O354))</f>
        <v>54.8916848218623</v>
      </c>
      <c r="R354" s="25">
        <f>VLOOKUP(IF(P354-'data'!$G$24&lt;0,0,P354-'data'!$G$24),P2:Q1104,2)</f>
        <v>54.9253481223389</v>
      </c>
    </row>
    <row r="355" ht="20.05" customHeight="1">
      <c r="A355" s="22">
        <f>$A354+C354</f>
        <v>1755</v>
      </c>
      <c r="B355" s="23">
        <v>2.5</v>
      </c>
      <c r="C355" s="24">
        <v>5</v>
      </c>
      <c r="D355" t="b" s="25">
        <v>0</v>
      </c>
      <c r="E355" s="26"/>
      <c r="F355" s="30">
        <f>3600*(B355*'data'!$C$15/1000-H355-I354)/C355</f>
        <v>490.168188371769</v>
      </c>
      <c r="G355" s="30">
        <f>IF(F355&gt;'data'!$H$29,'data'!$H$29,IF(F355&lt;0,0,F355))</f>
        <v>490.168188371769</v>
      </c>
      <c r="H355" s="30">
        <f>(J355*'data'!$C$16+K355*OFFSET('data'!$C$17,0,D355)-I354*(OFFSET('data'!$C$18,0,D355)+'data'!$C$19+OFFSET('data'!$C$20,0,D355)))*$C355/60</f>
        <v>-0.680789150516371</v>
      </c>
      <c r="I355" s="30">
        <f>(G355/60)*$C355/60+H355+I354</f>
        <v>16.3633802816823</v>
      </c>
      <c r="J355" s="30">
        <f>J354+('data'!$C$19*I354-'data'!$C$16*J354)*$C355/60</f>
        <v>58.8008970832001</v>
      </c>
      <c r="K355" s="30">
        <f>K354+(OFFSET('data'!$C$20,0,D355)*I354-OFFSET('data'!$C$17,0,D355)*K354)*$C355/60</f>
        <v>81.02445310249981</v>
      </c>
      <c r="L355" s="28">
        <f>$A355/60</f>
        <v>29.25</v>
      </c>
      <c r="M355" s="24">
        <f>I355/'data'!$C$15*1000</f>
        <v>2.5</v>
      </c>
      <c r="N355" s="24">
        <f>N354+'data'!$G$21*(M354-N354)/60*C354</f>
        <v>2.46031005755444</v>
      </c>
      <c r="O355" s="25">
        <f>IF(N355&lt;='data'!$G$22,1.89,1.47)</f>
        <v>1.89</v>
      </c>
      <c r="P355" s="24">
        <f>$A355</f>
        <v>1755</v>
      </c>
      <c r="Q355" s="25">
        <f>'data'!$G$23-'data'!$G$23*(1-('data'!$G$22^O355)/('data'!$G$22^O355+N355^O355))</f>
        <v>54.8835177552856</v>
      </c>
      <c r="R355" s="25">
        <f>VLOOKUP(IF(P355-'data'!$G$24&lt;0,0,P355-'data'!$G$24),P2:Q1104,2)</f>
        <v>54.9167806213087</v>
      </c>
    </row>
    <row r="356" ht="20.05" customHeight="1">
      <c r="A356" s="22">
        <f>$A355+C355</f>
        <v>1760</v>
      </c>
      <c r="B356" s="23">
        <v>2.5</v>
      </c>
      <c r="C356" s="24">
        <v>5</v>
      </c>
      <c r="D356" t="b" s="25">
        <v>0</v>
      </c>
      <c r="E356" s="26"/>
      <c r="F356" s="30">
        <f>3600*(B356*'data'!$C$15/1000-H356-I355)/C356</f>
        <v>489.902718701649</v>
      </c>
      <c r="G356" s="30">
        <f>IF(F356&gt;'data'!$H$29,'data'!$H$29,IF(F356&lt;0,0,F356))</f>
        <v>489.902718701649</v>
      </c>
      <c r="H356" s="30">
        <f>(J356*'data'!$C$16+K356*OFFSET('data'!$C$17,0,D356)-I355*(OFFSET('data'!$C$18,0,D356)+'data'!$C$19+OFFSET('data'!$C$20,0,D356)))*$C356/60</f>
        <v>-0.680420442641204</v>
      </c>
      <c r="I356" s="30">
        <f>(G356/60)*$C356/60+H356+I355</f>
        <v>16.3633802816823</v>
      </c>
      <c r="J356" s="30">
        <f>J355+('data'!$C$19*I355-'data'!$C$16*J355)*$C356/60</f>
        <v>58.8513025668311</v>
      </c>
      <c r="K356" s="30">
        <f>K355+(OFFSET('data'!$C$20,0,D356)*I355-OFFSET('data'!$C$17,0,D356)*K355)*$C356/60</f>
        <v>81.24263888935189</v>
      </c>
      <c r="L356" s="28">
        <f>$A356/60</f>
        <v>29.3333333333333</v>
      </c>
      <c r="M356" s="24">
        <f>I356/'data'!$C$15*1000</f>
        <v>2.5</v>
      </c>
      <c r="N356" s="24">
        <f>N355+'data'!$G$21*(M355-N355)/60*C355</f>
        <v>2.46077709757002</v>
      </c>
      <c r="O356" s="25">
        <f>IF(N356&lt;='data'!$G$22,1.89,1.47)</f>
        <v>1.89</v>
      </c>
      <c r="P356" s="24">
        <f>$A356</f>
        <v>1760</v>
      </c>
      <c r="Q356" s="25">
        <f>'data'!$G$23-'data'!$G$23*(1-('data'!$G$22^O356)/('data'!$G$22^O356+N356^O356))</f>
        <v>54.8754478083146</v>
      </c>
      <c r="R356" s="25">
        <f>VLOOKUP(IF(P356-'data'!$G$24&lt;0,0,P356-'data'!$G$24),P2:Q1104,2)</f>
        <v>54.9083150519516</v>
      </c>
    </row>
    <row r="357" ht="20.05" customHeight="1">
      <c r="A357" s="22">
        <f>$A356+C356</f>
        <v>1765</v>
      </c>
      <c r="B357" s="23">
        <v>2.5</v>
      </c>
      <c r="C357" s="24">
        <v>5</v>
      </c>
      <c r="D357" t="b" s="25">
        <v>0</v>
      </c>
      <c r="E357" s="26"/>
      <c r="F357" s="30">
        <f>3600*(B357*'data'!$C$15/1000-H357-I356)/C357</f>
        <v>489.638516382110</v>
      </c>
      <c r="G357" s="30">
        <f>IF(F357&gt;'data'!$H$29,'data'!$H$29,IF(F357&lt;0,0,F357))</f>
        <v>489.638516382110</v>
      </c>
      <c r="H357" s="30">
        <f>(J357*'data'!$C$16+K357*OFFSET('data'!$C$17,0,D357)-I356*(OFFSET('data'!$C$18,0,D357)+'data'!$C$19+OFFSET('data'!$C$20,0,D357)))*$C357/60</f>
        <v>-0.680053494975178</v>
      </c>
      <c r="I357" s="30">
        <f>(G357/60)*$C357/60+H357+I356</f>
        <v>16.3633802816823</v>
      </c>
      <c r="J357" s="30">
        <f>J356+('data'!$C$19*I356-'data'!$C$16*J356)*$C357/60</f>
        <v>58.901412253065</v>
      </c>
      <c r="K357" s="30">
        <f>K356+(OFFSET('data'!$C$20,0,D357)*I356-OFFSET('data'!$C$17,0,D357)*K356)*$C357/60</f>
        <v>81.460751765726</v>
      </c>
      <c r="L357" s="28">
        <f>$A357/60</f>
        <v>29.4166666666667</v>
      </c>
      <c r="M357" s="24">
        <f>I357/'data'!$C$15*1000</f>
        <v>2.5</v>
      </c>
      <c r="N357" s="24">
        <f>N356+'data'!$G$21*(M356-N356)/60*C356</f>
        <v>2.46123864182615</v>
      </c>
      <c r="O357" s="25">
        <f>IF(N357&lt;='data'!$G$22,1.89,1.47)</f>
        <v>1.89</v>
      </c>
      <c r="P357" s="24">
        <f>$A357</f>
        <v>1765</v>
      </c>
      <c r="Q357" s="25">
        <f>'data'!$G$23-'data'!$G$23*(1-('data'!$G$22^O357)/('data'!$G$22^O357+N357^O357))</f>
        <v>54.8674738145333</v>
      </c>
      <c r="R357" s="25">
        <f>VLOOKUP(IF(P357-'data'!$G$24&lt;0,0,P357-'data'!$G$24),P2:Q1104,2)</f>
        <v>54.8999501889147</v>
      </c>
    </row>
    <row r="358" ht="20.05" customHeight="1">
      <c r="A358" s="22">
        <f>$A357+C357</f>
        <v>1770</v>
      </c>
      <c r="B358" s="23">
        <v>2.5</v>
      </c>
      <c r="C358" s="24">
        <v>5</v>
      </c>
      <c r="D358" t="b" s="25">
        <v>0</v>
      </c>
      <c r="E358" s="26"/>
      <c r="F358" s="30">
        <f>3600*(B358*'data'!$C$15/1000-H358-I357)/C358</f>
        <v>489.375574072970</v>
      </c>
      <c r="G358" s="30">
        <f>IF(F358&gt;'data'!$H$29,'data'!$H$29,IF(F358&lt;0,0,F358))</f>
        <v>489.375574072970</v>
      </c>
      <c r="H358" s="30">
        <f>(J358*'data'!$C$16+K358*OFFSET('data'!$C$17,0,D358)-I357*(OFFSET('data'!$C$18,0,D358)+'data'!$C$19+OFFSET('data'!$C$20,0,D358)))*$C358/60</f>
        <v>-0.679688297323594</v>
      </c>
      <c r="I358" s="30">
        <f>(G358/60)*$C358/60+H358+I357</f>
        <v>16.3633802816823</v>
      </c>
      <c r="J358" s="30">
        <f>J357+('data'!$C$19*I357-'data'!$C$16*J357)*$C358/60</f>
        <v>58.9512278777466</v>
      </c>
      <c r="K358" s="30">
        <f>K357+(OFFSET('data'!$C$20,0,D358)*I357-OFFSET('data'!$C$17,0,D358)*K357)*$C358/60</f>
        <v>81.6787917559863</v>
      </c>
      <c r="L358" s="28">
        <f>$A358/60</f>
        <v>29.5</v>
      </c>
      <c r="M358" s="24">
        <f>I358/'data'!$C$15*1000</f>
        <v>2.5</v>
      </c>
      <c r="N358" s="24">
        <f>N357+'data'!$G$21*(M357-N357)/60*C357</f>
        <v>2.46169475499261</v>
      </c>
      <c r="O358" s="25">
        <f>IF(N358&lt;='data'!$G$22,1.89,1.47)</f>
        <v>1.89</v>
      </c>
      <c r="P358" s="24">
        <f>$A358</f>
        <v>1770</v>
      </c>
      <c r="Q358" s="25">
        <f>'data'!$G$23-'data'!$G$23*(1-('data'!$G$22^O358)/('data'!$G$22^O358+N358^O358))</f>
        <v>54.8595946217961</v>
      </c>
      <c r="R358" s="25">
        <f>VLOOKUP(IF(P358-'data'!$G$24&lt;0,0,P358-'data'!$G$24),P2:Q1104,2)</f>
        <v>54.8916848218623</v>
      </c>
    </row>
    <row r="359" ht="20.05" customHeight="1">
      <c r="A359" s="22">
        <f>$A358+C358</f>
        <v>1775</v>
      </c>
      <c r="B359" s="23">
        <v>2.5</v>
      </c>
      <c r="C359" s="24">
        <v>5</v>
      </c>
      <c r="D359" t="b" s="25">
        <v>0</v>
      </c>
      <c r="E359" s="26"/>
      <c r="F359" s="30">
        <f>3600*(B359*'data'!$C$15/1000-H359-I358)/C359</f>
        <v>489.113884477085</v>
      </c>
      <c r="G359" s="30">
        <f>IF(F359&gt;'data'!$H$29,'data'!$H$29,IF(F359&lt;0,0,F359))</f>
        <v>489.113884477085</v>
      </c>
      <c r="H359" s="30">
        <f>(J359*'data'!$C$16+K359*OFFSET('data'!$C$17,0,D359)-I358*(OFFSET('data'!$C$18,0,D359)+'data'!$C$19+OFFSET('data'!$C$20,0,D359)))*$C359/60</f>
        <v>-0.679324839551532</v>
      </c>
      <c r="I359" s="30">
        <f>(G359/60)*$C359/60+H359+I358</f>
        <v>16.3633802816823</v>
      </c>
      <c r="J359" s="30">
        <f>J358+('data'!$C$19*I358-'data'!$C$16*J358)*$C359/60</f>
        <v>59.0007511665343</v>
      </c>
      <c r="K359" s="30">
        <f>K358+(OFFSET('data'!$C$20,0,D359)*I358-OFFSET('data'!$C$17,0,D359)*K358)*$C359/60</f>
        <v>81.896758884489</v>
      </c>
      <c r="L359" s="28">
        <f>$A359/60</f>
        <v>29.5833333333333</v>
      </c>
      <c r="M359" s="24">
        <f>I359/'data'!$C$15*1000</f>
        <v>2.5</v>
      </c>
      <c r="N359" s="24">
        <f>N358+'data'!$G$21*(M358-N358)/60*C358</f>
        <v>2.46214550097818</v>
      </c>
      <c r="O359" s="25">
        <f>IF(N359&lt;='data'!$G$22,1.89,1.47)</f>
        <v>1.89</v>
      </c>
      <c r="P359" s="24">
        <f>$A359</f>
        <v>1775</v>
      </c>
      <c r="Q359" s="25">
        <f>'data'!$G$23-'data'!$G$23*(1-('data'!$G$22^O359)/('data'!$G$22^O359+N359^O359))</f>
        <v>54.8518090920482</v>
      </c>
      <c r="R359" s="25">
        <f>VLOOKUP(IF(P359-'data'!$G$24&lt;0,0,P359-'data'!$G$24),P2:Q1104,2)</f>
        <v>54.8835177552856</v>
      </c>
    </row>
    <row r="360" ht="20.05" customHeight="1">
      <c r="A360" s="22">
        <f>$A359+C359</f>
        <v>1780</v>
      </c>
      <c r="B360" s="23">
        <v>2.5</v>
      </c>
      <c r="C360" s="24">
        <v>5</v>
      </c>
      <c r="D360" t="b" s="25">
        <v>0</v>
      </c>
      <c r="E360" s="26"/>
      <c r="F360" s="30">
        <f>3600*(B360*'data'!$C$15/1000-H360-I359)/C360</f>
        <v>488.853440340104</v>
      </c>
      <c r="G360" s="30">
        <f>IF(F360&gt;'data'!$H$29,'data'!$H$29,IF(F360&lt;0,0,F360))</f>
        <v>488.853440340104</v>
      </c>
      <c r="H360" s="30">
        <f>(J360*'data'!$C$16+K360*OFFSET('data'!$C$17,0,D360)-I359*(OFFSET('data'!$C$18,0,D360)+'data'!$C$19+OFFSET('data'!$C$20,0,D360)))*$C360/60</f>
        <v>-0.678963111583503</v>
      </c>
      <c r="I360" s="30">
        <f>(G360/60)*$C360/60+H360+I359</f>
        <v>16.3633802816823</v>
      </c>
      <c r="J360" s="30">
        <f>J359+('data'!$C$19*I359-'data'!$C$16*J359)*$C360/60</f>
        <v>59.0499838349595</v>
      </c>
      <c r="K360" s="30">
        <f>K359+(OFFSET('data'!$C$20,0,D360)*I359-OFFSET('data'!$C$17,0,D360)*K359)*$C360/60</f>
        <v>82.11465317558211</v>
      </c>
      <c r="L360" s="28">
        <f>$A360/60</f>
        <v>29.6666666666667</v>
      </c>
      <c r="M360" s="24">
        <f>I360/'data'!$C$15*1000</f>
        <v>2.5</v>
      </c>
      <c r="N360" s="24">
        <f>N359+'data'!$G$21*(M359-N359)/60*C359</f>
        <v>2.46259094293963</v>
      </c>
      <c r="O360" s="25">
        <f>IF(N360&lt;='data'!$G$22,1.89,1.47)</f>
        <v>1.89</v>
      </c>
      <c r="P360" s="24">
        <f>$A360</f>
        <v>1780</v>
      </c>
      <c r="Q360" s="25">
        <f>'data'!$G$23-'data'!$G$23*(1-('data'!$G$22^O360)/('data'!$G$22^O360+N360^O360))</f>
        <v>54.8441161011467</v>
      </c>
      <c r="R360" s="25">
        <f>VLOOKUP(IF(P360-'data'!$G$24&lt;0,0,P360-'data'!$G$24),P2:Q1104,2)</f>
        <v>54.8754478083146</v>
      </c>
    </row>
    <row r="361" ht="20.05" customHeight="1">
      <c r="A361" s="22">
        <f>$A360+C360</f>
        <v>1785</v>
      </c>
      <c r="B361" s="23">
        <v>2.5</v>
      </c>
      <c r="C361" s="24">
        <v>5</v>
      </c>
      <c r="D361" t="b" s="25">
        <v>0</v>
      </c>
      <c r="E361" s="26"/>
      <c r="F361" s="30">
        <f>3600*(B361*'data'!$C$15/1000-H361-I360)/C361</f>
        <v>488.594234450215</v>
      </c>
      <c r="G361" s="30">
        <f>IF(F361&gt;'data'!$H$29,'data'!$H$29,IF(F361&lt;0,0,F361))</f>
        <v>488.594234450215</v>
      </c>
      <c r="H361" s="30">
        <f>(J361*'data'!$C$16+K361*OFFSET('data'!$C$17,0,D361)-I360*(OFFSET('data'!$C$18,0,D361)+'data'!$C$19+OFFSET('data'!$C$20,0,D361)))*$C361/60</f>
        <v>-0.678603103403102</v>
      </c>
      <c r="I361" s="30">
        <f>(G361/60)*$C361/60+H361+I360</f>
        <v>16.3633802816823</v>
      </c>
      <c r="J361" s="30">
        <f>J360+('data'!$C$19*I360-'data'!$C$16*J360)*$C361/60</f>
        <v>59.0989275884865</v>
      </c>
      <c r="K361" s="30">
        <f>K360+(OFFSET('data'!$C$20,0,D361)*I360-OFFSET('data'!$C$17,0,D361)*K360)*$C361/60</f>
        <v>82.3324746536054</v>
      </c>
      <c r="L361" s="28">
        <f>$A361/60</f>
        <v>29.75</v>
      </c>
      <c r="M361" s="24">
        <f>I361/'data'!$C$15*1000</f>
        <v>2.5</v>
      </c>
      <c r="N361" s="24">
        <f>N360+'data'!$G$21*(M360-N360)/60*C360</f>
        <v>2.46303114329054</v>
      </c>
      <c r="O361" s="25">
        <f>IF(N361&lt;='data'!$G$22,1.89,1.47)</f>
        <v>1.89</v>
      </c>
      <c r="P361" s="24">
        <f>$A361</f>
        <v>1785</v>
      </c>
      <c r="Q361" s="25">
        <f>'data'!$G$23-'data'!$G$23*(1-('data'!$G$22^O361)/('data'!$G$22^O361+N361^O361))</f>
        <v>54.8365145386854</v>
      </c>
      <c r="R361" s="25">
        <f>VLOOKUP(IF(P361-'data'!$G$24&lt;0,0,P361-'data'!$G$24),P2:Q1104,2)</f>
        <v>54.8674738145333</v>
      </c>
    </row>
    <row r="362" ht="20.05" customHeight="1">
      <c r="A362" s="22">
        <f>$A361+C361</f>
        <v>1790</v>
      </c>
      <c r="B362" s="23">
        <v>2.5</v>
      </c>
      <c r="C362" s="24">
        <v>5</v>
      </c>
      <c r="D362" t="b" s="25">
        <v>0</v>
      </c>
      <c r="E362" s="26"/>
      <c r="F362" s="30">
        <f>3600*(B362*'data'!$C$15/1000-H362-I361)/C362</f>
        <v>488.336259637894</v>
      </c>
      <c r="G362" s="30">
        <f>IF(F362&gt;'data'!$H$29,'data'!$H$29,IF(F362&lt;0,0,F362))</f>
        <v>488.336259637894</v>
      </c>
      <c r="H362" s="30">
        <f>(J362*'data'!$C$16+K362*OFFSET('data'!$C$17,0,D362)-I361*(OFFSET('data'!$C$18,0,D362)+'data'!$C$19+OFFSET('data'!$C$20,0,D362)))*$C362/60</f>
        <v>-0.6782448050526551</v>
      </c>
      <c r="I362" s="30">
        <f>(G362/60)*$C362/60+H362+I361</f>
        <v>16.3633802816823</v>
      </c>
      <c r="J362" s="30">
        <f>J361+('data'!$C$19*I361-'data'!$C$16*J361)*$C362/60</f>
        <v>59.1475841225711</v>
      </c>
      <c r="K362" s="30">
        <f>K361+(OFFSET('data'!$C$20,0,D362)*I361-OFFSET('data'!$C$17,0,D362)*K361)*$C362/60</f>
        <v>82.5502233428906</v>
      </c>
      <c r="L362" s="28">
        <f>$A362/60</f>
        <v>29.8333333333333</v>
      </c>
      <c r="M362" s="24">
        <f>I362/'data'!$C$15*1000</f>
        <v>2.5</v>
      </c>
      <c r="N362" s="24">
        <f>N361+'data'!$G$21*(M361-N361)/60*C361</f>
        <v>2.46346616371006</v>
      </c>
      <c r="O362" s="25">
        <f>IF(N362&lt;='data'!$G$22,1.89,1.47)</f>
        <v>1.89</v>
      </c>
      <c r="P362" s="24">
        <f>$A362</f>
        <v>1790</v>
      </c>
      <c r="Q362" s="25">
        <f>'data'!$G$23-'data'!$G$23*(1-('data'!$G$22^O362)/('data'!$G$22^O362+N362^O362))</f>
        <v>54.8290033078216</v>
      </c>
      <c r="R362" s="25">
        <f>VLOOKUP(IF(P362-'data'!$G$24&lt;0,0,P362-'data'!$G$24),P2:Q1104,2)</f>
        <v>54.8595946217961</v>
      </c>
    </row>
    <row r="363" ht="20.05" customHeight="1">
      <c r="A363" s="22">
        <f>$A362+C362</f>
        <v>1795</v>
      </c>
      <c r="B363" s="23">
        <v>2.5</v>
      </c>
      <c r="C363" s="24">
        <v>5</v>
      </c>
      <c r="D363" t="b" s="25">
        <v>0</v>
      </c>
      <c r="E363" s="26"/>
      <c r="F363" s="30">
        <f>3600*(B363*'data'!$C$15/1000-H363-I362)/C363</f>
        <v>488.079508775656</v>
      </c>
      <c r="G363" s="30">
        <f>IF(F363&gt;'data'!$H$29,'data'!$H$29,IF(F363&lt;0,0,F363))</f>
        <v>488.079508775656</v>
      </c>
      <c r="H363" s="30">
        <f>(J363*'data'!$C$16+K363*OFFSET('data'!$C$17,0,D363)-I362*(OFFSET('data'!$C$18,0,D363)+'data'!$C$19+OFFSET('data'!$C$20,0,D363)))*$C363/60</f>
        <v>-0.677888206632881</v>
      </c>
      <c r="I363" s="30">
        <f>(G363/60)*$C363/60+H363+I362</f>
        <v>16.3633802816823</v>
      </c>
      <c r="J363" s="30">
        <f>J362+('data'!$C$19*I362-'data'!$C$16*J362)*$C363/60</f>
        <v>59.1959551227198</v>
      </c>
      <c r="K363" s="30">
        <f>K362+(OFFSET('data'!$C$20,0,D363)*I362-OFFSET('data'!$C$17,0,D363)*K362)*$C363/60</f>
        <v>82.76789926776139</v>
      </c>
      <c r="L363" s="28">
        <f>$A363/60</f>
        <v>29.9166666666667</v>
      </c>
      <c r="M363" s="24">
        <f>I363/'data'!$C$15*1000</f>
        <v>2.5</v>
      </c>
      <c r="N363" s="24">
        <f>N362+'data'!$G$21*(M362-N362)/60*C362</f>
        <v>2.46389606515155</v>
      </c>
      <c r="O363" s="25">
        <f>IF(N363&lt;='data'!$G$22,1.89,1.47)</f>
        <v>1.89</v>
      </c>
      <c r="P363" s="24">
        <f>$A363</f>
        <v>1795</v>
      </c>
      <c r="Q363" s="25">
        <f>'data'!$G$23-'data'!$G$23*(1-('data'!$G$22^O363)/('data'!$G$22^O363+N363^O363))</f>
        <v>54.8215813251046</v>
      </c>
      <c r="R363" s="25">
        <f>VLOOKUP(IF(P363-'data'!$G$24&lt;0,0,P363-'data'!$G$24),P2:Q1104,2)</f>
        <v>54.8518090920482</v>
      </c>
    </row>
    <row r="364" ht="20.05" customHeight="1">
      <c r="A364" s="22">
        <f>$A363+C363</f>
        <v>1800</v>
      </c>
      <c r="B364" s="23">
        <v>2.5</v>
      </c>
      <c r="C364" s="24">
        <v>5</v>
      </c>
      <c r="D364" t="b" s="25">
        <v>0</v>
      </c>
      <c r="E364" s="26"/>
      <c r="F364" s="30">
        <f>3600*(B364*'data'!$C$15/1000-H364-I363)/C364</f>
        <v>487.823974777814</v>
      </c>
      <c r="G364" s="30">
        <f>IF(F364&gt;'data'!$H$29,'data'!$H$29,IF(F364&lt;0,0,F364))</f>
        <v>487.823974777814</v>
      </c>
      <c r="H364" s="30">
        <f>(J364*'data'!$C$16+K364*OFFSET('data'!$C$17,0,D364)-I363*(OFFSET('data'!$C$18,0,D364)+'data'!$C$19+OFFSET('data'!$C$20,0,D364)))*$C364/60</f>
        <v>-0.6775332983025441</v>
      </c>
      <c r="I364" s="30">
        <f>(G364/60)*$C364/60+H364+I363</f>
        <v>16.3633802816823</v>
      </c>
      <c r="J364" s="30">
        <f>J363+('data'!$C$19*I363-'data'!$C$16*J363)*$C364/60</f>
        <v>59.2440422645477</v>
      </c>
      <c r="K364" s="30">
        <f>K363+(OFFSET('data'!$C$20,0,D364)*I363-OFFSET('data'!$C$17,0,D364)*K363)*$C364/60</f>
        <v>82.9855024525332</v>
      </c>
      <c r="L364" s="28">
        <f>$A364/60</f>
        <v>30</v>
      </c>
      <c r="M364" s="24">
        <f>I364/'data'!$C$15*1000</f>
        <v>2.5</v>
      </c>
      <c r="N364" s="24">
        <f>N363+'data'!$G$21*(M363-N363)/60*C363</f>
        <v>2.46432090785111</v>
      </c>
      <c r="O364" s="25">
        <f>IF(N364&lt;='data'!$G$22,1.89,1.47)</f>
        <v>1.89</v>
      </c>
      <c r="P364" s="24">
        <f>$A364</f>
        <v>1800</v>
      </c>
      <c r="Q364" s="25">
        <f>'data'!$G$23-'data'!$G$23*(1-('data'!$G$22^O364)/('data'!$G$22^O364+N364^O364))</f>
        <v>54.8142475203075</v>
      </c>
      <c r="R364" s="25">
        <f>VLOOKUP(IF(P364-'data'!$G$24&lt;0,0,P364-'data'!$G$24),P2:Q1104,2)</f>
        <v>54.8441161011467</v>
      </c>
    </row>
    <row r="365" ht="20.05" customHeight="1">
      <c r="A365" s="22">
        <f>$A364+C364</f>
        <v>1805</v>
      </c>
      <c r="B365" s="23">
        <v>2.5</v>
      </c>
      <c r="C365" s="24">
        <v>5</v>
      </c>
      <c r="D365" t="b" s="25">
        <v>0</v>
      </c>
      <c r="E365" s="26"/>
      <c r="F365" s="30">
        <f>3600*(B365*'data'!$C$15/1000-H365-I364)/C365</f>
        <v>487.569650600227</v>
      </c>
      <c r="G365" s="30">
        <f>IF(F365&gt;'data'!$H$29,'data'!$H$29,IF(F365&lt;0,0,F365))</f>
        <v>487.569650600227</v>
      </c>
      <c r="H365" s="30">
        <f>(J365*'data'!$C$16+K365*OFFSET('data'!$C$17,0,D365)-I364*(OFFSET('data'!$C$18,0,D365)+'data'!$C$19+OFFSET('data'!$C$20,0,D365)))*$C365/60</f>
        <v>-0.677180070278118</v>
      </c>
      <c r="I365" s="30">
        <f>(G365/60)*$C365/60+H365+I364</f>
        <v>16.3633802816823</v>
      </c>
      <c r="J365" s="30">
        <f>J364+('data'!$C$19*I364-'data'!$C$16*J364)*$C365/60</f>
        <v>59.2918472138369</v>
      </c>
      <c r="K365" s="30">
        <f>K364+(OFFSET('data'!$C$20,0,D365)*I364-OFFSET('data'!$C$17,0,D365)*K364)*$C365/60</f>
        <v>83.2030329215133</v>
      </c>
      <c r="L365" s="28">
        <f>$A365/60</f>
        <v>30.0833333333333</v>
      </c>
      <c r="M365" s="24">
        <f>I365/'data'!$C$15*1000</f>
        <v>2.5</v>
      </c>
      <c r="N365" s="24">
        <f>N364+'data'!$G$21*(M364-N364)/60*C364</f>
        <v>2.46474075133604</v>
      </c>
      <c r="O365" s="25">
        <f>IF(N365&lt;='data'!$G$22,1.89,1.47)</f>
        <v>1.89</v>
      </c>
      <c r="P365" s="24">
        <f>$A365</f>
        <v>1805</v>
      </c>
      <c r="Q365" s="25">
        <f>'data'!$G$23-'data'!$G$23*(1-('data'!$G$22^O365)/('data'!$G$22^O365+N365^O365))</f>
        <v>54.8070008362603</v>
      </c>
      <c r="R365" s="25">
        <f>VLOOKUP(IF(P365-'data'!$G$24&lt;0,0,P365-'data'!$G$24),P2:Q1104,2)</f>
        <v>54.8365145386854</v>
      </c>
    </row>
    <row r="366" ht="20.05" customHeight="1">
      <c r="A366" s="22">
        <f>$A365+C365</f>
        <v>1810</v>
      </c>
      <c r="B366" s="23">
        <v>2.5</v>
      </c>
      <c r="C366" s="24">
        <v>5</v>
      </c>
      <c r="D366" t="b" s="25">
        <v>0</v>
      </c>
      <c r="E366" s="26"/>
      <c r="F366" s="30">
        <f>3600*(B366*'data'!$C$15/1000-H366-I365)/C366</f>
        <v>487.316529240061</v>
      </c>
      <c r="G366" s="30">
        <f>IF(F366&gt;'data'!$H$29,'data'!$H$29,IF(F366&lt;0,0,F366))</f>
        <v>487.316529240061</v>
      </c>
      <c r="H366" s="30">
        <f>(J366*'data'!$C$16+K366*OFFSET('data'!$C$17,0,D366)-I365*(OFFSET('data'!$C$18,0,D366)+'data'!$C$19+OFFSET('data'!$C$20,0,D366)))*$C366/60</f>
        <v>-0.676828512833443</v>
      </c>
      <c r="I366" s="30">
        <f>(G366/60)*$C366/60+H366+I365</f>
        <v>16.3633802816823</v>
      </c>
      <c r="J366" s="30">
        <f>J365+('data'!$C$19*I365-'data'!$C$16*J365)*$C366/60</f>
        <v>59.3393716265942</v>
      </c>
      <c r="K366" s="30">
        <f>K365+(OFFSET('data'!$C$20,0,D366)*I365-OFFSET('data'!$C$17,0,D366)*K365)*$C366/60</f>
        <v>83.42049069900089</v>
      </c>
      <c r="L366" s="28">
        <f>$A366/60</f>
        <v>30.1666666666667</v>
      </c>
      <c r="M366" s="24">
        <f>I366/'data'!$C$15*1000</f>
        <v>2.5</v>
      </c>
      <c r="N366" s="24">
        <f>N365+'data'!$G$21*(M365-N365)/60*C365</f>
        <v>2.46515565443316</v>
      </c>
      <c r="O366" s="25">
        <f>IF(N366&lt;='data'!$G$22,1.89,1.47)</f>
        <v>1.89</v>
      </c>
      <c r="P366" s="24">
        <f>$A366</f>
        <v>1810</v>
      </c>
      <c r="Q366" s="25">
        <f>'data'!$G$23-'data'!$G$23*(1-('data'!$G$22^O366)/('data'!$G$22^O366+N366^O366))</f>
        <v>54.7998402286859</v>
      </c>
      <c r="R366" s="25">
        <f>VLOOKUP(IF(P366-'data'!$G$24&lt;0,0,P366-'data'!$G$24),P2:Q1104,2)</f>
        <v>54.8290033078216</v>
      </c>
    </row>
    <row r="367" ht="20.05" customHeight="1">
      <c r="A367" s="22">
        <f>$A366+C366</f>
        <v>1815</v>
      </c>
      <c r="B367" s="23">
        <v>2.5</v>
      </c>
      <c r="C367" s="24">
        <v>5</v>
      </c>
      <c r="D367" t="b" s="25">
        <v>0</v>
      </c>
      <c r="E367" s="26"/>
      <c r="F367" s="30">
        <f>3600*(B367*'data'!$C$15/1000-H367-I366)/C367</f>
        <v>487.064603735544</v>
      </c>
      <c r="G367" s="30">
        <f>IF(F367&gt;'data'!$H$29,'data'!$H$29,IF(F367&lt;0,0,F367))</f>
        <v>487.064603735544</v>
      </c>
      <c r="H367" s="30">
        <f>(J367*'data'!$C$16+K367*OFFSET('data'!$C$17,0,D367)-I366*(OFFSET('data'!$C$18,0,D367)+'data'!$C$19+OFFSET('data'!$C$20,0,D367)))*$C367/60</f>
        <v>-0.676478616299392</v>
      </c>
      <c r="I367" s="30">
        <f>(G367/60)*$C367/60+H367+I366</f>
        <v>16.3633802816823</v>
      </c>
      <c r="J367" s="30">
        <f>J366+('data'!$C$19*I366-'data'!$C$16*J366)*$C367/60</f>
        <v>59.3866171491081</v>
      </c>
      <c r="K367" s="30">
        <f>K366+(OFFSET('data'!$C$20,0,D367)*I366-OFFSET('data'!$C$17,0,D367)*K366)*$C367/60</f>
        <v>83.63787580928719</v>
      </c>
      <c r="L367" s="28">
        <f>$A367/60</f>
        <v>30.25</v>
      </c>
      <c r="M367" s="24">
        <f>I367/'data'!$C$15*1000</f>
        <v>2.5</v>
      </c>
      <c r="N367" s="24">
        <f>N366+'data'!$G$21*(M366-N366)/60*C366</f>
        <v>2.46556567527707</v>
      </c>
      <c r="O367" s="25">
        <f>IF(N367&lt;='data'!$G$22,1.89,1.47)</f>
        <v>1.89</v>
      </c>
      <c r="P367" s="24">
        <f>$A367</f>
        <v>1815</v>
      </c>
      <c r="Q367" s="25">
        <f>'data'!$G$23-'data'!$G$23*(1-('data'!$G$22^O367)/('data'!$G$22^O367+N367^O367))</f>
        <v>54.7927646660374</v>
      </c>
      <c r="R367" s="25">
        <f>VLOOKUP(IF(P367-'data'!$G$24&lt;0,0,P367-'data'!$G$24),P2:Q1104,2)</f>
        <v>54.8215813251046</v>
      </c>
    </row>
    <row r="368" ht="20.05" customHeight="1">
      <c r="A368" s="22">
        <f>$A367+C367</f>
        <v>1820</v>
      </c>
      <c r="B368" s="23">
        <v>2.5</v>
      </c>
      <c r="C368" s="24">
        <v>5</v>
      </c>
      <c r="D368" t="b" s="25">
        <v>0</v>
      </c>
      <c r="E368" s="26"/>
      <c r="F368" s="30">
        <f>3600*(B368*'data'!$C$15/1000-H368-I367)/C368</f>
        <v>486.813867165726</v>
      </c>
      <c r="G368" s="30">
        <f>IF(F368&gt;'data'!$H$29,'data'!$H$29,IF(F368&lt;0,0,F368))</f>
        <v>486.813867165726</v>
      </c>
      <c r="H368" s="30">
        <f>(J368*'data'!$C$16+K368*OFFSET('data'!$C$17,0,D368)-I367*(OFFSET('data'!$C$18,0,D368)+'data'!$C$19+OFFSET('data'!$C$20,0,D368)))*$C368/60</f>
        <v>-0.676130371063534</v>
      </c>
      <c r="I368" s="30">
        <f>(G368/60)*$C368/60+H368+I367</f>
        <v>16.3633802816823</v>
      </c>
      <c r="J368" s="30">
        <f>J367+('data'!$C$19*I367-'data'!$C$16*J367)*$C368/60</f>
        <v>59.4335854180064</v>
      </c>
      <c r="K368" s="30">
        <f>K367+(OFFSET('data'!$C$20,0,D368)*I367-OFFSET('data'!$C$17,0,D368)*K367)*$C368/60</f>
        <v>83.8551882766551</v>
      </c>
      <c r="L368" s="28">
        <f>$A368/60</f>
        <v>30.3333333333333</v>
      </c>
      <c r="M368" s="24">
        <f>I368/'data'!$C$15*1000</f>
        <v>2.5</v>
      </c>
      <c r="N368" s="24">
        <f>N367+'data'!$G$21*(M367-N367)/60*C367</f>
        <v>2.46597087131828</v>
      </c>
      <c r="O368" s="25">
        <f>IF(N368&lt;='data'!$G$22,1.89,1.47)</f>
        <v>1.89</v>
      </c>
      <c r="P368" s="24">
        <f>$A368</f>
        <v>1820</v>
      </c>
      <c r="Q368" s="25">
        <f>'data'!$G$23-'data'!$G$23*(1-('data'!$G$22^O368)/('data'!$G$22^O368+N368^O368))</f>
        <v>54.785773129339</v>
      </c>
      <c r="R368" s="25">
        <f>VLOOKUP(IF(P368-'data'!$G$24&lt;0,0,P368-'data'!$G$24),P2:Q1104,2)</f>
        <v>54.8142475203075</v>
      </c>
    </row>
    <row r="369" ht="20.05" customHeight="1">
      <c r="A369" s="22">
        <f>$A368+C368</f>
        <v>1825</v>
      </c>
      <c r="B369" s="23">
        <v>2.5</v>
      </c>
      <c r="C369" s="24">
        <v>5</v>
      </c>
      <c r="D369" t="b" s="25">
        <v>0</v>
      </c>
      <c r="E369" s="26"/>
      <c r="F369" s="30">
        <f>3600*(B369*'data'!$C$15/1000-H369-I368)/C369</f>
        <v>486.564312650239</v>
      </c>
      <c r="G369" s="30">
        <f>IF(F369&gt;'data'!$H$29,'data'!$H$29,IF(F369&lt;0,0,F369))</f>
        <v>486.564312650239</v>
      </c>
      <c r="H369" s="30">
        <f>(J369*'data'!$C$16+K369*OFFSET('data'!$C$17,0,D369)-I368*(OFFSET('data'!$C$18,0,D369)+'data'!$C$19+OFFSET('data'!$C$20,0,D369)))*$C369/60</f>
        <v>-0.675783767569802</v>
      </c>
      <c r="I369" s="30">
        <f>(G369/60)*$C369/60+H369+I368</f>
        <v>16.3633802816823</v>
      </c>
      <c r="J369" s="30">
        <f>J368+('data'!$C$19*I368-'data'!$C$16*J368)*$C369/60</f>
        <v>59.4802780603123</v>
      </c>
      <c r="K369" s="30">
        <f>K368+(OFFSET('data'!$C$20,0,D369)*I368-OFFSET('data'!$C$17,0,D369)*K368)*$C369/60</f>
        <v>84.0724281253795</v>
      </c>
      <c r="L369" s="28">
        <f>$A369/60</f>
        <v>30.4166666666667</v>
      </c>
      <c r="M369" s="24">
        <f>I369/'data'!$C$15*1000</f>
        <v>2.5</v>
      </c>
      <c r="N369" s="24">
        <f>N368+'data'!$G$21*(M368-N368)/60*C368</f>
        <v>2.46637129933128</v>
      </c>
      <c r="O369" s="25">
        <f>IF(N369&lt;='data'!$G$22,1.89,1.47)</f>
        <v>1.89</v>
      </c>
      <c r="P369" s="24">
        <f>$A369</f>
        <v>1825</v>
      </c>
      <c r="Q369" s="25">
        <f>'data'!$G$23-'data'!$G$23*(1-('data'!$G$22^O369)/('data'!$G$22^O369+N369^O369))</f>
        <v>54.7788646120272</v>
      </c>
      <c r="R369" s="25">
        <f>VLOOKUP(IF(P369-'data'!$G$24&lt;0,0,P369-'data'!$G$24),P2:Q1104,2)</f>
        <v>54.8070008362603</v>
      </c>
    </row>
    <row r="370" ht="20.05" customHeight="1">
      <c r="A370" s="22">
        <f>$A369+C369</f>
        <v>1830</v>
      </c>
      <c r="B370" s="23">
        <v>2.5</v>
      </c>
      <c r="C370" s="24">
        <v>5</v>
      </c>
      <c r="D370" t="b" s="25">
        <v>0</v>
      </c>
      <c r="E370" s="26"/>
      <c r="F370" s="30">
        <f>3600*(B370*'data'!$C$15/1000-H370-I369)/C370</f>
        <v>486.315933349059</v>
      </c>
      <c r="G370" s="30">
        <f>IF(F370&gt;'data'!$H$29,'data'!$H$29,IF(F370&lt;0,0,F370))</f>
        <v>486.315933349059</v>
      </c>
      <c r="H370" s="30">
        <f>(J370*'data'!$C$16+K370*OFFSET('data'!$C$17,0,D370)-I369*(OFFSET('data'!$C$18,0,D370)+'data'!$C$19+OFFSET('data'!$C$20,0,D370)))*$C370/60</f>
        <v>-0.6754387963181629</v>
      </c>
      <c r="I370" s="30">
        <f>(G370/60)*$C370/60+H370+I369</f>
        <v>16.3633802816823</v>
      </c>
      <c r="J370" s="30">
        <f>J369+('data'!$C$19*I369-'data'!$C$16*J369)*$C370/60</f>
        <v>59.5266966935013</v>
      </c>
      <c r="K370" s="30">
        <f>K369+(OFFSET('data'!$C$20,0,D370)*I369-OFFSET('data'!$C$17,0,D370)*K369)*$C370/60</f>
        <v>84.2895953797271</v>
      </c>
      <c r="L370" s="28">
        <f>$A370/60</f>
        <v>30.5</v>
      </c>
      <c r="M370" s="24">
        <f>I370/'data'!$C$15*1000</f>
        <v>2.5</v>
      </c>
      <c r="N370" s="24">
        <f>N369+'data'!$G$21*(M369-N369)/60*C369</f>
        <v>2.46676701542247</v>
      </c>
      <c r="O370" s="25">
        <f>IF(N370&lt;='data'!$G$22,1.89,1.47)</f>
        <v>1.89</v>
      </c>
      <c r="P370" s="24">
        <f>$A370</f>
        <v>1830</v>
      </c>
      <c r="Q370" s="25">
        <f>'data'!$G$23-'data'!$G$23*(1-('data'!$G$22^O370)/('data'!$G$22^O370+N370^O370))</f>
        <v>54.7720381197959</v>
      </c>
      <c r="R370" s="25">
        <f>VLOOKUP(IF(P370-'data'!$G$24&lt;0,0,P370-'data'!$G$24),P2:Q1104,2)</f>
        <v>54.7998402286859</v>
      </c>
    </row>
    <row r="371" ht="20.05" customHeight="1">
      <c r="A371" s="22">
        <f>$A370+C370</f>
        <v>1835</v>
      </c>
      <c r="B371" s="23">
        <v>2.5</v>
      </c>
      <c r="C371" s="24">
        <v>5</v>
      </c>
      <c r="D371" t="b" s="25">
        <v>0</v>
      </c>
      <c r="E371" s="26"/>
      <c r="F371" s="30">
        <f>3600*(B371*'data'!$C$15/1000-H371-I370)/C371</f>
        <v>486.068722462271</v>
      </c>
      <c r="G371" s="30">
        <f>IF(F371&gt;'data'!$H$29,'data'!$H$29,IF(F371&lt;0,0,F371))</f>
        <v>486.068722462271</v>
      </c>
      <c r="H371" s="30">
        <f>(J371*'data'!$C$16+K371*OFFSET('data'!$C$17,0,D371)-I370*(OFFSET('data'!$C$18,0,D371)+'data'!$C$19+OFFSET('data'!$C$20,0,D371)))*$C371/60</f>
        <v>-0.67509544786429</v>
      </c>
      <c r="I371" s="30">
        <f>(G371/60)*$C371/60+H371+I370</f>
        <v>16.3633802816823</v>
      </c>
      <c r="J371" s="30">
        <f>J370+('data'!$C$19*I370-'data'!$C$16*J370)*$C371/60</f>
        <v>59.5728429255568</v>
      </c>
      <c r="K371" s="30">
        <f>K370+(OFFSET('data'!$C$20,0,D371)*I370-OFFSET('data'!$C$17,0,D371)*K370)*$C371/60</f>
        <v>84.5066900639566</v>
      </c>
      <c r="L371" s="28">
        <f>$A371/60</f>
        <v>30.5833333333333</v>
      </c>
      <c r="M371" s="24">
        <f>I371/'data'!$C$15*1000</f>
        <v>2.5</v>
      </c>
      <c r="N371" s="24">
        <f>N370+'data'!$G$21*(M370-N370)/60*C370</f>
        <v>2.46715807503804</v>
      </c>
      <c r="O371" s="25">
        <f>IF(N371&lt;='data'!$G$22,1.89,1.47)</f>
        <v>1.89</v>
      </c>
      <c r="P371" s="24">
        <f>$A371</f>
        <v>1835</v>
      </c>
      <c r="Q371" s="25">
        <f>'data'!$G$23-'data'!$G$23*(1-('data'!$G$22^O371)/('data'!$G$22^O371+N371^O371))</f>
        <v>54.7652926704419</v>
      </c>
      <c r="R371" s="25">
        <f>VLOOKUP(IF(P371-'data'!$G$24&lt;0,0,P371-'data'!$G$24),P2:Q1104,2)</f>
        <v>54.7927646660374</v>
      </c>
    </row>
    <row r="372" ht="20.05" customHeight="1">
      <c r="A372" s="22">
        <f>$A371+C371</f>
        <v>1840</v>
      </c>
      <c r="B372" s="23">
        <v>2.5</v>
      </c>
      <c r="C372" s="24">
        <v>5</v>
      </c>
      <c r="D372" t="b" s="25">
        <v>0</v>
      </c>
      <c r="E372" s="26"/>
      <c r="F372" s="30">
        <f>3600*(B372*'data'!$C$15/1000-H372-I371)/C372</f>
        <v>485.822673229829</v>
      </c>
      <c r="G372" s="30">
        <f>IF(F372&gt;'data'!$H$29,'data'!$H$29,IF(F372&lt;0,0,F372))</f>
        <v>485.822673229829</v>
      </c>
      <c r="H372" s="30">
        <f>(J372*'data'!$C$16+K372*OFFSET('data'!$C$17,0,D372)-I371*(OFFSET('data'!$C$18,0,D372)+'data'!$C$19+OFFSET('data'!$C$20,0,D372)))*$C372/60</f>
        <v>-0.674753712819232</v>
      </c>
      <c r="I372" s="30">
        <f>(G372/60)*$C372/60+H372+I371</f>
        <v>16.3633802816823</v>
      </c>
      <c r="J372" s="30">
        <f>J371+('data'!$C$19*I371-'data'!$C$16*J371)*$C372/60</f>
        <v>59.618718355026</v>
      </c>
      <c r="K372" s="30">
        <f>K371+(OFFSET('data'!$C$20,0,D372)*I371-OFFSET('data'!$C$17,0,D372)*K371)*$C372/60</f>
        <v>84.7237122023185</v>
      </c>
      <c r="L372" s="28">
        <f>$A372/60</f>
        <v>30.6666666666667</v>
      </c>
      <c r="M372" s="24">
        <f>I372/'data'!$C$15*1000</f>
        <v>2.5</v>
      </c>
      <c r="N372" s="24">
        <f>N371+'data'!$G$21*(M371-N371)/60*C371</f>
        <v>2.46754453297173</v>
      </c>
      <c r="O372" s="25">
        <f>IF(N372&lt;='data'!$G$22,1.89,1.47)</f>
        <v>1.89</v>
      </c>
      <c r="P372" s="24">
        <f>$A372</f>
        <v>1840</v>
      </c>
      <c r="Q372" s="25">
        <f>'data'!$G$23-'data'!$G$23*(1-('data'!$G$22^O372)/('data'!$G$22^O372+N372^O372))</f>
        <v>54.7586272937137</v>
      </c>
      <c r="R372" s="25">
        <f>VLOOKUP(IF(P372-'data'!$G$24&lt;0,0,P372-'data'!$G$24),P2:Q1104,2)</f>
        <v>54.785773129339</v>
      </c>
    </row>
    <row r="373" ht="20.05" customHeight="1">
      <c r="A373" s="22">
        <f>$A372+C372</f>
        <v>1845</v>
      </c>
      <c r="B373" s="23">
        <v>2.5</v>
      </c>
      <c r="C373" s="24">
        <v>5</v>
      </c>
      <c r="D373" t="b" s="25">
        <v>0</v>
      </c>
      <c r="E373" s="26"/>
      <c r="F373" s="30">
        <f>3600*(B373*'data'!$C$15/1000-H373-I372)/C373</f>
        <v>485.577778931328</v>
      </c>
      <c r="G373" s="30">
        <f>IF(F373&gt;'data'!$H$29,'data'!$H$29,IF(F373&lt;0,0,F373))</f>
        <v>485.577778931328</v>
      </c>
      <c r="H373" s="30">
        <f>(J373*'data'!$C$16+K373*OFFSET('data'!$C$17,0,D373)-I372*(OFFSET('data'!$C$18,0,D373)+'data'!$C$19+OFFSET('data'!$C$20,0,D373)))*$C373/60</f>
        <v>-0.6744135818490919</v>
      </c>
      <c r="I373" s="30">
        <f>(G373/60)*$C373/60+H373+I372</f>
        <v>16.3633802816823</v>
      </c>
      <c r="J373" s="30">
        <f>J372+('data'!$C$19*I372-'data'!$C$16*J372)*$C373/60</f>
        <v>59.6643245710753</v>
      </c>
      <c r="K373" s="30">
        <f>K372+(OFFSET('data'!$C$20,0,D373)*I372-OFFSET('data'!$C$17,0,D373)*K372)*$C373/60</f>
        <v>84.94066181905519</v>
      </c>
      <c r="L373" s="28">
        <f>$A373/60</f>
        <v>30.75</v>
      </c>
      <c r="M373" s="24">
        <f>I373/'data'!$C$15*1000</f>
        <v>2.5</v>
      </c>
      <c r="N373" s="24">
        <f>N372+'data'!$G$21*(M372-N372)/60*C372</f>
        <v>2.46792644337251</v>
      </c>
      <c r="O373" s="25">
        <f>IF(N373&lt;='data'!$G$22,1.89,1.47)</f>
        <v>1.89</v>
      </c>
      <c r="P373" s="24">
        <f>$A373</f>
        <v>1845</v>
      </c>
      <c r="Q373" s="25">
        <f>'data'!$G$23-'data'!$G$23*(1-('data'!$G$22^O373)/('data'!$G$22^O373+N373^O373))</f>
        <v>54.7520410311616</v>
      </c>
      <c r="R373" s="25">
        <f>VLOOKUP(IF(P373-'data'!$G$24&lt;0,0,P373-'data'!$G$24),P2:Q1104,2)</f>
        <v>54.7788646120272</v>
      </c>
    </row>
    <row r="374" ht="20.05" customHeight="1">
      <c r="A374" s="22">
        <f>$A373+C373</f>
        <v>1850</v>
      </c>
      <c r="B374" s="23">
        <v>2.5</v>
      </c>
      <c r="C374" s="24">
        <v>5</v>
      </c>
      <c r="D374" t="b" s="25">
        <v>0</v>
      </c>
      <c r="E374" s="26"/>
      <c r="F374" s="30">
        <f>3600*(B374*'data'!$C$15/1000-H374-I373)/C374</f>
        <v>485.334032885767</v>
      </c>
      <c r="G374" s="30">
        <f>IF(F374&gt;'data'!$H$29,'data'!$H$29,IF(F374&lt;0,0,F374))</f>
        <v>485.334032885767</v>
      </c>
      <c r="H374" s="30">
        <f>(J374*'data'!$C$16+K374*OFFSET('data'!$C$17,0,D374)-I373*(OFFSET('data'!$C$18,0,D374)+'data'!$C$19+OFFSET('data'!$C$20,0,D374)))*$C374/60</f>
        <v>-0.674075045674702</v>
      </c>
      <c r="I374" s="30">
        <f>(G374/60)*$C374/60+H374+I373</f>
        <v>16.3633802816823</v>
      </c>
      <c r="J374" s="30">
        <f>J373+('data'!$C$19*I373-'data'!$C$16*J373)*$C374/60</f>
        <v>59.7096631535453</v>
      </c>
      <c r="K374" s="30">
        <f>K373+(OFFSET('data'!$C$20,0,D374)*I373-OFFSET('data'!$C$17,0,D374)*K373)*$C374/60</f>
        <v>85.1575389384011</v>
      </c>
      <c r="L374" s="28">
        <f>$A374/60</f>
        <v>30.8333333333333</v>
      </c>
      <c r="M374" s="24">
        <f>I374/'data'!$C$15*1000</f>
        <v>2.5</v>
      </c>
      <c r="N374" s="24">
        <f>N373+'data'!$G$21*(M373-N373)/60*C373</f>
        <v>2.46830385975218</v>
      </c>
      <c r="O374" s="25">
        <f>IF(N374&lt;='data'!$G$22,1.89,1.47)</f>
        <v>1.89</v>
      </c>
      <c r="P374" s="24">
        <f>$A374</f>
        <v>1850</v>
      </c>
      <c r="Q374" s="25">
        <f>'data'!$G$23-'data'!$G$23*(1-('data'!$G$22^O374)/('data'!$G$22^O374+N374^O374))</f>
        <v>54.745532935990</v>
      </c>
      <c r="R374" s="25">
        <f>VLOOKUP(IF(P374-'data'!$G$24&lt;0,0,P374-'data'!$G$24),P2:Q1104,2)</f>
        <v>54.7720381197959</v>
      </c>
    </row>
    <row r="375" ht="20.05" customHeight="1">
      <c r="A375" s="22">
        <f>$A374+C374</f>
        <v>1855</v>
      </c>
      <c r="B375" s="23">
        <v>2.5</v>
      </c>
      <c r="C375" s="24">
        <v>5</v>
      </c>
      <c r="D375" t="b" s="25">
        <v>0</v>
      </c>
      <c r="E375" s="26"/>
      <c r="F375" s="30">
        <f>3600*(B375*'data'!$C$15/1000-H375-I374)/C375</f>
        <v>485.091428451319</v>
      </c>
      <c r="G375" s="30">
        <f>IF(F375&gt;'data'!$H$29,'data'!$H$29,IF(F375&lt;0,0,F375))</f>
        <v>485.091428451319</v>
      </c>
      <c r="H375" s="30">
        <f>(J375*'data'!$C$16+K375*OFFSET('data'!$C$17,0,D375)-I374*(OFFSET('data'!$C$18,0,D375)+'data'!$C$19+OFFSET('data'!$C$20,0,D375)))*$C375/60</f>
        <v>-0.673738095071302</v>
      </c>
      <c r="I375" s="30">
        <f>(G375/60)*$C375/60+H375+I374</f>
        <v>16.3633802816823</v>
      </c>
      <c r="J375" s="30">
        <f>J374+('data'!$C$19*I374-'data'!$C$16*J374)*$C375/60</f>
        <v>59.7547356730055</v>
      </c>
      <c r="K375" s="30">
        <f>K374+(OFFSET('data'!$C$20,0,D375)*I374-OFFSET('data'!$C$17,0,D375)*K374)*$C375/60</f>
        <v>85.37434358458241</v>
      </c>
      <c r="L375" s="28">
        <f>$A375/60</f>
        <v>30.9166666666667</v>
      </c>
      <c r="M375" s="24">
        <f>I375/'data'!$C$15*1000</f>
        <v>2.5</v>
      </c>
      <c r="N375" s="24">
        <f>N374+'data'!$G$21*(M374-N374)/60*C374</f>
        <v>2.46867683499283</v>
      </c>
      <c r="O375" s="25">
        <f>IF(N375&lt;='data'!$G$22,1.89,1.47)</f>
        <v>1.89</v>
      </c>
      <c r="P375" s="24">
        <f>$A375</f>
        <v>1855</v>
      </c>
      <c r="Q375" s="25">
        <f>'data'!$G$23-'data'!$G$23*(1-('data'!$G$22^O375)/('data'!$G$22^O375+N375^O375))</f>
        <v>54.7391020729117</v>
      </c>
      <c r="R375" s="25">
        <f>VLOOKUP(IF(P375-'data'!$G$24&lt;0,0,P375-'data'!$G$24),P2:Q1104,2)</f>
        <v>54.7652926704419</v>
      </c>
    </row>
    <row r="376" ht="20.05" customHeight="1">
      <c r="A376" s="22">
        <f>$A375+C375</f>
        <v>1860</v>
      </c>
      <c r="B376" s="23">
        <v>2.5</v>
      </c>
      <c r="C376" s="24">
        <v>5</v>
      </c>
      <c r="D376" t="b" s="25">
        <v>0</v>
      </c>
      <c r="E376" s="26"/>
      <c r="F376" s="30">
        <f>3600*(B376*'data'!$C$15/1000-H376-I375)/C376</f>
        <v>484.849959025103</v>
      </c>
      <c r="G376" s="30">
        <f>IF(F376&gt;'data'!$H$29,'data'!$H$29,IF(F376&lt;0,0,F376))</f>
        <v>484.849959025103</v>
      </c>
      <c r="H376" s="30">
        <f>(J376*'data'!$C$16+K376*OFFSET('data'!$C$17,0,D376)-I375*(OFFSET('data'!$C$18,0,D376)+'data'!$C$19+OFFSET('data'!$C$20,0,D376)))*$C376/60</f>
        <v>-0.6734027208682239</v>
      </c>
      <c r="I376" s="30">
        <f>(G376/60)*$C376/60+H376+I375</f>
        <v>16.3633802816823</v>
      </c>
      <c r="J376" s="30">
        <f>J375+('data'!$C$19*I375-'data'!$C$16*J375)*$C376/60</f>
        <v>59.7995436908088</v>
      </c>
      <c r="K376" s="30">
        <f>K375+(OFFSET('data'!$C$20,0,D376)*I375-OFFSET('data'!$C$17,0,D376)*K375)*$C376/60</f>
        <v>85.5910757818172</v>
      </c>
      <c r="L376" s="28">
        <f>$A376/60</f>
        <v>31</v>
      </c>
      <c r="M376" s="24">
        <f>I376/'data'!$C$15*1000</f>
        <v>2.5</v>
      </c>
      <c r="N376" s="24">
        <f>N375+'data'!$G$21*(M375-N375)/60*C375</f>
        <v>2.4690454213543</v>
      </c>
      <c r="O376" s="25">
        <f>IF(N376&lt;='data'!$G$22,1.89,1.47)</f>
        <v>1.89</v>
      </c>
      <c r="P376" s="24">
        <f>$A376</f>
        <v>1860</v>
      </c>
      <c r="Q376" s="25">
        <f>'data'!$G$23-'data'!$G$23*(1-('data'!$G$22^O376)/('data'!$G$22^O376+N376^O376))</f>
        <v>54.7327475180037</v>
      </c>
      <c r="R376" s="25">
        <f>VLOOKUP(IF(P376-'data'!$G$24&lt;0,0,P376-'data'!$G$24),P2:Q1104,2)</f>
        <v>54.7586272937137</v>
      </c>
    </row>
    <row r="377" ht="20.05" customHeight="1">
      <c r="A377" s="22">
        <f>$A376+C376</f>
        <v>1865</v>
      </c>
      <c r="B377" s="23">
        <v>2.5</v>
      </c>
      <c r="C377" s="24">
        <v>5</v>
      </c>
      <c r="D377" t="b" s="25">
        <v>0</v>
      </c>
      <c r="E377" s="26"/>
      <c r="F377" s="30">
        <f>3600*(B377*'data'!$C$15/1000-H377-I376)/C377</f>
        <v>484.609618042952</v>
      </c>
      <c r="G377" s="30">
        <f>IF(F377&gt;'data'!$H$29,'data'!$H$29,IF(F377&lt;0,0,F377))</f>
        <v>484.609618042952</v>
      </c>
      <c r="H377" s="30">
        <f>(J377*'data'!$C$16+K377*OFFSET('data'!$C$17,0,D377)-I376*(OFFSET('data'!$C$18,0,D377)+'data'!$C$19+OFFSET('data'!$C$20,0,D377)))*$C377/60</f>
        <v>-0.67306891394857</v>
      </c>
      <c r="I377" s="30">
        <f>(G377/60)*$C377/60+H377+I376</f>
        <v>16.3633802816823</v>
      </c>
      <c r="J377" s="30">
        <f>J376+('data'!$C$19*I376-'data'!$C$16*J376)*$C377/60</f>
        <v>59.8440887591454</v>
      </c>
      <c r="K377" s="30">
        <f>K376+(OFFSET('data'!$C$20,0,D377)*I376-OFFSET('data'!$C$17,0,D377)*K376)*$C377/60</f>
        <v>85.8077355543156</v>
      </c>
      <c r="L377" s="28">
        <f>$A377/60</f>
        <v>31.0833333333333</v>
      </c>
      <c r="M377" s="24">
        <f>I377/'data'!$C$15*1000</f>
        <v>2.5</v>
      </c>
      <c r="N377" s="24">
        <f>N376+'data'!$G$21*(M376-N376)/60*C376</f>
        <v>2.46940967048146</v>
      </c>
      <c r="O377" s="25">
        <f>IF(N377&lt;='data'!$G$22,1.89,1.47)</f>
        <v>1.89</v>
      </c>
      <c r="P377" s="24">
        <f>$A377</f>
        <v>1865</v>
      </c>
      <c r="Q377" s="25">
        <f>'data'!$G$23-'data'!$G$23*(1-('data'!$G$22^O377)/('data'!$G$22^O377+N377^O377))</f>
        <v>54.7264683585657</v>
      </c>
      <c r="R377" s="25">
        <f>VLOOKUP(IF(P377-'data'!$G$24&lt;0,0,P377-'data'!$G$24),P2:Q1104,2)</f>
        <v>54.7520410311616</v>
      </c>
    </row>
    <row r="378" ht="20.05" customHeight="1">
      <c r="A378" s="22">
        <f>$A377+C377</f>
        <v>1870</v>
      </c>
      <c r="B378" s="23">
        <v>2.5</v>
      </c>
      <c r="C378" s="24">
        <v>5</v>
      </c>
      <c r="D378" t="b" s="25">
        <v>0</v>
      </c>
      <c r="E378" s="26"/>
      <c r="F378" s="30">
        <f>3600*(B378*'data'!$C$15/1000-H378-I377)/C378</f>
        <v>484.370398979189</v>
      </c>
      <c r="G378" s="30">
        <f>IF(F378&gt;'data'!$H$29,'data'!$H$29,IF(F378&lt;0,0,F378))</f>
        <v>484.370398979189</v>
      </c>
      <c r="H378" s="30">
        <f>(J378*'data'!$C$16+K378*OFFSET('data'!$C$17,0,D378)-I377*(OFFSET('data'!$C$18,0,D378)+'data'!$C$19+OFFSET('data'!$C$20,0,D378)))*$C378/60</f>
        <v>-0.672736665248899</v>
      </c>
      <c r="I378" s="30">
        <f>(G378/60)*$C378/60+H378+I377</f>
        <v>16.3633802816823</v>
      </c>
      <c r="J378" s="30">
        <f>J377+('data'!$C$19*I377-'data'!$C$16*J377)*$C378/60</f>
        <v>59.8883724210968</v>
      </c>
      <c r="K378" s="30">
        <f>K377+(OFFSET('data'!$C$20,0,D378)*I377-OFFSET('data'!$C$17,0,D378)*K377)*$C378/60</f>
        <v>86.0243229262795</v>
      </c>
      <c r="L378" s="28">
        <f>$A378/60</f>
        <v>31.1666666666667</v>
      </c>
      <c r="M378" s="24">
        <f>I378/'data'!$C$15*1000</f>
        <v>2.5</v>
      </c>
      <c r="N378" s="24">
        <f>N377+'data'!$G$21*(M377-N377)/60*C377</f>
        <v>2.46976963341148</v>
      </c>
      <c r="O378" s="25">
        <f>IF(N378&lt;='data'!$G$22,1.89,1.47)</f>
        <v>1.89</v>
      </c>
      <c r="P378" s="24">
        <f>$A378</f>
        <v>1870</v>
      </c>
      <c r="Q378" s="25">
        <f>'data'!$G$23-'data'!$G$23*(1-('data'!$G$22^O378)/('data'!$G$22^O378+N378^O378))</f>
        <v>54.7202636929792</v>
      </c>
      <c r="R378" s="25">
        <f>VLOOKUP(IF(P378-'data'!$G$24&lt;0,0,P378-'data'!$G$24),P2:Q1104,2)</f>
        <v>54.745532935990</v>
      </c>
    </row>
    <row r="379" ht="20.05" customHeight="1">
      <c r="A379" s="22">
        <f>$A378+C378</f>
        <v>1875</v>
      </c>
      <c r="B379" s="23">
        <v>2.5</v>
      </c>
      <c r="C379" s="24">
        <v>5</v>
      </c>
      <c r="D379" t="b" s="25">
        <v>0</v>
      </c>
      <c r="E379" s="26"/>
      <c r="F379" s="30">
        <f>3600*(B379*'data'!$C$15/1000-H379-I378)/C379</f>
        <v>484.132295346398</v>
      </c>
      <c r="G379" s="30">
        <f>IF(F379&gt;'data'!$H$29,'data'!$H$29,IF(F379&lt;0,0,F379))</f>
        <v>484.132295346398</v>
      </c>
      <c r="H379" s="30">
        <f>(J379*'data'!$C$16+K379*OFFSET('data'!$C$17,0,D379)-I378*(OFFSET('data'!$C$18,0,D379)+'data'!$C$19+OFFSET('data'!$C$20,0,D379)))*$C379/60</f>
        <v>-0.672405965758911</v>
      </c>
      <c r="I379" s="30">
        <f>(G379/60)*$C379/60+H379+I378</f>
        <v>16.3633802816823</v>
      </c>
      <c r="J379" s="30">
        <f>J378+('data'!$C$19*I378-'data'!$C$16*J378)*$C379/60</f>
        <v>59.9323962106892</v>
      </c>
      <c r="K379" s="30">
        <f>K378+(OFFSET('data'!$C$20,0,D379)*I378-OFFSET('data'!$C$17,0,D379)*K378)*$C379/60</f>
        <v>86.24083792190279</v>
      </c>
      <c r="L379" s="28">
        <f>$A379/60</f>
        <v>31.25</v>
      </c>
      <c r="M379" s="24">
        <f>I379/'data'!$C$15*1000</f>
        <v>2.5</v>
      </c>
      <c r="N379" s="24">
        <f>N378+'data'!$G$21*(M378-N378)/60*C378</f>
        <v>2.47012536058095</v>
      </c>
      <c r="O379" s="25">
        <f>IF(N379&lt;='data'!$G$22,1.89,1.47)</f>
        <v>1.89</v>
      </c>
      <c r="P379" s="24">
        <f>$A379</f>
        <v>1875</v>
      </c>
      <c r="Q379" s="25">
        <f>'data'!$G$23-'data'!$G$23*(1-('data'!$G$22^O379)/('data'!$G$22^O379+N379^O379))</f>
        <v>54.7141326305703</v>
      </c>
      <c r="R379" s="25">
        <f>VLOOKUP(IF(P379-'data'!$G$24&lt;0,0,P379-'data'!$G$24),P2:Q1104,2)</f>
        <v>54.7391020729117</v>
      </c>
    </row>
    <row r="380" ht="20.05" customHeight="1">
      <c r="A380" s="22">
        <f>$A379+C379</f>
        <v>1880</v>
      </c>
      <c r="B380" s="23">
        <v>2.5</v>
      </c>
      <c r="C380" s="24">
        <v>5</v>
      </c>
      <c r="D380" t="b" s="25">
        <v>0</v>
      </c>
      <c r="E380" s="26"/>
      <c r="F380" s="30">
        <f>3600*(B380*'data'!$C$15/1000-H380-I379)/C380</f>
        <v>483.895300695203</v>
      </c>
      <c r="G380" s="30">
        <f>IF(F380&gt;'data'!$H$29,'data'!$H$29,IF(F380&lt;0,0,F380))</f>
        <v>483.895300695203</v>
      </c>
      <c r="H380" s="30">
        <f>(J380*'data'!$C$16+K380*OFFSET('data'!$C$17,0,D380)-I379*(OFFSET('data'!$C$18,0,D380)+'data'!$C$19+OFFSET('data'!$C$20,0,D380)))*$C380/60</f>
        <v>-0.67207680652114</v>
      </c>
      <c r="I380" s="30">
        <f>(G380/60)*$C380/60+H380+I379</f>
        <v>16.3633802816823</v>
      </c>
      <c r="J380" s="30">
        <f>J379+('data'!$C$19*I379-'data'!$C$16*J379)*$C380/60</f>
        <v>59.9761616529464</v>
      </c>
      <c r="K380" s="30">
        <f>K379+(OFFSET('data'!$C$20,0,D380)*I379-OFFSET('data'!$C$17,0,D380)*K379)*$C380/60</f>
        <v>86.45728056537131</v>
      </c>
      <c r="L380" s="28">
        <f>$A380/60</f>
        <v>31.3333333333333</v>
      </c>
      <c r="M380" s="24">
        <f>I380/'data'!$C$15*1000</f>
        <v>2.5</v>
      </c>
      <c r="N380" s="24">
        <f>N379+'data'!$G$21*(M379-N379)/60*C379</f>
        <v>2.47047690183296</v>
      </c>
      <c r="O380" s="25">
        <f>IF(N380&lt;='data'!$G$22,1.89,1.47)</f>
        <v>1.89</v>
      </c>
      <c r="P380" s="24">
        <f>$A380</f>
        <v>1880</v>
      </c>
      <c r="Q380" s="25">
        <f>'data'!$G$23-'data'!$G$23*(1-('data'!$G$22^O380)/('data'!$G$22^O380+N380^O380))</f>
        <v>54.7080742914722</v>
      </c>
      <c r="R380" s="25">
        <f>VLOOKUP(IF(P380-'data'!$G$24&lt;0,0,P380-'data'!$G$24),P2:Q1104,2)</f>
        <v>54.7327475180037</v>
      </c>
    </row>
    <row r="381" ht="20.05" customHeight="1">
      <c r="A381" s="22">
        <f>$A380+C380</f>
        <v>1885</v>
      </c>
      <c r="B381" s="23">
        <v>2.5</v>
      </c>
      <c r="C381" s="24">
        <v>5</v>
      </c>
      <c r="D381" t="b" s="25">
        <v>0</v>
      </c>
      <c r="E381" s="26"/>
      <c r="F381" s="30">
        <f>3600*(B381*'data'!$C$15/1000-H381-I380)/C381</f>
        <v>483.659408614042</v>
      </c>
      <c r="G381" s="30">
        <f>IF(F381&gt;'data'!$H$29,'data'!$H$29,IF(F381&lt;0,0,F381))</f>
        <v>483.659408614042</v>
      </c>
      <c r="H381" s="30">
        <f>(J381*'data'!$C$16+K381*OFFSET('data'!$C$17,0,D381)-I380*(OFFSET('data'!$C$18,0,D381)+'data'!$C$19+OFFSET('data'!$C$20,0,D381)))*$C381/60</f>
        <v>-0.671749178630639</v>
      </c>
      <c r="I381" s="30">
        <f>(G381/60)*$C381/60+H381+I380</f>
        <v>16.3633802816823</v>
      </c>
      <c r="J381" s="30">
        <f>J380+('data'!$C$19*I380-'data'!$C$16*J380)*$C381/60</f>
        <v>60.019670263943</v>
      </c>
      <c r="K381" s="30">
        <f>K380+(OFFSET('data'!$C$20,0,D381)*I380-OFFSET('data'!$C$17,0,D381)*K380)*$C381/60</f>
        <v>86.6736508808626</v>
      </c>
      <c r="L381" s="28">
        <f>$A381/60</f>
        <v>31.4166666666667</v>
      </c>
      <c r="M381" s="24">
        <f>I381/'data'!$C$15*1000</f>
        <v>2.5</v>
      </c>
      <c r="N381" s="24">
        <f>N380+'data'!$G$21*(M380-N380)/60*C380</f>
        <v>2.4708243064241</v>
      </c>
      <c r="O381" s="25">
        <f>IF(N381&lt;='data'!$G$22,1.89,1.47)</f>
        <v>1.89</v>
      </c>
      <c r="P381" s="24">
        <f>$A381</f>
        <v>1885</v>
      </c>
      <c r="Q381" s="25">
        <f>'data'!$G$23-'data'!$G$23*(1-('data'!$G$22^O381)/('data'!$G$22^O381+N381^O381))</f>
        <v>54.7020878064911</v>
      </c>
      <c r="R381" s="25">
        <f>VLOOKUP(IF(P381-'data'!$G$24&lt;0,0,P381-'data'!$G$24),P2:Q1104,2)</f>
        <v>54.7264683585657</v>
      </c>
    </row>
    <row r="382" ht="20.05" customHeight="1">
      <c r="A382" s="22">
        <f>$A381+C381</f>
        <v>1890</v>
      </c>
      <c r="B382" s="23">
        <v>2.5</v>
      </c>
      <c r="C382" s="24">
        <v>5</v>
      </c>
      <c r="D382" t="b" s="25">
        <v>0</v>
      </c>
      <c r="E382" s="26"/>
      <c r="F382" s="30">
        <f>3600*(B382*'data'!$C$15/1000-H382-I381)/C382</f>
        <v>483.424612728947</v>
      </c>
      <c r="G382" s="30">
        <f>IF(F382&gt;'data'!$H$29,'data'!$H$29,IF(F382&lt;0,0,F382))</f>
        <v>483.424612728947</v>
      </c>
      <c r="H382" s="30">
        <f>(J382*'data'!$C$16+K382*OFFSET('data'!$C$17,0,D382)-I381*(OFFSET('data'!$C$18,0,D382)+'data'!$C$19+OFFSET('data'!$C$20,0,D382)))*$C382/60</f>
        <v>-0.671423073234674</v>
      </c>
      <c r="I382" s="30">
        <f>(G382/60)*$C382/60+H382+I381</f>
        <v>16.3633802816823</v>
      </c>
      <c r="J382" s="30">
        <f>J381+('data'!$C$19*I381-'data'!$C$16*J381)*$C382/60</f>
        <v>60.0629235508566</v>
      </c>
      <c r="K382" s="30">
        <f>K381+(OFFSET('data'!$C$20,0,D382)*I381-OFFSET('data'!$C$17,0,D382)*K381)*$C382/60</f>
        <v>86.8899488925464</v>
      </c>
      <c r="L382" s="28">
        <f>$A382/60</f>
        <v>31.5</v>
      </c>
      <c r="M382" s="24">
        <f>I382/'data'!$C$15*1000</f>
        <v>2.5</v>
      </c>
      <c r="N382" s="24">
        <f>N381+'data'!$G$21*(M381-N381)/60*C381</f>
        <v>2.47116762303135</v>
      </c>
      <c r="O382" s="25">
        <f>IF(N382&lt;='data'!$G$22,1.89,1.47)</f>
        <v>1.89</v>
      </c>
      <c r="P382" s="24">
        <f>$A382</f>
        <v>1890</v>
      </c>
      <c r="Q382" s="25">
        <f>'data'!$G$23-'data'!$G$23*(1-('data'!$G$22^O382)/('data'!$G$22^O382+N382^O382))</f>
        <v>54.6961723169725</v>
      </c>
      <c r="R382" s="25">
        <f>VLOOKUP(IF(P382-'data'!$G$24&lt;0,0,P382-'data'!$G$24),P2:Q1104,2)</f>
        <v>54.7202636929792</v>
      </c>
    </row>
    <row r="383" ht="20.05" customHeight="1">
      <c r="A383" s="22">
        <f>$A382+C382</f>
        <v>1895</v>
      </c>
      <c r="B383" s="23">
        <v>2.5</v>
      </c>
      <c r="C383" s="24">
        <v>5</v>
      </c>
      <c r="D383" t="b" s="25">
        <v>0</v>
      </c>
      <c r="E383" s="26"/>
      <c r="F383" s="30">
        <f>3600*(B383*'data'!$C$15/1000-H383-I382)/C383</f>
        <v>483.190906703322</v>
      </c>
      <c r="G383" s="30">
        <f>IF(F383&gt;'data'!$H$29,'data'!$H$29,IF(F383&lt;0,0,F383))</f>
        <v>483.190906703322</v>
      </c>
      <c r="H383" s="30">
        <f>(J383*'data'!$C$16+K383*OFFSET('data'!$C$17,0,D383)-I382*(OFFSET('data'!$C$18,0,D383)+'data'!$C$19+OFFSET('data'!$C$20,0,D383)))*$C383/60</f>
        <v>-0.671098481532417</v>
      </c>
      <c r="I383" s="30">
        <f>(G383/60)*$C383/60+H383+I382</f>
        <v>16.3633802816823</v>
      </c>
      <c r="J383" s="30">
        <f>J382+('data'!$C$19*I382-'data'!$C$16*J382)*$C383/60</f>
        <v>60.1059230120202</v>
      </c>
      <c r="K383" s="30">
        <f>K382+(OFFSET('data'!$C$20,0,D383)*I382-OFFSET('data'!$C$17,0,D383)*K382)*$C383/60</f>
        <v>87.1061746245843</v>
      </c>
      <c r="L383" s="28">
        <f>$A383/60</f>
        <v>31.5833333333333</v>
      </c>
      <c r="M383" s="24">
        <f>I383/'data'!$C$15*1000</f>
        <v>2.5</v>
      </c>
      <c r="N383" s="24">
        <f>N382+'data'!$G$21*(M382-N382)/60*C382</f>
        <v>2.47150689975887</v>
      </c>
      <c r="O383" s="25">
        <f>IF(N383&lt;='data'!$G$22,1.89,1.47)</f>
        <v>1.89</v>
      </c>
      <c r="P383" s="24">
        <f>$A383</f>
        <v>1895</v>
      </c>
      <c r="Q383" s="25">
        <f>'data'!$G$23-'data'!$G$23*(1-('data'!$G$22^O383)/('data'!$G$22^O383+N383^O383))</f>
        <v>54.6903269746712</v>
      </c>
      <c r="R383" s="25">
        <f>VLOOKUP(IF(P383-'data'!$G$24&lt;0,0,P383-'data'!$G$24),P2:Q1104,2)</f>
        <v>54.7141326305703</v>
      </c>
    </row>
    <row r="384" ht="20.05" customHeight="1">
      <c r="A384" s="22">
        <f>$A383+C383</f>
        <v>1900</v>
      </c>
      <c r="B384" s="23">
        <v>2.5</v>
      </c>
      <c r="C384" s="24">
        <v>5</v>
      </c>
      <c r="D384" t="b" s="25">
        <v>0</v>
      </c>
      <c r="E384" s="26"/>
      <c r="F384" s="30">
        <f>3600*(B384*'data'!$C$15/1000-H384-I383)/C384</f>
        <v>482.958284237725</v>
      </c>
      <c r="G384" s="30">
        <f>IF(F384&gt;'data'!$H$29,'data'!$H$29,IF(F384&lt;0,0,F384))</f>
        <v>482.958284237725</v>
      </c>
      <c r="H384" s="30">
        <f>(J384*'data'!$C$16+K384*OFFSET('data'!$C$17,0,D384)-I383*(OFFSET('data'!$C$18,0,D384)+'data'!$C$19+OFFSET('data'!$C$20,0,D384)))*$C384/60</f>
        <v>-0.670775394774643</v>
      </c>
      <c r="I384" s="30">
        <f>(G384/60)*$C384/60+H384+I383</f>
        <v>16.3633802816823</v>
      </c>
      <c r="J384" s="30">
        <f>J383+('data'!$C$19*I383-'data'!$C$16*J383)*$C384/60</f>
        <v>60.148670136974</v>
      </c>
      <c r="K384" s="30">
        <f>K383+(OFFSET('data'!$C$20,0,D384)*I383-OFFSET('data'!$C$17,0,D384)*K383)*$C384/60</f>
        <v>87.3223281011297</v>
      </c>
      <c r="L384" s="28">
        <f>$A384/60</f>
        <v>31.6666666666667</v>
      </c>
      <c r="M384" s="24">
        <f>I384/'data'!$C$15*1000</f>
        <v>2.5</v>
      </c>
      <c r="N384" s="24">
        <f>N383+'data'!$G$21*(M383-N383)/60*C383</f>
        <v>2.4718421841448</v>
      </c>
      <c r="O384" s="25">
        <f>IF(N384&lt;='data'!$G$22,1.89,1.47)</f>
        <v>1.89</v>
      </c>
      <c r="P384" s="24">
        <f>$A384</f>
        <v>1900</v>
      </c>
      <c r="Q384" s="25">
        <f>'data'!$G$23-'data'!$G$23*(1-('data'!$G$22^O384)/('data'!$G$22^O384+N384^O384))</f>
        <v>54.6845509416205</v>
      </c>
      <c r="R384" s="25">
        <f>VLOOKUP(IF(P384-'data'!$G$24&lt;0,0,P384-'data'!$G$24),P2:Q1104,2)</f>
        <v>54.7080742914722</v>
      </c>
    </row>
    <row r="385" ht="20.05" customHeight="1">
      <c r="A385" s="22">
        <f>$A384+C384</f>
        <v>1905</v>
      </c>
      <c r="B385" s="23">
        <v>2.5</v>
      </c>
      <c r="C385" s="24">
        <v>5</v>
      </c>
      <c r="D385" t="b" s="25">
        <v>0</v>
      </c>
      <c r="E385" s="26"/>
      <c r="F385" s="30">
        <f>3600*(B385*'data'!$C$15/1000-H385-I384)/C385</f>
        <v>482.726739069647</v>
      </c>
      <c r="G385" s="30">
        <f>IF(F385&gt;'data'!$H$29,'data'!$H$29,IF(F385&lt;0,0,F385))</f>
        <v>482.726739069647</v>
      </c>
      <c r="H385" s="30">
        <f>(J385*'data'!$C$16+K385*OFFSET('data'!$C$17,0,D385)-I384*(OFFSET('data'!$C$18,0,D385)+'data'!$C$19+OFFSET('data'!$C$20,0,D385)))*$C385/60</f>
        <v>-0.670453804263424</v>
      </c>
      <c r="I385" s="30">
        <f>(G385/60)*$C385/60+H385+I384</f>
        <v>16.3633802816823</v>
      </c>
      <c r="J385" s="30">
        <f>J384+('data'!$C$19*I384-'data'!$C$16*J384)*$C385/60</f>
        <v>60.1911664065171</v>
      </c>
      <c r="K385" s="30">
        <f>K384+(OFFSET('data'!$C$20,0,D385)*I384-OFFSET('data'!$C$17,0,D385)*K384)*$C385/60</f>
        <v>87.538409346328</v>
      </c>
      <c r="L385" s="28">
        <f>$A385/60</f>
        <v>31.75</v>
      </c>
      <c r="M385" s="24">
        <f>I385/'data'!$C$15*1000</f>
        <v>2.5</v>
      </c>
      <c r="N385" s="24">
        <f>N384+'data'!$G$21*(M384-N384)/60*C384</f>
        <v>2.47217352316787</v>
      </c>
      <c r="O385" s="25">
        <f>IF(N385&lt;='data'!$G$22,1.89,1.47)</f>
        <v>1.89</v>
      </c>
      <c r="P385" s="24">
        <f>$A385</f>
        <v>1905</v>
      </c>
      <c r="Q385" s="25">
        <f>'data'!$G$23-'data'!$G$23*(1-('data'!$G$22^O385)/('data'!$G$22^O385+N385^O385))</f>
        <v>54.6788433900054</v>
      </c>
      <c r="R385" s="25">
        <f>VLOOKUP(IF(P385-'data'!$G$24&lt;0,0,P385-'data'!$G$24),P2:Q1104,2)</f>
        <v>54.7020878064911</v>
      </c>
    </row>
    <row r="386" ht="20.05" customHeight="1">
      <c r="A386" s="22">
        <f>$A385+C385</f>
        <v>1910</v>
      </c>
      <c r="B386" s="23">
        <v>2.5</v>
      </c>
      <c r="C386" s="24">
        <v>5</v>
      </c>
      <c r="D386" t="b" s="25">
        <v>0</v>
      </c>
      <c r="E386" s="26"/>
      <c r="F386" s="30">
        <f>3600*(B386*'data'!$C$15/1000-H386-I385)/C386</f>
        <v>482.496264973301</v>
      </c>
      <c r="G386" s="30">
        <f>IF(F386&gt;'data'!$H$29,'data'!$H$29,IF(F386&lt;0,0,F386))</f>
        <v>482.496264973301</v>
      </c>
      <c r="H386" s="30">
        <f>(J386*'data'!$C$16+K386*OFFSET('data'!$C$17,0,D386)-I385*(OFFSET('data'!$C$18,0,D386)+'data'!$C$19+OFFSET('data'!$C$20,0,D386)))*$C386/60</f>
        <v>-0.670133701351832</v>
      </c>
      <c r="I386" s="30">
        <f>(G386/60)*$C386/60+H386+I385</f>
        <v>16.3633802816823</v>
      </c>
      <c r="J386" s="30">
        <f>J385+('data'!$C$19*I385-'data'!$C$16*J385)*$C386/60</f>
        <v>60.2334132927588</v>
      </c>
      <c r="K386" s="30">
        <f>K385+(OFFSET('data'!$C$20,0,D386)*I385-OFFSET('data'!$C$17,0,D386)*K385)*$C386/60</f>
        <v>87.75441838431649</v>
      </c>
      <c r="L386" s="28">
        <f>$A386/60</f>
        <v>31.8333333333333</v>
      </c>
      <c r="M386" s="24">
        <f>I386/'data'!$C$15*1000</f>
        <v>2.5</v>
      </c>
      <c r="N386" s="24">
        <f>N385+'data'!$G$21*(M385-N385)/60*C385</f>
        <v>2.47250096325401</v>
      </c>
      <c r="O386" s="25">
        <f>IF(N386&lt;='data'!$G$22,1.89,1.47)</f>
        <v>1.89</v>
      </c>
      <c r="P386" s="24">
        <f>$A386</f>
        <v>1910</v>
      </c>
      <c r="Q386" s="25">
        <f>'data'!$G$23-'data'!$G$23*(1-('data'!$G$22^O386)/('data'!$G$22^O386+N386^O386))</f>
        <v>54.6732035020356</v>
      </c>
      <c r="R386" s="25">
        <f>VLOOKUP(IF(P386-'data'!$G$24&lt;0,0,P386-'data'!$G$24),P2:Q1104,2)</f>
        <v>54.6961723169725</v>
      </c>
    </row>
    <row r="387" ht="20.05" customHeight="1">
      <c r="A387" s="22">
        <f>$A386+C386</f>
        <v>1915</v>
      </c>
      <c r="B387" s="23">
        <v>2.5</v>
      </c>
      <c r="C387" s="24">
        <v>5</v>
      </c>
      <c r="D387" t="b" s="25">
        <v>0</v>
      </c>
      <c r="E387" s="26"/>
      <c r="F387" s="30">
        <f>3600*(B387*'data'!$C$15/1000-H387-I386)/C387</f>
        <v>482.266855759399</v>
      </c>
      <c r="G387" s="30">
        <f>IF(F387&gt;'data'!$H$29,'data'!$H$29,IF(F387&lt;0,0,F387))</f>
        <v>482.266855759399</v>
      </c>
      <c r="H387" s="30">
        <f>(J387*'data'!$C$16+K387*OFFSET('data'!$C$17,0,D387)-I386*(OFFSET('data'!$C$18,0,D387)+'data'!$C$19+OFFSET('data'!$C$20,0,D387)))*$C387/60</f>
        <v>-0.669815077443635</v>
      </c>
      <c r="I387" s="30">
        <f>(G387/60)*$C387/60+H387+I386</f>
        <v>16.3633802816823</v>
      </c>
      <c r="J387" s="30">
        <f>J386+('data'!$C$19*I386-'data'!$C$16*J386)*$C387/60</f>
        <v>60.2754122591694</v>
      </c>
      <c r="K387" s="30">
        <f>K386+(OFFSET('data'!$C$20,0,D387)*I386-OFFSET('data'!$C$17,0,D387)*K386)*$C387/60</f>
        <v>87.9703552392245</v>
      </c>
      <c r="L387" s="28">
        <f>$A387/60</f>
        <v>31.9166666666667</v>
      </c>
      <c r="M387" s="24">
        <f>I387/'data'!$C$15*1000</f>
        <v>2.5</v>
      </c>
      <c r="N387" s="24">
        <f>N386+'data'!$G$21*(M386-N386)/60*C386</f>
        <v>2.47282455028284</v>
      </c>
      <c r="O387" s="25">
        <f>IF(N387&lt;='data'!$G$22,1.89,1.47)</f>
        <v>1.89</v>
      </c>
      <c r="P387" s="24">
        <f>$A387</f>
        <v>1915</v>
      </c>
      <c r="Q387" s="25">
        <f>'data'!$G$23-'data'!$G$23*(1-('data'!$G$22^O387)/('data'!$G$22^O387+N387^O387))</f>
        <v>54.6676304698216</v>
      </c>
      <c r="R387" s="25">
        <f>VLOOKUP(IF(P387-'data'!$G$24&lt;0,0,P387-'data'!$G$24),P2:Q1104,2)</f>
        <v>54.6903269746712</v>
      </c>
    </row>
    <row r="388" ht="20.05" customHeight="1">
      <c r="A388" s="22">
        <f>$A387+C387</f>
        <v>1920</v>
      </c>
      <c r="B388" s="23">
        <v>2.5</v>
      </c>
      <c r="C388" s="24">
        <v>5</v>
      </c>
      <c r="D388" t="b" s="25">
        <v>0</v>
      </c>
      <c r="E388" s="26"/>
      <c r="F388" s="30">
        <f>3600*(B388*'data'!$C$15/1000-H388-I387)/C388</f>
        <v>482.038505274946</v>
      </c>
      <c r="G388" s="30">
        <f>IF(F388&gt;'data'!$H$29,'data'!$H$29,IF(F388&lt;0,0,F388))</f>
        <v>482.038505274946</v>
      </c>
      <c r="H388" s="30">
        <f>(J388*'data'!$C$16+K388*OFFSET('data'!$C$17,0,D388)-I387*(OFFSET('data'!$C$18,0,D388)+'data'!$C$19+OFFSET('data'!$C$20,0,D388)))*$C388/60</f>
        <v>-0.669497923993006</v>
      </c>
      <c r="I388" s="30">
        <f>(G388/60)*$C388/60+H388+I387</f>
        <v>16.3633802816823</v>
      </c>
      <c r="J388" s="30">
        <f>J387+('data'!$C$19*I387-'data'!$C$16*J387)*$C388/60</f>
        <v>60.3171647606311</v>
      </c>
      <c r="K388" s="30">
        <f>K387+(OFFSET('data'!$C$20,0,D388)*I387-OFFSET('data'!$C$17,0,D388)*K387)*$C388/60</f>
        <v>88.1862199351732</v>
      </c>
      <c r="L388" s="28">
        <f>$A388/60</f>
        <v>32</v>
      </c>
      <c r="M388" s="24">
        <f>I388/'data'!$C$15*1000</f>
        <v>2.5</v>
      </c>
      <c r="N388" s="24">
        <f>N387+'data'!$G$21*(M387-N387)/60*C387</f>
        <v>2.4731443295941</v>
      </c>
      <c r="O388" s="25">
        <f>IF(N388&lt;='data'!$G$22,1.89,1.47)</f>
        <v>1.89</v>
      </c>
      <c r="P388" s="24">
        <f>$A388</f>
        <v>1920</v>
      </c>
      <c r="Q388" s="25">
        <f>'data'!$G$23-'data'!$G$23*(1-('data'!$G$22^O388)/('data'!$G$22^O388+N388^O388))</f>
        <v>54.6621234952517</v>
      </c>
      <c r="R388" s="25">
        <f>VLOOKUP(IF(P388-'data'!$G$24&lt;0,0,P388-'data'!$G$24),P2:Q1104,2)</f>
        <v>54.6845509416205</v>
      </c>
    </row>
    <row r="389" ht="20.05" customHeight="1">
      <c r="A389" s="22">
        <f>$A388+C388</f>
        <v>1925</v>
      </c>
      <c r="B389" s="23">
        <v>2.5</v>
      </c>
      <c r="C389" s="24">
        <v>5</v>
      </c>
      <c r="D389" t="b" s="25">
        <v>0</v>
      </c>
      <c r="E389" s="26"/>
      <c r="F389" s="30">
        <f>3600*(B389*'data'!$C$15/1000-H389-I388)/C389</f>
        <v>481.811207403019</v>
      </c>
      <c r="G389" s="30">
        <f>IF(F389&gt;'data'!$H$29,'data'!$H$29,IF(F389&lt;0,0,F389))</f>
        <v>481.811207403019</v>
      </c>
      <c r="H389" s="30">
        <f>(J389*'data'!$C$16+K389*OFFSET('data'!$C$17,0,D389)-I388*(OFFSET('data'!$C$18,0,D389)+'data'!$C$19+OFFSET('data'!$C$20,0,D389)))*$C389/60</f>
        <v>-0.669182232504218</v>
      </c>
      <c r="I389" s="30">
        <f>(G389/60)*$C389/60+H389+I388</f>
        <v>16.3633802816823</v>
      </c>
      <c r="J389" s="30">
        <f>J388+('data'!$C$19*I388-'data'!$C$16*J388)*$C389/60</f>
        <v>60.3586722434884</v>
      </c>
      <c r="K389" s="30">
        <f>K388+(OFFSET('data'!$C$20,0,D389)*I388-OFFSET('data'!$C$17,0,D389)*K388)*$C389/60</f>
        <v>88.4020124962757</v>
      </c>
      <c r="L389" s="28">
        <f>$A389/60</f>
        <v>32.0833333333333</v>
      </c>
      <c r="M389" s="24">
        <f>I389/'data'!$C$15*1000</f>
        <v>2.5</v>
      </c>
      <c r="N389" s="24">
        <f>N388+'data'!$G$21*(M388-N388)/60*C388</f>
        <v>2.47346034599402</v>
      </c>
      <c r="O389" s="25">
        <f>IF(N389&lt;='data'!$G$22,1.89,1.47)</f>
        <v>1.89</v>
      </c>
      <c r="P389" s="24">
        <f>$A389</f>
        <v>1925</v>
      </c>
      <c r="Q389" s="25">
        <f>'data'!$G$23-'data'!$G$23*(1-('data'!$G$22^O389)/('data'!$G$22^O389+N389^O389))</f>
        <v>54.6566817898701</v>
      </c>
      <c r="R389" s="25">
        <f>VLOOKUP(IF(P389-'data'!$G$24&lt;0,0,P389-'data'!$G$24),P2:Q1104,2)</f>
        <v>54.6788433900054</v>
      </c>
    </row>
    <row r="390" ht="20.05" customHeight="1">
      <c r="A390" s="22">
        <f>$A389+C389</f>
        <v>1930</v>
      </c>
      <c r="B390" s="23">
        <v>2.5</v>
      </c>
      <c r="C390" s="24">
        <v>5</v>
      </c>
      <c r="D390" t="b" s="25">
        <v>0</v>
      </c>
      <c r="E390" s="26"/>
      <c r="F390" s="30">
        <f>3600*(B390*'data'!$C$15/1000-H390-I389)/C390</f>
        <v>481.584956062562</v>
      </c>
      <c r="G390" s="30">
        <f>IF(F390&gt;'data'!$H$29,'data'!$H$29,IF(F390&lt;0,0,F390))</f>
        <v>481.584956062562</v>
      </c>
      <c r="H390" s="30">
        <f>(J390*'data'!$C$16+K390*OFFSET('data'!$C$17,0,D390)-I389*(OFFSET('data'!$C$18,0,D390)+'data'!$C$19+OFFSET('data'!$C$20,0,D390)))*$C390/60</f>
        <v>-0.668867994531361</v>
      </c>
      <c r="I390" s="30">
        <f>(G390/60)*$C390/60+H390+I389</f>
        <v>16.3633802816823</v>
      </c>
      <c r="J390" s="30">
        <f>J389+('data'!$C$19*I389-'data'!$C$16*J389)*$C390/60</f>
        <v>60.399936145598</v>
      </c>
      <c r="K390" s="30">
        <f>K389+(OFFSET('data'!$C$20,0,D390)*I389-OFFSET('data'!$C$17,0,D390)*K389)*$C390/60</f>
        <v>88.6177329466371</v>
      </c>
      <c r="L390" s="28">
        <f>$A390/60</f>
        <v>32.1666666666667</v>
      </c>
      <c r="M390" s="24">
        <f>I390/'data'!$C$15*1000</f>
        <v>2.5</v>
      </c>
      <c r="N390" s="24">
        <f>N389+'data'!$G$21*(M389-N389)/60*C389</f>
        <v>2.47377264376158</v>
      </c>
      <c r="O390" s="25">
        <f>IF(N390&lt;='data'!$G$22,1.89,1.47)</f>
        <v>1.89</v>
      </c>
      <c r="P390" s="24">
        <f>$A390</f>
        <v>1930</v>
      </c>
      <c r="Q390" s="25">
        <f>'data'!$G$23-'data'!$G$23*(1-('data'!$G$22^O390)/('data'!$G$22^O390+N390^O390))</f>
        <v>54.6513045747578</v>
      </c>
      <c r="R390" s="25">
        <f>VLOOKUP(IF(P390-'data'!$G$24&lt;0,0,P390-'data'!$G$24),P2:Q1104,2)</f>
        <v>54.6732035020356</v>
      </c>
    </row>
    <row r="391" ht="20.05" customHeight="1">
      <c r="A391" s="22">
        <f>$A390+C390</f>
        <v>1935</v>
      </c>
      <c r="B391" s="23">
        <v>2.5</v>
      </c>
      <c r="C391" s="24">
        <v>5</v>
      </c>
      <c r="D391" t="b" s="25">
        <v>0</v>
      </c>
      <c r="E391" s="26"/>
      <c r="F391" s="30">
        <f>3600*(B391*'data'!$C$15/1000-H391-I390)/C391</f>
        <v>481.359745208171</v>
      </c>
      <c r="G391" s="30">
        <f>IF(F391&gt;'data'!$H$29,'data'!$H$29,IF(F391&lt;0,0,F391))</f>
        <v>481.359745208171</v>
      </c>
      <c r="H391" s="30">
        <f>(J391*'data'!$C$16+K391*OFFSET('data'!$C$17,0,D391)-I390*(OFFSET('data'!$C$18,0,D391)+'data'!$C$19+OFFSET('data'!$C$20,0,D391)))*$C391/60</f>
        <v>-0.6685552016780399</v>
      </c>
      <c r="I391" s="30">
        <f>(G391/60)*$C391/60+H391+I390</f>
        <v>16.3633802816823</v>
      </c>
      <c r="J391" s="30">
        <f>J390+('data'!$C$19*I390-'data'!$C$16*J390)*$C391/60</f>
        <v>60.4409578963788</v>
      </c>
      <c r="K391" s="30">
        <f>K390+(OFFSET('data'!$C$20,0,D391)*I390-OFFSET('data'!$C$17,0,D391)*K390)*$C391/60</f>
        <v>88.8333813103545</v>
      </c>
      <c r="L391" s="28">
        <f>$A391/60</f>
        <v>32.25</v>
      </c>
      <c r="M391" s="24">
        <f>I391/'data'!$C$15*1000</f>
        <v>2.5</v>
      </c>
      <c r="N391" s="24">
        <f>N390+'data'!$G$21*(M390-N390)/60*C390</f>
        <v>2.47408126665472</v>
      </c>
      <c r="O391" s="25">
        <f>IF(N391&lt;='data'!$G$22,1.89,1.47)</f>
        <v>1.89</v>
      </c>
      <c r="P391" s="24">
        <f>$A391</f>
        <v>1935</v>
      </c>
      <c r="Q391" s="25">
        <f>'data'!$G$23-'data'!$G$23*(1-('data'!$G$22^O391)/('data'!$G$22^O391+N391^O391))</f>
        <v>54.6459910804142</v>
      </c>
      <c r="R391" s="25">
        <f>VLOOKUP(IF(P391-'data'!$G$24&lt;0,0,P391-'data'!$G$24),P2:Q1104,2)</f>
        <v>54.6676304698216</v>
      </c>
    </row>
    <row r="392" ht="20.05" customHeight="1">
      <c r="A392" s="22">
        <f>$A391+C391</f>
        <v>1940</v>
      </c>
      <c r="B392" s="23">
        <v>2.5</v>
      </c>
      <c r="C392" s="24">
        <v>5</v>
      </c>
      <c r="D392" t="b" s="25">
        <v>0</v>
      </c>
      <c r="E392" s="26"/>
      <c r="F392" s="30">
        <f>3600*(B392*'data'!$C$15/1000-H392-I391)/C392</f>
        <v>481.135568829888</v>
      </c>
      <c r="G392" s="30">
        <f>IF(F392&gt;'data'!$H$29,'data'!$H$29,IF(F392&lt;0,0,F392))</f>
        <v>481.135568829888</v>
      </c>
      <c r="H392" s="30">
        <f>(J392*'data'!$C$16+K392*OFFSET('data'!$C$17,0,D392)-I391*(OFFSET('data'!$C$18,0,D392)+'data'!$C$19+OFFSET('data'!$C$20,0,D392)))*$C392/60</f>
        <v>-0.668243845597091</v>
      </c>
      <c r="I392" s="30">
        <f>(G392/60)*$C392/60+H392+I391</f>
        <v>16.3633802816823</v>
      </c>
      <c r="J392" s="30">
        <f>J391+('data'!$C$19*I391-'data'!$C$16*J391)*$C392/60</f>
        <v>60.4817389168613</v>
      </c>
      <c r="K392" s="30">
        <f>K391+(OFFSET('data'!$C$20,0,D392)*I391-OFFSET('data'!$C$17,0,D392)*K391)*$C392/60</f>
        <v>89.0489576115168</v>
      </c>
      <c r="L392" s="28">
        <f>$A392/60</f>
        <v>32.3333333333333</v>
      </c>
      <c r="M392" s="24">
        <f>I392/'data'!$C$15*1000</f>
        <v>2.5</v>
      </c>
      <c r="N392" s="24">
        <f>N391+'data'!$G$21*(M391-N391)/60*C391</f>
        <v>2.47438625791647</v>
      </c>
      <c r="O392" s="25">
        <f>IF(N392&lt;='data'!$G$22,1.89,1.47)</f>
        <v>1.89</v>
      </c>
      <c r="P392" s="24">
        <f>$A392</f>
        <v>1940</v>
      </c>
      <c r="Q392" s="25">
        <f>'data'!$G$23-'data'!$G$23*(1-('data'!$G$22^O392)/('data'!$G$22^O392+N392^O392))</f>
        <v>54.6407405466405</v>
      </c>
      <c r="R392" s="25">
        <f>VLOOKUP(IF(P392-'data'!$G$24&lt;0,0,P392-'data'!$G$24),P2:Q1104,2)</f>
        <v>54.6621234952517</v>
      </c>
    </row>
    <row r="393" ht="20.05" customHeight="1">
      <c r="A393" s="22">
        <f>$A392+C392</f>
        <v>1945</v>
      </c>
      <c r="B393" s="23">
        <v>2.5</v>
      </c>
      <c r="C393" s="24">
        <v>5</v>
      </c>
      <c r="D393" t="b" s="25">
        <v>0</v>
      </c>
      <c r="E393" s="26"/>
      <c r="F393" s="30">
        <f>3600*(B393*'data'!$C$15/1000-H393-I392)/C393</f>
        <v>480.912420952989</v>
      </c>
      <c r="G393" s="30">
        <f>IF(F393&gt;'data'!$H$29,'data'!$H$29,IF(F393&lt;0,0,F393))</f>
        <v>480.912420952989</v>
      </c>
      <c r="H393" s="30">
        <f>(J393*'data'!$C$16+K393*OFFSET('data'!$C$17,0,D393)-I392*(OFFSET('data'!$C$18,0,D393)+'data'!$C$19+OFFSET('data'!$C$20,0,D393)))*$C393/60</f>
        <v>-0.667933917990288</v>
      </c>
      <c r="I393" s="30">
        <f>(G393/60)*$C393/60+H393+I392</f>
        <v>16.3633802816823</v>
      </c>
      <c r="J393" s="30">
        <f>J392+('data'!$C$19*I392-'data'!$C$16*J392)*$C393/60</f>
        <v>60.522280619737</v>
      </c>
      <c r="K393" s="30">
        <f>K392+(OFFSET('data'!$C$20,0,D393)*I392-OFFSET('data'!$C$17,0,D393)*K392)*$C393/60</f>
        <v>89.2644618742049</v>
      </c>
      <c r="L393" s="28">
        <f>$A393/60</f>
        <v>32.4166666666667</v>
      </c>
      <c r="M393" s="24">
        <f>I393/'data'!$C$15*1000</f>
        <v>2.5</v>
      </c>
      <c r="N393" s="24">
        <f>N392+'data'!$G$21*(M392-N392)/60*C392</f>
        <v>2.47468766028101</v>
      </c>
      <c r="O393" s="25">
        <f>IF(N393&lt;='data'!$G$22,1.89,1.47)</f>
        <v>1.89</v>
      </c>
      <c r="P393" s="24">
        <f>$A393</f>
        <v>1945</v>
      </c>
      <c r="Q393" s="25">
        <f>'data'!$G$23-'data'!$G$23*(1-('data'!$G$22^O393)/('data'!$G$22^O393+N393^O393))</f>
        <v>54.6355522224243</v>
      </c>
      <c r="R393" s="25">
        <f>VLOOKUP(IF(P393-'data'!$G$24&lt;0,0,P393-'data'!$G$24),P2:Q1104,2)</f>
        <v>54.6566817898701</v>
      </c>
    </row>
    <row r="394" ht="20.05" customHeight="1">
      <c r="A394" s="22">
        <f>$A393+C393</f>
        <v>1950</v>
      </c>
      <c r="B394" s="23">
        <v>2.5</v>
      </c>
      <c r="C394" s="24">
        <v>5</v>
      </c>
      <c r="D394" t="b" s="25">
        <v>0</v>
      </c>
      <c r="E394" s="26"/>
      <c r="F394" s="30">
        <f>3600*(B394*'data'!$C$15/1000-H394-I393)/C394</f>
        <v>480.690295637784</v>
      </c>
      <c r="G394" s="30">
        <f>IF(F394&gt;'data'!$H$29,'data'!$H$29,IF(F394&lt;0,0,F394))</f>
        <v>480.690295637784</v>
      </c>
      <c r="H394" s="30">
        <f>(J394*'data'!$C$16+K394*OFFSET('data'!$C$17,0,D394)-I393*(OFFSET('data'!$C$18,0,D394)+'data'!$C$19+OFFSET('data'!$C$20,0,D394)))*$C394/60</f>
        <v>-0.667625410608058</v>
      </c>
      <c r="I394" s="30">
        <f>(G394/60)*$C394/60+H394+I393</f>
        <v>16.3633802816823</v>
      </c>
      <c r="J394" s="30">
        <f>J393+('data'!$C$19*I393-'data'!$C$16*J393)*$C394/60</f>
        <v>60.5625844094072</v>
      </c>
      <c r="K394" s="30">
        <f>K393+(OFFSET('data'!$C$20,0,D394)*I393-OFFSET('data'!$C$17,0,D394)*K393)*$C394/60</f>
        <v>89.4798941224917</v>
      </c>
      <c r="L394" s="28">
        <f>$A394/60</f>
        <v>32.5</v>
      </c>
      <c r="M394" s="24">
        <f>I394/'data'!$C$15*1000</f>
        <v>2.5</v>
      </c>
      <c r="N394" s="24">
        <f>N393+'data'!$G$21*(M393-N393)/60*C393</f>
        <v>2.47498551597966</v>
      </c>
      <c r="O394" s="25">
        <f>IF(N394&lt;='data'!$G$22,1.89,1.47)</f>
        <v>1.89</v>
      </c>
      <c r="P394" s="24">
        <f>$A394</f>
        <v>1950</v>
      </c>
      <c r="Q394" s="25">
        <f>'data'!$G$23-'data'!$G$23*(1-('data'!$G$22^O394)/('data'!$G$22^O394+N394^O394))</f>
        <v>54.6304253658261</v>
      </c>
      <c r="R394" s="25">
        <f>VLOOKUP(IF(P394-'data'!$G$24&lt;0,0,P394-'data'!$G$24),P2:Q1104,2)</f>
        <v>54.6513045747578</v>
      </c>
    </row>
    <row r="395" ht="20.05" customHeight="1">
      <c r="A395" s="22">
        <f>$A394+C394</f>
        <v>1955</v>
      </c>
      <c r="B395" s="23">
        <v>2.5</v>
      </c>
      <c r="C395" s="24">
        <v>5</v>
      </c>
      <c r="D395" t="b" s="25">
        <v>0</v>
      </c>
      <c r="E395" s="26"/>
      <c r="F395" s="30">
        <f>3600*(B395*'data'!$C$15/1000-H395-I394)/C395</f>
        <v>480.469186979401</v>
      </c>
      <c r="G395" s="30">
        <f>IF(F395&gt;'data'!$H$29,'data'!$H$29,IF(F395&lt;0,0,F395))</f>
        <v>480.469186979401</v>
      </c>
      <c r="H395" s="30">
        <f>(J395*'data'!$C$16+K395*OFFSET('data'!$C$17,0,D395)-I394*(OFFSET('data'!$C$18,0,D395)+'data'!$C$19+OFFSET('data'!$C$20,0,D395)))*$C395/60</f>
        <v>-0.6673183152491931</v>
      </c>
      <c r="I395" s="30">
        <f>(G395/60)*$C395/60+H395+I394</f>
        <v>16.3633802816823</v>
      </c>
      <c r="J395" s="30">
        <f>J394+('data'!$C$19*I394-'data'!$C$16*J394)*$C395/60</f>
        <v>60.6026516820317</v>
      </c>
      <c r="K395" s="30">
        <f>K394+(OFFSET('data'!$C$20,0,D395)*I394-OFFSET('data'!$C$17,0,D395)*K394)*$C395/60</f>
        <v>89.69525438044209</v>
      </c>
      <c r="L395" s="28">
        <f>$A395/60</f>
        <v>32.5833333333333</v>
      </c>
      <c r="M395" s="24">
        <f>I395/'data'!$C$15*1000</f>
        <v>2.5</v>
      </c>
      <c r="N395" s="24">
        <f>N394+'data'!$G$21*(M394-N394)/60*C394</f>
        <v>2.4752798667468</v>
      </c>
      <c r="O395" s="25">
        <f>IF(N395&lt;='data'!$G$22,1.89,1.47)</f>
        <v>1.89</v>
      </c>
      <c r="P395" s="24">
        <f>$A395</f>
        <v>1955</v>
      </c>
      <c r="Q395" s="25">
        <f>'data'!$G$23-'data'!$G$23*(1-('data'!$G$22^O395)/('data'!$G$22^O395+N395^O395))</f>
        <v>54.6253592438669</v>
      </c>
      <c r="R395" s="25">
        <f>VLOOKUP(IF(P395-'data'!$G$24&lt;0,0,P395-'data'!$G$24),P2:Q1104,2)</f>
        <v>54.6459910804142</v>
      </c>
    </row>
    <row r="396" ht="20.05" customHeight="1">
      <c r="A396" s="22">
        <f>$A395+C395</f>
        <v>1960</v>
      </c>
      <c r="B396" s="23">
        <v>2.5</v>
      </c>
      <c r="C396" s="24">
        <v>5</v>
      </c>
      <c r="D396" t="b" s="25">
        <v>0</v>
      </c>
      <c r="E396" s="26"/>
      <c r="F396" s="30">
        <f>3600*(B396*'data'!$C$15/1000-H396-I395)/C396</f>
        <v>480.249089107595</v>
      </c>
      <c r="G396" s="30">
        <f>IF(F396&gt;'data'!$H$29,'data'!$H$29,IF(F396&lt;0,0,F396))</f>
        <v>480.249089107595</v>
      </c>
      <c r="H396" s="30">
        <f>(J396*'data'!$C$16+K396*OFFSET('data'!$C$17,0,D396)-I395*(OFFSET('data'!$C$18,0,D396)+'data'!$C$19+OFFSET('data'!$C$20,0,D396)))*$C396/60</f>
        <v>-0.667012623760573</v>
      </c>
      <c r="I396" s="30">
        <f>(G396/60)*$C396/60+H396+I395</f>
        <v>16.3633802816823</v>
      </c>
      <c r="J396" s="30">
        <f>J395+('data'!$C$19*I395-'data'!$C$16*J395)*$C396/60</f>
        <v>60.642483825577</v>
      </c>
      <c r="K396" s="30">
        <f>K395+(OFFSET('data'!$C$20,0,D396)*I395-OFFSET('data'!$C$17,0,D396)*K395)*$C396/60</f>
        <v>89.9105426721128</v>
      </c>
      <c r="L396" s="28">
        <f>$A396/60</f>
        <v>32.6666666666667</v>
      </c>
      <c r="M396" s="24">
        <f>I396/'data'!$C$15*1000</f>
        <v>2.5</v>
      </c>
      <c r="N396" s="24">
        <f>N395+'data'!$G$21*(M395-N395)/60*C395</f>
        <v>2.4755707538257</v>
      </c>
      <c r="O396" s="25">
        <f>IF(N396&lt;='data'!$G$22,1.89,1.47)</f>
        <v>1.89</v>
      </c>
      <c r="P396" s="24">
        <f>$A396</f>
        <v>1960</v>
      </c>
      <c r="Q396" s="25">
        <f>'data'!$G$23-'data'!$G$23*(1-('data'!$G$22^O396)/('data'!$G$22^O396+N396^O396))</f>
        <v>54.620353132418</v>
      </c>
      <c r="R396" s="25">
        <f>VLOOKUP(IF(P396-'data'!$G$24&lt;0,0,P396-'data'!$G$24),P2:Q1104,2)</f>
        <v>54.6407405466405</v>
      </c>
    </row>
    <row r="397" ht="20.05" customHeight="1">
      <c r="A397" s="22">
        <f>$A396+C396</f>
        <v>1965</v>
      </c>
      <c r="B397" s="23">
        <v>2.5</v>
      </c>
      <c r="C397" s="24">
        <v>5</v>
      </c>
      <c r="D397" t="b" s="25">
        <v>0</v>
      </c>
      <c r="E397" s="26"/>
      <c r="F397" s="30">
        <f>3600*(B397*'data'!$C$15/1000-H397-I396)/C397</f>
        <v>480.029996186532</v>
      </c>
      <c r="G397" s="30">
        <f>IF(F397&gt;'data'!$H$29,'data'!$H$29,IF(F397&lt;0,0,F397))</f>
        <v>480.029996186532</v>
      </c>
      <c r="H397" s="30">
        <f>(J397*'data'!$C$16+K397*OFFSET('data'!$C$17,0,D397)-I396*(OFFSET('data'!$C$18,0,D397)+'data'!$C$19+OFFSET('data'!$C$20,0,D397)))*$C397/60</f>
        <v>-0.666708328036875</v>
      </c>
      <c r="I397" s="30">
        <f>(G397/60)*$C397/60+H397+I396</f>
        <v>16.3633802816823</v>
      </c>
      <c r="J397" s="30">
        <f>J396+('data'!$C$19*I396-'data'!$C$16*J396)*$C397/60</f>
        <v>60.6820822198645</v>
      </c>
      <c r="K397" s="30">
        <f>K396+(OFFSET('data'!$C$20,0,D397)*I396-OFFSET('data'!$C$17,0,D397)*K396)*$C397/60</f>
        <v>90.1257590215526</v>
      </c>
      <c r="L397" s="28">
        <f>$A397/60</f>
        <v>32.75</v>
      </c>
      <c r="M397" s="24">
        <f>I397/'data'!$C$15*1000</f>
        <v>2.5</v>
      </c>
      <c r="N397" s="24">
        <f>N396+'data'!$G$21*(M396-N396)/60*C396</f>
        <v>2.47585821797432</v>
      </c>
      <c r="O397" s="25">
        <f>IF(N397&lt;='data'!$G$22,1.89,1.47)</f>
        <v>1.89</v>
      </c>
      <c r="P397" s="24">
        <f>$A397</f>
        <v>1965</v>
      </c>
      <c r="Q397" s="25">
        <f>'data'!$G$23-'data'!$G$23*(1-('data'!$G$22^O397)/('data'!$G$22^O397+N397^O397))</f>
        <v>54.615406316091</v>
      </c>
      <c r="R397" s="25">
        <f>VLOOKUP(IF(P397-'data'!$G$24&lt;0,0,P397-'data'!$G$24),P2:Q1104,2)</f>
        <v>54.6355522224243</v>
      </c>
    </row>
    <row r="398" ht="20.05" customHeight="1">
      <c r="A398" s="22">
        <f>$A397+C397</f>
        <v>1970</v>
      </c>
      <c r="B398" s="23">
        <v>2.5</v>
      </c>
      <c r="C398" s="24">
        <v>5</v>
      </c>
      <c r="D398" t="b" s="25">
        <v>0</v>
      </c>
      <c r="E398" s="26"/>
      <c r="F398" s="30">
        <f>3600*(B398*'data'!$C$15/1000-H398-I397)/C398</f>
        <v>479.811902414596</v>
      </c>
      <c r="G398" s="30">
        <f>IF(F398&gt;'data'!$H$29,'data'!$H$29,IF(F398&lt;0,0,F398))</f>
        <v>479.811902414596</v>
      </c>
      <c r="H398" s="30">
        <f>(J398*'data'!$C$16+K398*OFFSET('data'!$C$17,0,D398)-I397*(OFFSET('data'!$C$18,0,D398)+'data'!$C$19+OFFSET('data'!$C$20,0,D398)))*$C398/60</f>
        <v>-0.666405420020297</v>
      </c>
      <c r="I398" s="30">
        <f>(G398/60)*$C398/60+H398+I397</f>
        <v>16.3633802816823</v>
      </c>
      <c r="J398" s="30">
        <f>J397+('data'!$C$19*I397-'data'!$C$16*J397)*$C398/60</f>
        <v>60.7214482366185</v>
      </c>
      <c r="K398" s="30">
        <f>K397+(OFFSET('data'!$C$20,0,D398)*I397-OFFSET('data'!$C$17,0,D398)*K397)*$C398/60</f>
        <v>90.34090345280219</v>
      </c>
      <c r="L398" s="28">
        <f>$A398/60</f>
        <v>32.8333333333333</v>
      </c>
      <c r="M398" s="24">
        <f>I398/'data'!$C$15*1000</f>
        <v>2.5</v>
      </c>
      <c r="N398" s="24">
        <f>N397+'data'!$G$21*(M397-N397)/60*C397</f>
        <v>2.47614229947101</v>
      </c>
      <c r="O398" s="25">
        <f>IF(N398&lt;='data'!$G$22,1.89,1.47)</f>
        <v>1.89</v>
      </c>
      <c r="P398" s="24">
        <f>$A398</f>
        <v>1970</v>
      </c>
      <c r="Q398" s="25">
        <f>'data'!$G$23-'data'!$G$23*(1-('data'!$G$22^O398)/('data'!$G$22^O398+N398^O398))</f>
        <v>54.6105180881301</v>
      </c>
      <c r="R398" s="25">
        <f>VLOOKUP(IF(P398-'data'!$G$24&lt;0,0,P398-'data'!$G$24),P2:Q1104,2)</f>
        <v>54.6304253658261</v>
      </c>
    </row>
    <row r="399" ht="20.05" customHeight="1">
      <c r="A399" s="22">
        <f>$A398+C398</f>
        <v>1975</v>
      </c>
      <c r="B399" s="23">
        <v>2.5</v>
      </c>
      <c r="C399" s="24">
        <v>5</v>
      </c>
      <c r="D399" t="b" s="25">
        <v>0</v>
      </c>
      <c r="E399" s="26"/>
      <c r="F399" s="30">
        <f>3600*(B399*'data'!$C$15/1000-H399-I398)/C399</f>
        <v>479.594802024182</v>
      </c>
      <c r="G399" s="30">
        <f>IF(F399&gt;'data'!$H$29,'data'!$H$29,IF(F399&lt;0,0,F399))</f>
        <v>479.594802024182</v>
      </c>
      <c r="H399" s="30">
        <f>(J399*'data'!$C$16+K399*OFFSET('data'!$C$17,0,D399)-I398*(OFFSET('data'!$C$18,0,D399)+'data'!$C$19+OFFSET('data'!$C$20,0,D399)))*$C399/60</f>
        <v>-0.666103891700278</v>
      </c>
      <c r="I399" s="30">
        <f>(G399/60)*$C399/60+H399+I398</f>
        <v>16.3633802816823</v>
      </c>
      <c r="J399" s="30">
        <f>J398+('data'!$C$19*I398-'data'!$C$16*J398)*$C399/60</f>
        <v>60.7605832395135</v>
      </c>
      <c r="K399" s="30">
        <f>K398+(OFFSET('data'!$C$20,0,D399)*I398-OFFSET('data'!$C$17,0,D399)*K398)*$C399/60</f>
        <v>90.55597598989431</v>
      </c>
      <c r="L399" s="28">
        <f>$A399/60</f>
        <v>32.9166666666667</v>
      </c>
      <c r="M399" s="24">
        <f>I399/'data'!$C$15*1000</f>
        <v>2.5</v>
      </c>
      <c r="N399" s="24">
        <f>N398+'data'!$G$21*(M398-N398)/60*C398</f>
        <v>2.47642303812015</v>
      </c>
      <c r="O399" s="25">
        <f>IF(N399&lt;='data'!$G$22,1.89,1.47)</f>
        <v>1.89</v>
      </c>
      <c r="P399" s="24">
        <f>$A399</f>
        <v>1975</v>
      </c>
      <c r="Q399" s="25">
        <f>'data'!$G$23-'data'!$G$23*(1-('data'!$G$22^O399)/('data'!$G$22^O399+N399^O399))</f>
        <v>54.6056877503058</v>
      </c>
      <c r="R399" s="25">
        <f>VLOOKUP(IF(P399-'data'!$G$24&lt;0,0,P399-'data'!$G$24),P2:Q1104,2)</f>
        <v>54.6253592438669</v>
      </c>
    </row>
    <row r="400" ht="20.05" customHeight="1">
      <c r="A400" s="22">
        <f>$A399+C399</f>
        <v>1980</v>
      </c>
      <c r="B400" s="23">
        <v>2.5</v>
      </c>
      <c r="C400" s="24">
        <v>5</v>
      </c>
      <c r="D400" t="b" s="25">
        <v>0</v>
      </c>
      <c r="E400" s="26"/>
      <c r="F400" s="30">
        <f>3600*(B400*'data'!$C$15/1000-H400-I399)/C400</f>
        <v>479.378689281503</v>
      </c>
      <c r="G400" s="30">
        <f>IF(F400&gt;'data'!$H$29,'data'!$H$29,IF(F400&lt;0,0,F400))</f>
        <v>479.378689281503</v>
      </c>
      <c r="H400" s="30">
        <f>(J400*'data'!$C$16+K400*OFFSET('data'!$C$17,0,D400)-I399*(OFFSET('data'!$C$18,0,D400)+'data'!$C$19+OFFSET('data'!$C$20,0,D400)))*$C400/60</f>
        <v>-0.665803735113224</v>
      </c>
      <c r="I400" s="30">
        <f>(G400/60)*$C400/60+H400+I399</f>
        <v>16.3633802816823</v>
      </c>
      <c r="J400" s="30">
        <f>J399+('data'!$C$19*I399-'data'!$C$16*J399)*$C400/60</f>
        <v>60.7994885842213</v>
      </c>
      <c r="K400" s="30">
        <f>K399+(OFFSET('data'!$C$20,0,D400)*I399-OFFSET('data'!$C$17,0,D400)*K399)*$C400/60</f>
        <v>90.77097665685351</v>
      </c>
      <c r="L400" s="28">
        <f>$A400/60</f>
        <v>33</v>
      </c>
      <c r="M400" s="24">
        <f>I400/'data'!$C$15*1000</f>
        <v>2.5</v>
      </c>
      <c r="N400" s="24">
        <f>N399+'data'!$G$21*(M399-N399)/60*C399</f>
        <v>2.47670047325775</v>
      </c>
      <c r="O400" s="25">
        <f>IF(N400&lt;='data'!$G$22,1.89,1.47)</f>
        <v>1.89</v>
      </c>
      <c r="P400" s="24">
        <f>$A400</f>
        <v>1980</v>
      </c>
      <c r="Q400" s="25">
        <f>'data'!$G$23-'data'!$G$23*(1-('data'!$G$22^O400)/('data'!$G$22^O400+N400^O400))</f>
        <v>54.6009146128091</v>
      </c>
      <c r="R400" s="25">
        <f>VLOOKUP(IF(P400-'data'!$G$24&lt;0,0,P400-'data'!$G$24),P2:Q1104,2)</f>
        <v>54.620353132418</v>
      </c>
    </row>
    <row r="401" ht="20.05" customHeight="1">
      <c r="A401" s="22">
        <f>$A400+C400</f>
        <v>1985</v>
      </c>
      <c r="B401" s="23">
        <v>2.5</v>
      </c>
      <c r="C401" s="24">
        <v>5</v>
      </c>
      <c r="D401" t="b" s="25">
        <v>0</v>
      </c>
      <c r="E401" s="26"/>
      <c r="F401" s="30">
        <f>3600*(B401*'data'!$C$15/1000-H401-I400)/C401</f>
        <v>479.163558486385</v>
      </c>
      <c r="G401" s="30">
        <f>IF(F401&gt;'data'!$H$29,'data'!$H$29,IF(F401&lt;0,0,F401))</f>
        <v>479.163558486385</v>
      </c>
      <c r="H401" s="30">
        <f>(J401*'data'!$C$16+K401*OFFSET('data'!$C$17,0,D401)-I400*(OFFSET('data'!$C$18,0,D401)+'data'!$C$19+OFFSET('data'!$C$20,0,D401)))*$C401/60</f>
        <v>-0.665504942342227</v>
      </c>
      <c r="I401" s="30">
        <f>(G401/60)*$C401/60+H401+I400</f>
        <v>16.3633802816823</v>
      </c>
      <c r="J401" s="30">
        <f>J400+('data'!$C$19*I400-'data'!$C$16*J400)*$C401/60</f>
        <v>60.8381656184583</v>
      </c>
      <c r="K401" s="30">
        <f>K400+(OFFSET('data'!$C$20,0,D401)*I400-OFFSET('data'!$C$17,0,D401)*K400)*$C401/60</f>
        <v>90.98590547769651</v>
      </c>
      <c r="L401" s="28">
        <f>$A401/60</f>
        <v>33.0833333333333</v>
      </c>
      <c r="M401" s="24">
        <f>I401/'data'!$C$15*1000</f>
        <v>2.5</v>
      </c>
      <c r="N401" s="24">
        <f>N400+'data'!$G$21*(M400-N400)/60*C400</f>
        <v>2.47697464375693</v>
      </c>
      <c r="O401" s="25">
        <f>IF(N401&lt;='data'!$G$22,1.89,1.47)</f>
        <v>1.89</v>
      </c>
      <c r="P401" s="24">
        <f>$A401</f>
        <v>1985</v>
      </c>
      <c r="Q401" s="25">
        <f>'data'!$G$23-'data'!$G$23*(1-('data'!$G$22^O401)/('data'!$G$22^O401+N401^O401))</f>
        <v>54.5961979941485</v>
      </c>
      <c r="R401" s="25">
        <f>VLOOKUP(IF(P401-'data'!$G$24&lt;0,0,P401-'data'!$G$24),P2:Q1104,2)</f>
        <v>54.615406316091</v>
      </c>
    </row>
    <row r="402" ht="20.05" customHeight="1">
      <c r="A402" s="22">
        <f>$A401+C401</f>
        <v>1990</v>
      </c>
      <c r="B402" s="23">
        <v>2.5</v>
      </c>
      <c r="C402" s="24">
        <v>5</v>
      </c>
      <c r="D402" t="b" s="25">
        <v>0</v>
      </c>
      <c r="E402" s="26"/>
      <c r="F402" s="30">
        <f>3600*(B402*'data'!$C$15/1000-H402-I401)/C402</f>
        <v>478.949403972075</v>
      </c>
      <c r="G402" s="30">
        <f>IF(F402&gt;'data'!$H$29,'data'!$H$29,IF(F402&lt;0,0,F402))</f>
        <v>478.949403972075</v>
      </c>
      <c r="H402" s="30">
        <f>(J402*'data'!$C$16+K402*OFFSET('data'!$C$17,0,D402)-I401*(OFFSET('data'!$C$18,0,D402)+'data'!$C$19+OFFSET('data'!$C$20,0,D402)))*$C402/60</f>
        <v>-0.665207505516796</v>
      </c>
      <c r="I402" s="30">
        <f>(G402/60)*$C402/60+H402+I401</f>
        <v>16.3633802816823</v>
      </c>
      <c r="J402" s="30">
        <f>J401+('data'!$C$19*I401-'data'!$C$16*J401)*$C402/60</f>
        <v>60.876615682032</v>
      </c>
      <c r="K402" s="30">
        <f>K401+(OFFSET('data'!$C$20,0,D402)*I401-OFFSET('data'!$C$17,0,D402)*K401)*$C402/60</f>
        <v>91.20076247643181</v>
      </c>
      <c r="L402" s="28">
        <f>$A402/60</f>
        <v>33.1666666666667</v>
      </c>
      <c r="M402" s="24">
        <f>I402/'data'!$C$15*1000</f>
        <v>2.5</v>
      </c>
      <c r="N402" s="24">
        <f>N401+'data'!$G$21*(M401-N401)/60*C401</f>
        <v>2.47724558803338</v>
      </c>
      <c r="O402" s="25">
        <f>IF(N402&lt;='data'!$G$22,1.89,1.47)</f>
        <v>1.89</v>
      </c>
      <c r="P402" s="24">
        <f>$A402</f>
        <v>1990</v>
      </c>
      <c r="Q402" s="25">
        <f>'data'!$G$23-'data'!$G$23*(1-('data'!$G$22^O402)/('data'!$G$22^O402+N402^O402))</f>
        <v>54.5915372210469</v>
      </c>
      <c r="R402" s="25">
        <f>VLOOKUP(IF(P402-'data'!$G$24&lt;0,0,P402-'data'!$G$24),P2:Q1104,2)</f>
        <v>54.6105180881301</v>
      </c>
    </row>
    <row r="403" ht="20.05" customHeight="1">
      <c r="A403" s="22">
        <f>$A402+C402</f>
        <v>1995</v>
      </c>
      <c r="B403" s="23">
        <v>2.5</v>
      </c>
      <c r="C403" s="24">
        <v>5</v>
      </c>
      <c r="D403" t="b" s="25">
        <v>0</v>
      </c>
      <c r="E403" s="26"/>
      <c r="F403" s="30">
        <f>3600*(B403*'data'!$C$15/1000-H403-I402)/C403</f>
        <v>478.736220105040</v>
      </c>
      <c r="G403" s="30">
        <f>IF(F403&gt;'data'!$H$29,'data'!$H$29,IF(F403&lt;0,0,F403))</f>
        <v>478.736220105040</v>
      </c>
      <c r="H403" s="30">
        <f>(J403*'data'!$C$16+K403*OFFSET('data'!$C$17,0,D403)-I402*(OFFSET('data'!$C$18,0,D403)+'data'!$C$19+OFFSET('data'!$C$20,0,D403)))*$C403/60</f>
        <v>-0.66491141681258</v>
      </c>
      <c r="I403" s="30">
        <f>(G403/60)*$C403/60+H403+I402</f>
        <v>16.3633802816823</v>
      </c>
      <c r="J403" s="30">
        <f>J402+('data'!$C$19*I402-'data'!$C$16*J402)*$C403/60</f>
        <v>60.9148401068873</v>
      </c>
      <c r="K403" s="30">
        <f>K402+(OFFSET('data'!$C$20,0,D403)*I402-OFFSET('data'!$C$17,0,D403)*K402)*$C403/60</f>
        <v>91.4155476770601</v>
      </c>
      <c r="L403" s="28">
        <f>$A403/60</f>
        <v>33.25</v>
      </c>
      <c r="M403" s="24">
        <f>I403/'data'!$C$15*1000</f>
        <v>2.5</v>
      </c>
      <c r="N403" s="24">
        <f>N402+'data'!$G$21*(M402-N402)/60*C402</f>
        <v>2.47751334405076</v>
      </c>
      <c r="O403" s="25">
        <f>IF(N403&lt;='data'!$G$22,1.89,1.47)</f>
        <v>1.89</v>
      </c>
      <c r="P403" s="24">
        <f>$A403</f>
        <v>1995</v>
      </c>
      <c r="Q403" s="25">
        <f>'data'!$G$23-'data'!$G$23*(1-('data'!$G$22^O403)/('data'!$G$22^O403+N403^O403))</f>
        <v>54.5869316283405</v>
      </c>
      <c r="R403" s="25">
        <f>VLOOKUP(IF(P403-'data'!$G$24&lt;0,0,P403-'data'!$G$24),P2:Q1104,2)</f>
        <v>54.6056877503058</v>
      </c>
    </row>
    <row r="404" ht="20.05" customHeight="1">
      <c r="A404" s="22">
        <f>$A403+C403</f>
        <v>2000</v>
      </c>
      <c r="B404" s="23">
        <v>2.5</v>
      </c>
      <c r="C404" s="24">
        <v>5</v>
      </c>
      <c r="D404" t="b" s="25">
        <v>0</v>
      </c>
      <c r="E404" s="26"/>
      <c r="F404" s="30">
        <f>3600*(B404*'data'!$C$15/1000-H404-I403)/C404</f>
        <v>478.524001284776</v>
      </c>
      <c r="G404" s="30">
        <f>IF(F404&gt;'data'!$H$29,'data'!$H$29,IF(F404&lt;0,0,F404))</f>
        <v>478.524001284776</v>
      </c>
      <c r="H404" s="30">
        <f>(J404*'data'!$C$16+K404*OFFSET('data'!$C$17,0,D404)-I403*(OFFSET('data'!$C$18,0,D404)+'data'!$C$19+OFFSET('data'!$C$20,0,D404)))*$C404/60</f>
        <v>-0.664616668451103</v>
      </c>
      <c r="I404" s="30">
        <f>(G404/60)*$C404/60+H404+I403</f>
        <v>16.3633802816823</v>
      </c>
      <c r="J404" s="30">
        <f>J403+('data'!$C$19*I403-'data'!$C$16*J403)*$C404/60</f>
        <v>60.9528402171529</v>
      </c>
      <c r="K404" s="30">
        <f>K403+(OFFSET('data'!$C$20,0,D404)*I403-OFFSET('data'!$C$17,0,D404)*K403)*$C404/60</f>
        <v>91.6302611035739</v>
      </c>
      <c r="L404" s="28">
        <f>$A404/60</f>
        <v>33.3333333333333</v>
      </c>
      <c r="M404" s="24">
        <f>I404/'data'!$C$15*1000</f>
        <v>2.5</v>
      </c>
      <c r="N404" s="24">
        <f>N403+'data'!$G$21*(M403-N403)/60*C403</f>
        <v>2.47777794932599</v>
      </c>
      <c r="O404" s="25">
        <f>IF(N404&lt;='data'!$G$22,1.89,1.47)</f>
        <v>1.89</v>
      </c>
      <c r="P404" s="24">
        <f>$A404</f>
        <v>2000</v>
      </c>
      <c r="Q404" s="25">
        <f>'data'!$G$23-'data'!$G$23*(1-('data'!$G$22^O404)/('data'!$G$22^O404+N404^O404))</f>
        <v>54.5823805588791</v>
      </c>
      <c r="R404" s="25">
        <f>VLOOKUP(IF(P404-'data'!$G$24&lt;0,0,P404-'data'!$G$24),P2:Q1104,2)</f>
        <v>54.6009146128091</v>
      </c>
    </row>
    <row r="405" ht="20.05" customHeight="1">
      <c r="A405" s="22">
        <f>$A404+C404</f>
        <v>2005</v>
      </c>
      <c r="B405" s="23">
        <v>2.5</v>
      </c>
      <c r="C405" s="24">
        <v>5</v>
      </c>
      <c r="D405" t="b" s="25">
        <v>0</v>
      </c>
      <c r="E405" s="26"/>
      <c r="F405" s="30">
        <f>3600*(B405*'data'!$C$15/1000-H405-I404)/C405</f>
        <v>478.312741943613</v>
      </c>
      <c r="G405" s="30">
        <f>IF(F405&gt;'data'!$H$29,'data'!$H$29,IF(F405&lt;0,0,F405))</f>
        <v>478.312741943613</v>
      </c>
      <c r="H405" s="30">
        <f>(J405*'data'!$C$16+K405*OFFSET('data'!$C$17,0,D405)-I404*(OFFSET('data'!$C$18,0,D405)+'data'!$C$19+OFFSET('data'!$C$20,0,D405)))*$C405/60</f>
        <v>-0.664323252699488</v>
      </c>
      <c r="I405" s="30">
        <f>(G405/60)*$C405/60+H405+I404</f>
        <v>16.3633802816823</v>
      </c>
      <c r="J405" s="30">
        <f>J404+('data'!$C$19*I404-'data'!$C$16*J404)*$C405/60</f>
        <v>60.990617329187</v>
      </c>
      <c r="K405" s="30">
        <f>K404+(OFFSET('data'!$C$20,0,D405)*I404-OFFSET('data'!$C$17,0,D405)*K404)*$C405/60</f>
        <v>91.84490277995771</v>
      </c>
      <c r="L405" s="28">
        <f>$A405/60</f>
        <v>33.4166666666667</v>
      </c>
      <c r="M405" s="24">
        <f>I405/'data'!$C$15*1000</f>
        <v>2.5</v>
      </c>
      <c r="N405" s="24">
        <f>N404+'data'!$G$21*(M404-N404)/60*C404</f>
        <v>2.47803944093453</v>
      </c>
      <c r="O405" s="25">
        <f>IF(N405&lt;='data'!$G$22,1.89,1.47)</f>
        <v>1.89</v>
      </c>
      <c r="P405" s="24">
        <f>$A405</f>
        <v>2005</v>
      </c>
      <c r="Q405" s="25">
        <f>'data'!$G$23-'data'!$G$23*(1-('data'!$G$22^O405)/('data'!$G$22^O405+N405^O405))</f>
        <v>54.5778833634272</v>
      </c>
      <c r="R405" s="25">
        <f>VLOOKUP(IF(P405-'data'!$G$24&lt;0,0,P405-'data'!$G$24),P2:Q1104,2)</f>
        <v>54.5961979941485</v>
      </c>
    </row>
    <row r="406" ht="20.05" customHeight="1">
      <c r="A406" s="22">
        <f>$A405+C405</f>
        <v>2010</v>
      </c>
      <c r="B406" s="23">
        <v>2.5</v>
      </c>
      <c r="C406" s="24">
        <v>5</v>
      </c>
      <c r="D406" t="b" s="25">
        <v>0</v>
      </c>
      <c r="E406" s="26"/>
      <c r="F406" s="30">
        <f>3600*(B406*'data'!$C$15/1000-H406-I405)/C406</f>
        <v>478.102436546523</v>
      </c>
      <c r="G406" s="30">
        <f>IF(F406&gt;'data'!$H$29,'data'!$H$29,IF(F406&lt;0,0,F406))</f>
        <v>478.102436546523</v>
      </c>
      <c r="H406" s="30">
        <f>(J406*'data'!$C$16+K406*OFFSET('data'!$C$17,0,D406)-I405*(OFFSET('data'!$C$18,0,D406)+'data'!$C$19+OFFSET('data'!$C$20,0,D406)))*$C406/60</f>
        <v>-0.664031161870196</v>
      </c>
      <c r="I406" s="30">
        <f>(G406/60)*$C406/60+H406+I405</f>
        <v>16.3633802816823</v>
      </c>
      <c r="J406" s="30">
        <f>J405+('data'!$C$19*I405-'data'!$C$16*J405)*$C406/60</f>
        <v>61.0281727516229</v>
      </c>
      <c r="K406" s="30">
        <f>K405+(OFFSET('data'!$C$20,0,D406)*I405-OFFSET('data'!$C$17,0,D406)*K405)*$C406/60</f>
        <v>92.05947273018801</v>
      </c>
      <c r="L406" s="28">
        <f>$A406/60</f>
        <v>33.5</v>
      </c>
      <c r="M406" s="24">
        <f>I406/'data'!$C$15*1000</f>
        <v>2.5</v>
      </c>
      <c r="N406" s="24">
        <f>N405+'data'!$G$21*(M405-N405)/60*C405</f>
        <v>2.47829785551556</v>
      </c>
      <c r="O406" s="25">
        <f>IF(N406&lt;='data'!$G$22,1.89,1.47)</f>
        <v>1.89</v>
      </c>
      <c r="P406" s="24">
        <f>$A406</f>
        <v>2010</v>
      </c>
      <c r="Q406" s="25">
        <f>'data'!$G$23-'data'!$G$23*(1-('data'!$G$22^O406)/('data'!$G$22^O406+N406^O406))</f>
        <v>54.573439400567</v>
      </c>
      <c r="R406" s="25">
        <f>VLOOKUP(IF(P406-'data'!$G$24&lt;0,0,P406-'data'!$G$24),P2:Q1104,2)</f>
        <v>54.5915372210469</v>
      </c>
    </row>
    <row r="407" ht="20.05" customHeight="1">
      <c r="A407" s="22">
        <f>$A406+C406</f>
        <v>2015</v>
      </c>
      <c r="B407" s="23">
        <v>2.5</v>
      </c>
      <c r="C407" s="24">
        <v>5</v>
      </c>
      <c r="D407" t="b" s="25">
        <v>0</v>
      </c>
      <c r="E407" s="26"/>
      <c r="F407" s="30">
        <f>3600*(B407*'data'!$C$15/1000-H407-I406)/C407</f>
        <v>477.893079590926</v>
      </c>
      <c r="G407" s="30">
        <f>IF(F407&gt;'data'!$H$29,'data'!$H$29,IF(F407&lt;0,0,F407))</f>
        <v>477.893079590926</v>
      </c>
      <c r="H407" s="30">
        <f>(J407*'data'!$C$16+K407*OFFSET('data'!$C$17,0,D407)-I406*(OFFSET('data'!$C$18,0,D407)+'data'!$C$19+OFFSET('data'!$C$20,0,D407)))*$C407/60</f>
        <v>-0.663740388320755</v>
      </c>
      <c r="I407" s="30">
        <f>(G407/60)*$C407/60+H407+I406</f>
        <v>16.3633802816823</v>
      </c>
      <c r="J407" s="30">
        <f>J406+('data'!$C$19*I406-'data'!$C$16*J406)*$C407/60</f>
        <v>61.0655077854145</v>
      </c>
      <c r="K407" s="30">
        <f>K406+(OFFSET('data'!$C$20,0,D407)*I406-OFFSET('data'!$C$17,0,D407)*K406)*$C407/60</f>
        <v>92.27397097823339</v>
      </c>
      <c r="L407" s="28">
        <f>$A407/60</f>
        <v>33.5833333333333</v>
      </c>
      <c r="M407" s="24">
        <f>I407/'data'!$C$15*1000</f>
        <v>2.5</v>
      </c>
      <c r="N407" s="24">
        <f>N406+'data'!$G$21*(M406-N406)/60*C406</f>
        <v>2.47855322927711</v>
      </c>
      <c r="O407" s="25">
        <f>IF(N407&lt;='data'!$G$22,1.89,1.47)</f>
        <v>1.89</v>
      </c>
      <c r="P407" s="24">
        <f>$A407</f>
        <v>2015</v>
      </c>
      <c r="Q407" s="25">
        <f>'data'!$G$23-'data'!$G$23*(1-('data'!$G$22^O407)/('data'!$G$22^O407+N407^O407))</f>
        <v>54.5690480366023</v>
      </c>
      <c r="R407" s="25">
        <f>VLOOKUP(IF(P407-'data'!$G$24&lt;0,0,P407-'data'!$G$24),P2:Q1104,2)</f>
        <v>54.5869316283405</v>
      </c>
    </row>
    <row r="408" ht="20.05" customHeight="1">
      <c r="A408" s="22">
        <f>$A407+C407</f>
        <v>2020</v>
      </c>
      <c r="B408" s="23">
        <v>2.5</v>
      </c>
      <c r="C408" s="24">
        <v>5</v>
      </c>
      <c r="D408" t="b" s="25">
        <v>0</v>
      </c>
      <c r="E408" s="26"/>
      <c r="F408" s="30">
        <f>3600*(B408*'data'!$C$15/1000-H408-I407)/C408</f>
        <v>477.6846656065</v>
      </c>
      <c r="G408" s="30">
        <f>IF(F408&gt;'data'!$H$29,'data'!$H$29,IF(F408&lt;0,0,F408))</f>
        <v>477.6846656065</v>
      </c>
      <c r="H408" s="30">
        <f>(J408*'data'!$C$16+K408*OFFSET('data'!$C$17,0,D408)-I407*(OFFSET('data'!$C$18,0,D408)+'data'!$C$19+OFFSET('data'!$C$20,0,D408)))*$C408/60</f>
        <v>-0.663450924453497</v>
      </c>
      <c r="I408" s="30">
        <f>(G408/60)*$C408/60+H408+I407</f>
        <v>16.3633802816823</v>
      </c>
      <c r="J408" s="30">
        <f>J407+('data'!$C$19*I407-'data'!$C$16*J407)*$C408/60</f>
        <v>61.1026237238811</v>
      </c>
      <c r="K408" s="30">
        <f>K407+(OFFSET('data'!$C$20,0,D408)*I407-OFFSET('data'!$C$17,0,D408)*K407)*$C408/60</f>
        <v>92.48839754805429</v>
      </c>
      <c r="L408" s="28">
        <f>$A408/60</f>
        <v>33.6666666666667</v>
      </c>
      <c r="M408" s="24">
        <f>I408/'data'!$C$15*1000</f>
        <v>2.5</v>
      </c>
      <c r="N408" s="24">
        <f>N407+'data'!$G$21*(M407-N407)/60*C407</f>
        <v>2.47880559800116</v>
      </c>
      <c r="O408" s="25">
        <f>IF(N408&lt;='data'!$G$22,1.89,1.47)</f>
        <v>1.89</v>
      </c>
      <c r="P408" s="24">
        <f>$A408</f>
        <v>2020</v>
      </c>
      <c r="Q408" s="25">
        <f>'data'!$G$23-'data'!$G$23*(1-('data'!$G$22^O408)/('data'!$G$22^O408+N408^O408))</f>
        <v>54.564708645463</v>
      </c>
      <c r="R408" s="25">
        <f>VLOOKUP(IF(P408-'data'!$G$24&lt;0,0,P408-'data'!$G$24),P2:Q1104,2)</f>
        <v>54.5823805588791</v>
      </c>
    </row>
    <row r="409" ht="20.05" customHeight="1">
      <c r="A409" s="22">
        <f>$A408+C408</f>
        <v>2025</v>
      </c>
      <c r="B409" s="23">
        <v>2.5</v>
      </c>
      <c r="C409" s="24">
        <v>5</v>
      </c>
      <c r="D409" t="b" s="25">
        <v>0</v>
      </c>
      <c r="E409" s="26"/>
      <c r="F409" s="30">
        <f>3600*(B409*'data'!$C$15/1000-H409-I408)/C409</f>
        <v>477.477189154996</v>
      </c>
      <c r="G409" s="30">
        <f>IF(F409&gt;'data'!$H$29,'data'!$H$29,IF(F409&lt;0,0,F409))</f>
        <v>477.477189154996</v>
      </c>
      <c r="H409" s="30">
        <f>(J409*'data'!$C$16+K409*OFFSET('data'!$C$17,0,D409)-I408*(OFFSET('data'!$C$18,0,D409)+'data'!$C$19+OFFSET('data'!$C$20,0,D409)))*$C409/60</f>
        <v>-0.6631627627152969</v>
      </c>
      <c r="I409" s="30">
        <f>(G409/60)*$C409/60+H409+I408</f>
        <v>16.3633802816823</v>
      </c>
      <c r="J409" s="30">
        <f>J408+('data'!$C$19*I408-'data'!$C$16*J408)*$C409/60</f>
        <v>61.1395218527524</v>
      </c>
      <c r="K409" s="30">
        <f>K408+(OFFSET('data'!$C$20,0,D409)*I408-OFFSET('data'!$C$17,0,D409)*K408)*$C409/60</f>
        <v>92.7027524636033</v>
      </c>
      <c r="L409" s="28">
        <f>$A409/60</f>
        <v>33.75</v>
      </c>
      <c r="M409" s="24">
        <f>I409/'data'!$C$15*1000</f>
        <v>2.5</v>
      </c>
      <c r="N409" s="24">
        <f>N408+'data'!$G$21*(M408-N408)/60*C408</f>
        <v>2.47905499704862</v>
      </c>
      <c r="O409" s="25">
        <f>IF(N409&lt;='data'!$G$22,1.89,1.47)</f>
        <v>1.89</v>
      </c>
      <c r="P409" s="24">
        <f>$A409</f>
        <v>2025</v>
      </c>
      <c r="Q409" s="25">
        <f>'data'!$G$23-'data'!$G$23*(1-('data'!$G$22^O409)/('data'!$G$22^O409+N409^O409))</f>
        <v>54.5604206086122</v>
      </c>
      <c r="R409" s="25">
        <f>VLOOKUP(IF(P409-'data'!$G$24&lt;0,0,P409-'data'!$G$24),P2:Q1104,2)</f>
        <v>54.5778833634272</v>
      </c>
    </row>
    <row r="410" ht="20.05" customHeight="1">
      <c r="A410" s="22">
        <f>$A409+C409</f>
        <v>2030</v>
      </c>
      <c r="B410" s="23">
        <v>2.5</v>
      </c>
      <c r="C410" s="24">
        <v>5</v>
      </c>
      <c r="D410" t="b" s="25">
        <v>0</v>
      </c>
      <c r="E410" s="26"/>
      <c r="F410" s="30">
        <f>3600*(B410*'data'!$C$15/1000-H410-I409)/C410</f>
        <v>477.270644830045</v>
      </c>
      <c r="G410" s="30">
        <f>IF(F410&gt;'data'!$H$29,'data'!$H$29,IF(F410&lt;0,0,F410))</f>
        <v>477.270644830045</v>
      </c>
      <c r="H410" s="30">
        <f>(J410*'data'!$C$16+K410*OFFSET('data'!$C$17,0,D410)-I409*(OFFSET('data'!$C$18,0,D410)+'data'!$C$19+OFFSET('data'!$C$20,0,D410)))*$C410/60</f>
        <v>-0.66287589559731</v>
      </c>
      <c r="I410" s="30">
        <f>(G410/60)*$C410/60+H410+I409</f>
        <v>16.3633802816823</v>
      </c>
      <c r="J410" s="30">
        <f>J409+('data'!$C$19*I409-'data'!$C$16*J409)*$C410/60</f>
        <v>61.176203450213</v>
      </c>
      <c r="K410" s="30">
        <f>K409+(OFFSET('data'!$C$20,0,D410)*I409-OFFSET('data'!$C$17,0,D410)*K409)*$C410/60</f>
        <v>92.9170357488248</v>
      </c>
      <c r="L410" s="28">
        <f>$A410/60</f>
        <v>33.8333333333333</v>
      </c>
      <c r="M410" s="24">
        <f>I410/'data'!$C$15*1000</f>
        <v>2.5</v>
      </c>
      <c r="N410" s="24">
        <f>N409+'data'!$G$21*(M409-N409)/60*C409</f>
        <v>2.47930146136431</v>
      </c>
      <c r="O410" s="25">
        <f>IF(N410&lt;='data'!$G$22,1.89,1.47)</f>
        <v>1.89</v>
      </c>
      <c r="P410" s="24">
        <f>$A410</f>
        <v>2030</v>
      </c>
      <c r="Q410" s="25">
        <f>'data'!$G$23-'data'!$G$23*(1-('data'!$G$22^O410)/('data'!$G$22^O410+N410^O410))</f>
        <v>54.5561833149533</v>
      </c>
      <c r="R410" s="25">
        <f>VLOOKUP(IF(P410-'data'!$G$24&lt;0,0,P410-'data'!$G$24),P2:Q1104,2)</f>
        <v>54.573439400567</v>
      </c>
    </row>
    <row r="411" ht="20.05" customHeight="1">
      <c r="A411" s="22">
        <f>$A410+C410</f>
        <v>2035</v>
      </c>
      <c r="B411" s="23">
        <v>2.5</v>
      </c>
      <c r="C411" s="24">
        <v>5</v>
      </c>
      <c r="D411" t="b" s="25">
        <v>0</v>
      </c>
      <c r="E411" s="26"/>
      <c r="F411" s="30">
        <f>3600*(B411*'data'!$C$15/1000-H411-I410)/C411</f>
        <v>477.065027256973</v>
      </c>
      <c r="G411" s="30">
        <f>IF(F411&gt;'data'!$H$29,'data'!$H$29,IF(F411&lt;0,0,F411))</f>
        <v>477.065027256973</v>
      </c>
      <c r="H411" s="30">
        <f>(J411*'data'!$C$16+K411*OFFSET('data'!$C$17,0,D411)-I410*(OFFSET('data'!$C$18,0,D411)+'data'!$C$19+OFFSET('data'!$C$20,0,D411)))*$C411/60</f>
        <v>-0.66259031563471</v>
      </c>
      <c r="I411" s="30">
        <f>(G411/60)*$C411/60+H411+I410</f>
        <v>16.3633802816823</v>
      </c>
      <c r="J411" s="30">
        <f>J410+('data'!$C$19*I410-'data'!$C$16*J410)*$C411/60</f>
        <v>61.2126697869465</v>
      </c>
      <c r="K411" s="30">
        <f>K410+(OFFSET('data'!$C$20,0,D411)*I410-OFFSET('data'!$C$17,0,D411)*K410)*$C411/60</f>
        <v>93.1312474276553</v>
      </c>
      <c r="L411" s="28">
        <f>$A411/60</f>
        <v>33.9166666666667</v>
      </c>
      <c r="M411" s="24">
        <f>I411/'data'!$C$15*1000</f>
        <v>2.5</v>
      </c>
      <c r="N411" s="24">
        <f>N410+'data'!$G$21*(M410-N410)/60*C410</f>
        <v>2.47954502548185</v>
      </c>
      <c r="O411" s="25">
        <f>IF(N411&lt;='data'!$G$22,1.89,1.47)</f>
        <v>1.89</v>
      </c>
      <c r="P411" s="24">
        <f>$A411</f>
        <v>2035</v>
      </c>
      <c r="Q411" s="25">
        <f>'data'!$G$23-'data'!$G$23*(1-('data'!$G$22^O411)/('data'!$G$22^O411+N411^O411))</f>
        <v>54.5519961607386</v>
      </c>
      <c r="R411" s="25">
        <f>VLOOKUP(IF(P411-'data'!$G$24&lt;0,0,P411-'data'!$G$24),P2:Q1104,2)</f>
        <v>54.5690480366023</v>
      </c>
    </row>
    <row r="412" ht="20.05" customHeight="1">
      <c r="A412" s="22">
        <f>$A411+C411</f>
        <v>2040</v>
      </c>
      <c r="B412" s="23">
        <v>2.5</v>
      </c>
      <c r="C412" s="24">
        <v>5</v>
      </c>
      <c r="D412" t="b" s="25">
        <v>0</v>
      </c>
      <c r="E412" s="26"/>
      <c r="F412" s="30">
        <f>3600*(B412*'data'!$C$15/1000-H412-I411)/C412</f>
        <v>476.860331092615</v>
      </c>
      <c r="G412" s="30">
        <f>IF(F412&gt;'data'!$H$29,'data'!$H$29,IF(F412&lt;0,0,F412))</f>
        <v>476.860331092615</v>
      </c>
      <c r="H412" s="30">
        <f>(J412*'data'!$C$16+K412*OFFSET('data'!$C$17,0,D412)-I411*(OFFSET('data'!$C$18,0,D412)+'data'!$C$19+OFFSET('data'!$C$20,0,D412)))*$C412/60</f>
        <v>-0.662306015406435</v>
      </c>
      <c r="I412" s="30">
        <f>(G412/60)*$C412/60+H412+I411</f>
        <v>16.3633802816823</v>
      </c>
      <c r="J412" s="30">
        <f>J411+('data'!$C$19*I411-'data'!$C$16*J411)*$C412/60</f>
        <v>61.2489221261799</v>
      </c>
      <c r="K412" s="30">
        <f>K411+(OFFSET('data'!$C$20,0,D412)*I411-OFFSET('data'!$C$17,0,D412)*K411)*$C412/60</f>
        <v>93.34538752402329</v>
      </c>
      <c r="L412" s="28">
        <f>$A412/60</f>
        <v>34</v>
      </c>
      <c r="M412" s="24">
        <f>I412/'data'!$C$15*1000</f>
        <v>2.5</v>
      </c>
      <c r="N412" s="24">
        <f>N411+'data'!$G$21*(M411-N411)/60*C411</f>
        <v>2.47978572352848</v>
      </c>
      <c r="O412" s="25">
        <f>IF(N412&lt;='data'!$G$22,1.89,1.47)</f>
        <v>1.89</v>
      </c>
      <c r="P412" s="24">
        <f>$A412</f>
        <v>2040</v>
      </c>
      <c r="Q412" s="25">
        <f>'data'!$G$23-'data'!$G$23*(1-('data'!$G$22^O412)/('data'!$G$22^O412+N412^O412))</f>
        <v>54.5478585494795</v>
      </c>
      <c r="R412" s="25">
        <f>VLOOKUP(IF(P412-'data'!$G$24&lt;0,0,P412-'data'!$G$24),P2:Q1104,2)</f>
        <v>54.564708645463</v>
      </c>
    </row>
    <row r="413" ht="20.05" customHeight="1">
      <c r="A413" s="22">
        <f>$A412+C412</f>
        <v>2045</v>
      </c>
      <c r="B413" s="23">
        <v>2.5</v>
      </c>
      <c r="C413" s="24">
        <v>5</v>
      </c>
      <c r="D413" t="b" s="25">
        <v>0</v>
      </c>
      <c r="E413" s="26"/>
      <c r="F413" s="30">
        <f>3600*(B413*'data'!$C$15/1000-H413-I412)/C413</f>
        <v>476.656551025129</v>
      </c>
      <c r="G413" s="30">
        <f>IF(F413&gt;'data'!$H$29,'data'!$H$29,IF(F413&lt;0,0,F413))</f>
        <v>476.656551025129</v>
      </c>
      <c r="H413" s="30">
        <f>(J413*'data'!$C$16+K413*OFFSET('data'!$C$17,0,D413)-I412*(OFFSET('data'!$C$18,0,D413)+'data'!$C$19+OFFSET('data'!$C$20,0,D413)))*$C413/60</f>
        <v>-0.6620229875349261</v>
      </c>
      <c r="I413" s="30">
        <f>(G413/60)*$C413/60+H413+I412</f>
        <v>16.3633802816823</v>
      </c>
      <c r="J413" s="30">
        <f>J412+('data'!$C$19*I412-'data'!$C$16*J412)*$C413/60</f>
        <v>61.2849617237271</v>
      </c>
      <c r="K413" s="30">
        <f>K412+(OFFSET('data'!$C$20,0,D413)*I412-OFFSET('data'!$C$17,0,D413)*K412)*$C413/60</f>
        <v>93.5594560618494</v>
      </c>
      <c r="L413" s="28">
        <f>$A413/60</f>
        <v>34.0833333333333</v>
      </c>
      <c r="M413" s="24">
        <f>I413/'data'!$C$15*1000</f>
        <v>2.5</v>
      </c>
      <c r="N413" s="24">
        <f>N412+'data'!$G$21*(M412-N412)/60*C412</f>
        <v>2.48002358922988</v>
      </c>
      <c r="O413" s="25">
        <f>IF(N413&lt;='data'!$G$22,1.89,1.47)</f>
        <v>1.89</v>
      </c>
      <c r="P413" s="24">
        <f>$A413</f>
        <v>2045</v>
      </c>
      <c r="Q413" s="25">
        <f>'data'!$G$23-'data'!$G$23*(1-('data'!$G$22^O413)/('data'!$G$22^O413+N413^O413))</f>
        <v>54.5437698918571</v>
      </c>
      <c r="R413" s="25">
        <f>VLOOKUP(IF(P413-'data'!$G$24&lt;0,0,P413-'data'!$G$24),P2:Q1104,2)</f>
        <v>54.5604206086122</v>
      </c>
    </row>
    <row r="414" ht="20.05" customHeight="1">
      <c r="A414" s="22">
        <f>$A413+C413</f>
        <v>2050</v>
      </c>
      <c r="B414" s="23">
        <v>2.5</v>
      </c>
      <c r="C414" s="24">
        <v>5</v>
      </c>
      <c r="D414" t="b" s="25">
        <v>0</v>
      </c>
      <c r="E414" s="26"/>
      <c r="F414" s="30">
        <f>3600*(B414*'data'!$C$15/1000-H414-I413)/C414</f>
        <v>476.453681773813</v>
      </c>
      <c r="G414" s="30">
        <f>IF(F414&gt;'data'!$H$29,'data'!$H$29,IF(F414&lt;0,0,F414))</f>
        <v>476.453681773813</v>
      </c>
      <c r="H414" s="30">
        <f>(J414*'data'!$C$16+K414*OFFSET('data'!$C$17,0,D414)-I413*(OFFSET('data'!$C$18,0,D414)+'data'!$C$19+OFFSET('data'!$C$20,0,D414)))*$C414/60</f>
        <v>-0.661741224685876</v>
      </c>
      <c r="I414" s="30">
        <f>(G414/60)*$C414/60+H414+I413</f>
        <v>16.3633802816823</v>
      </c>
      <c r="J414" s="30">
        <f>J413+('data'!$C$19*I413-'data'!$C$16*J413)*$C414/60</f>
        <v>61.3207898280322</v>
      </c>
      <c r="K414" s="30">
        <f>K413+(OFFSET('data'!$C$20,0,D414)*I413-OFFSET('data'!$C$17,0,D414)*K413)*$C414/60</f>
        <v>93.773453065046</v>
      </c>
      <c r="L414" s="28">
        <f>$A414/60</f>
        <v>34.1666666666667</v>
      </c>
      <c r="M414" s="24">
        <f>I414/'data'!$C$15*1000</f>
        <v>2.5</v>
      </c>
      <c r="N414" s="24">
        <f>N413+'data'!$G$21*(M413-N413)/60*C413</f>
        <v>2.48025865591485</v>
      </c>
      <c r="O414" s="25">
        <f>IF(N414&lt;='data'!$G$22,1.89,1.47)</f>
        <v>1.89</v>
      </c>
      <c r="P414" s="24">
        <f>$A414</f>
        <v>2050</v>
      </c>
      <c r="Q414" s="25">
        <f>'data'!$G$23-'data'!$G$23*(1-('data'!$G$22^O414)/('data'!$G$22^O414+N414^O414))</f>
        <v>54.539729605635</v>
      </c>
      <c r="R414" s="25">
        <f>VLOOKUP(IF(P414-'data'!$G$24&lt;0,0,P414-'data'!$G$24),P2:Q1104,2)</f>
        <v>54.5561833149533</v>
      </c>
    </row>
    <row r="415" ht="20.05" customHeight="1">
      <c r="A415" s="22">
        <f>$A414+C414</f>
        <v>2055</v>
      </c>
      <c r="B415" s="23">
        <v>2.5</v>
      </c>
      <c r="C415" s="24">
        <v>5</v>
      </c>
      <c r="D415" t="b" s="25">
        <v>0</v>
      </c>
      <c r="E415" s="26"/>
      <c r="F415" s="30">
        <f>3600*(B415*'data'!$C$15/1000-H415-I414)/C415</f>
        <v>476.251718088922</v>
      </c>
      <c r="G415" s="30">
        <f>IF(F415&gt;'data'!$H$29,'data'!$H$29,IF(F415&lt;0,0,F415))</f>
        <v>476.251718088922</v>
      </c>
      <c r="H415" s="30">
        <f>(J415*'data'!$C$16+K415*OFFSET('data'!$C$17,0,D415)-I414*(OFFSET('data'!$C$18,0,D415)+'data'!$C$19+OFFSET('data'!$C$20,0,D415)))*$C415/60</f>
        <v>-0.661460719567972</v>
      </c>
      <c r="I415" s="30">
        <f>(G415/60)*$C415/60+H415+I414</f>
        <v>16.3633802816823</v>
      </c>
      <c r="J415" s="30">
        <f>J414+('data'!$C$19*I414-'data'!$C$16*J414)*$C415/60</f>
        <v>61.3564076802133</v>
      </c>
      <c r="K415" s="30">
        <f>K414+(OFFSET('data'!$C$20,0,D415)*I414-OFFSET('data'!$C$17,0,D415)*K414)*$C415/60</f>
        <v>93.9873785575176</v>
      </c>
      <c r="L415" s="28">
        <f>$A415/60</f>
        <v>34.25</v>
      </c>
      <c r="M415" s="24">
        <f>I415/'data'!$C$15*1000</f>
        <v>2.5</v>
      </c>
      <c r="N415" s="24">
        <f>N414+'data'!$G$21*(M414-N414)/60*C414</f>
        <v>2.48049095652001</v>
      </c>
      <c r="O415" s="25">
        <f>IF(N415&lt;='data'!$G$22,1.89,1.47)</f>
        <v>1.89</v>
      </c>
      <c r="P415" s="24">
        <f>$A415</f>
        <v>2055</v>
      </c>
      <c r="Q415" s="25">
        <f>'data'!$G$23-'data'!$G$23*(1-('data'!$G$22^O415)/('data'!$G$22^O415+N415^O415))</f>
        <v>54.5357371155717</v>
      </c>
      <c r="R415" s="25">
        <f>VLOOKUP(IF(P415-'data'!$G$24&lt;0,0,P415-'data'!$G$24),P2:Q1104,2)</f>
        <v>54.5519961607386</v>
      </c>
    </row>
    <row r="416" ht="20.05" customHeight="1">
      <c r="A416" s="22">
        <f>$A415+C415</f>
        <v>2060</v>
      </c>
      <c r="B416" s="23">
        <v>2.5</v>
      </c>
      <c r="C416" s="24">
        <v>5</v>
      </c>
      <c r="D416" t="b" s="25">
        <v>0</v>
      </c>
      <c r="E416" s="26"/>
      <c r="F416" s="30">
        <f>3600*(B416*'data'!$C$15/1000-H416-I415)/C416</f>
        <v>476.050654751488</v>
      </c>
      <c r="G416" s="30">
        <f>IF(F416&gt;'data'!$H$29,'data'!$H$29,IF(F416&lt;0,0,F416))</f>
        <v>476.050654751488</v>
      </c>
      <c r="H416" s="30">
        <f>(J416*'data'!$C$16+K416*OFFSET('data'!$C$17,0,D416)-I415*(OFFSET('data'!$C$18,0,D416)+'data'!$C$19+OFFSET('data'!$C$20,0,D416)))*$C416/60</f>
        <v>-0.661181464932647</v>
      </c>
      <c r="I416" s="30">
        <f>(G416/60)*$C416/60+H416+I415</f>
        <v>16.3633802816823</v>
      </c>
      <c r="J416" s="30">
        <f>J415+('data'!$C$19*I415-'data'!$C$16*J415)*$C416/60</f>
        <v>61.3918165141049</v>
      </c>
      <c r="K416" s="30">
        <f>K415+(OFFSET('data'!$C$20,0,D416)*I415-OFFSET('data'!$C$17,0,D416)*K415)*$C416/60</f>
        <v>94.2012325631607</v>
      </c>
      <c r="L416" s="28">
        <f>$A416/60</f>
        <v>34.3333333333333</v>
      </c>
      <c r="M416" s="24">
        <f>I416/'data'!$C$15*1000</f>
        <v>2.5</v>
      </c>
      <c r="N416" s="24">
        <f>N415+'data'!$G$21*(M415-N415)/60*C415</f>
        <v>2.48072052359442</v>
      </c>
      <c r="O416" s="25">
        <f>IF(N416&lt;='data'!$G$22,1.89,1.47)</f>
        <v>1.89</v>
      </c>
      <c r="P416" s="24">
        <f>$A416</f>
        <v>2060</v>
      </c>
      <c r="Q416" s="25">
        <f>'data'!$G$23-'data'!$G$23*(1-('data'!$G$22^O416)/('data'!$G$22^O416+N416^O416))</f>
        <v>54.5317918533354</v>
      </c>
      <c r="R416" s="25">
        <f>VLOOKUP(IF(P416-'data'!$G$24&lt;0,0,P416-'data'!$G$24),P2:Q1104,2)</f>
        <v>54.5478585494795</v>
      </c>
    </row>
    <row r="417" ht="20.05" customHeight="1">
      <c r="A417" s="22">
        <f>$A416+C416</f>
        <v>2065</v>
      </c>
      <c r="B417" s="23">
        <v>2.5</v>
      </c>
      <c r="C417" s="24">
        <v>5</v>
      </c>
      <c r="D417" t="b" s="25">
        <v>0</v>
      </c>
      <c r="E417" s="26"/>
      <c r="F417" s="30">
        <f>3600*(B417*'data'!$C$15/1000-H417-I416)/C417</f>
        <v>475.850486573136</v>
      </c>
      <c r="G417" s="30">
        <f>IF(F417&gt;'data'!$H$29,'data'!$H$29,IF(F417&lt;0,0,F417))</f>
        <v>475.850486573136</v>
      </c>
      <c r="H417" s="30">
        <f>(J417*'data'!$C$16+K417*OFFSET('data'!$C$17,0,D417)-I416*(OFFSET('data'!$C$18,0,D417)+'data'!$C$19+OFFSET('data'!$C$20,0,D417)))*$C417/60</f>
        <v>-0.660903453573825</v>
      </c>
      <c r="I417" s="30">
        <f>(G417/60)*$C417/60+H417+I416</f>
        <v>16.3633802816823</v>
      </c>
      <c r="J417" s="30">
        <f>J416+('data'!$C$19*I416-'data'!$C$16*J416)*$C417/60</f>
        <v>61.4270175563011</v>
      </c>
      <c r="K417" s="30">
        <f>K416+(OFFSET('data'!$C$20,0,D417)*I416-OFFSET('data'!$C$17,0,D417)*K416)*$C417/60</f>
        <v>94.4150151058639</v>
      </c>
      <c r="L417" s="28">
        <f>$A417/60</f>
        <v>34.4166666666667</v>
      </c>
      <c r="M417" s="24">
        <f>I417/'data'!$C$15*1000</f>
        <v>2.5</v>
      </c>
      <c r="N417" s="24">
        <f>N416+'data'!$G$21*(M416-N416)/60*C416</f>
        <v>2.48094738930412</v>
      </c>
      <c r="O417" s="25">
        <f>IF(N417&lt;='data'!$G$22,1.89,1.47)</f>
        <v>1.89</v>
      </c>
      <c r="P417" s="24">
        <f>$A417</f>
        <v>2065</v>
      </c>
      <c r="Q417" s="25">
        <f>'data'!$G$23-'data'!$G$23*(1-('data'!$G$22^O417)/('data'!$G$22^O417+N417^O417))</f>
        <v>54.5278932574193</v>
      </c>
      <c r="R417" s="25">
        <f>VLOOKUP(IF(P417-'data'!$G$24&lt;0,0,P417-'data'!$G$24),P2:Q1104,2)</f>
        <v>54.5437698918571</v>
      </c>
    </row>
    <row r="418" ht="20.05" customHeight="1">
      <c r="A418" s="22">
        <f>$A417+C417</f>
        <v>2070</v>
      </c>
      <c r="B418" s="23">
        <v>2.5</v>
      </c>
      <c r="C418" s="24">
        <v>5</v>
      </c>
      <c r="D418" t="b" s="25">
        <v>0</v>
      </c>
      <c r="E418" s="26"/>
      <c r="F418" s="30">
        <f>3600*(B418*'data'!$C$15/1000-H418-I417)/C418</f>
        <v>475.651208395907</v>
      </c>
      <c r="G418" s="30">
        <f>IF(F418&gt;'data'!$H$29,'data'!$H$29,IF(F418&lt;0,0,F418))</f>
        <v>475.651208395907</v>
      </c>
      <c r="H418" s="30">
        <f>(J418*'data'!$C$16+K418*OFFSET('data'!$C$17,0,D418)-I417*(OFFSET('data'!$C$18,0,D418)+'data'!$C$19+OFFSET('data'!$C$20,0,D418)))*$C418/60</f>
        <v>-0.660626678327674</v>
      </c>
      <c r="I418" s="30">
        <f>(G418/60)*$C418/60+H418+I417</f>
        <v>16.3633802816823</v>
      </c>
      <c r="J418" s="30">
        <f>J417+('data'!$C$19*I417-'data'!$C$16*J417)*$C418/60</f>
        <v>61.4620120261979</v>
      </c>
      <c r="K418" s="30">
        <f>K417+(OFFSET('data'!$C$20,0,D418)*I417-OFFSET('data'!$C$17,0,D418)*K417)*$C418/60</f>
        <v>94.6287262095077</v>
      </c>
      <c r="L418" s="28">
        <f>$A418/60</f>
        <v>34.5</v>
      </c>
      <c r="M418" s="24">
        <f>I418/'data'!$C$15*1000</f>
        <v>2.5</v>
      </c>
      <c r="N418" s="24">
        <f>N417+'data'!$G$21*(M417-N417)/60*C417</f>
        <v>2.48117158543664</v>
      </c>
      <c r="O418" s="25">
        <f>IF(N418&lt;='data'!$G$22,1.89,1.47)</f>
        <v>1.89</v>
      </c>
      <c r="P418" s="24">
        <f>$A418</f>
        <v>2070</v>
      </c>
      <c r="Q418" s="25">
        <f>'data'!$G$23-'data'!$G$23*(1-('data'!$G$22^O418)/('data'!$G$22^O418+N418^O418))</f>
        <v>54.5240407730585</v>
      </c>
      <c r="R418" s="25">
        <f>VLOOKUP(IF(P418-'data'!$G$24&lt;0,0,P418-'data'!$G$24),P2:Q1104,2)</f>
        <v>54.539729605635</v>
      </c>
    </row>
    <row r="419" ht="20.05" customHeight="1">
      <c r="A419" s="22">
        <f>$A418+C418</f>
        <v>2075</v>
      </c>
      <c r="B419" s="23">
        <v>2.5</v>
      </c>
      <c r="C419" s="24">
        <v>5</v>
      </c>
      <c r="D419" t="b" s="25">
        <v>0</v>
      </c>
      <c r="E419" s="26"/>
      <c r="F419" s="30">
        <f>3600*(B419*'data'!$C$15/1000-H419-I418)/C419</f>
        <v>475.452815092081</v>
      </c>
      <c r="G419" s="30">
        <f>IF(F419&gt;'data'!$H$29,'data'!$H$29,IF(F419&lt;0,0,F419))</f>
        <v>475.452815092081</v>
      </c>
      <c r="H419" s="30">
        <f>(J419*'data'!$C$16+K419*OFFSET('data'!$C$17,0,D419)-I418*(OFFSET('data'!$C$18,0,D419)+'data'!$C$19+OFFSET('data'!$C$20,0,D419)))*$C419/60</f>
        <v>-0.66035113207236</v>
      </c>
      <c r="I419" s="30">
        <f>(G419/60)*$C419/60+H419+I418</f>
        <v>16.3633802816823</v>
      </c>
      <c r="J419" s="30">
        <f>J418+('data'!$C$19*I418-'data'!$C$16*J418)*$C419/60</f>
        <v>61.4968011360354</v>
      </c>
      <c r="K419" s="30">
        <f>K418+(OFFSET('data'!$C$20,0,D419)*I418-OFFSET('data'!$C$17,0,D419)*K418)*$C419/60</f>
        <v>94.8423658979647</v>
      </c>
      <c r="L419" s="28">
        <f>$A419/60</f>
        <v>34.5833333333333</v>
      </c>
      <c r="M419" s="24">
        <f>I419/'data'!$C$15*1000</f>
        <v>2.5</v>
      </c>
      <c r="N419" s="24">
        <f>N418+'data'!$G$21*(M418-N418)/60*C418</f>
        <v>2.48139314340546</v>
      </c>
      <c r="O419" s="25">
        <f>IF(N419&lt;='data'!$G$22,1.89,1.47)</f>
        <v>1.89</v>
      </c>
      <c r="P419" s="24">
        <f>$A419</f>
        <v>2075</v>
      </c>
      <c r="Q419" s="25">
        <f>'data'!$G$23-'data'!$G$23*(1-('data'!$G$22^O419)/('data'!$G$22^O419+N419^O419))</f>
        <v>54.520233852147</v>
      </c>
      <c r="R419" s="25">
        <f>VLOOKUP(IF(P419-'data'!$G$24&lt;0,0,P419-'data'!$G$24),P2:Q1104,2)</f>
        <v>54.5357371155717</v>
      </c>
    </row>
    <row r="420" ht="20.05" customHeight="1">
      <c r="A420" s="22">
        <f>$A419+C419</f>
        <v>2080</v>
      </c>
      <c r="B420" s="23">
        <v>2.5</v>
      </c>
      <c r="C420" s="24">
        <v>5</v>
      </c>
      <c r="D420" t="b" s="25">
        <v>0</v>
      </c>
      <c r="E420" s="26"/>
      <c r="F420" s="30">
        <f>3600*(B420*'data'!$C$15/1000-H420-I419)/C420</f>
        <v>475.255301563995</v>
      </c>
      <c r="G420" s="30">
        <f>IF(F420&gt;'data'!$H$29,'data'!$H$29,IF(F420&lt;0,0,F420))</f>
        <v>475.255301563995</v>
      </c>
      <c r="H420" s="30">
        <f>(J420*'data'!$C$16+K420*OFFSET('data'!$C$17,0,D420)-I419*(OFFSET('data'!$C$18,0,D420)+'data'!$C$19+OFFSET('data'!$C$20,0,D420)))*$C420/60</f>
        <v>-0.660076807727796</v>
      </c>
      <c r="I420" s="30">
        <f>(G420/60)*$C420/60+H420+I419</f>
        <v>16.3633802816823</v>
      </c>
      <c r="J420" s="30">
        <f>J419+('data'!$C$19*I419-'data'!$C$16*J419)*$C420/60</f>
        <v>61.5313860909397</v>
      </c>
      <c r="K420" s="30">
        <f>K419+(OFFSET('data'!$C$20,0,D420)*I419-OFFSET('data'!$C$17,0,D420)*K419)*$C420/60</f>
        <v>95.0559341950995</v>
      </c>
      <c r="L420" s="28">
        <f>$A420/60</f>
        <v>34.6666666666667</v>
      </c>
      <c r="M420" s="24">
        <f>I420/'data'!$C$15*1000</f>
        <v>2.5</v>
      </c>
      <c r="N420" s="24">
        <f>N419+'data'!$G$21*(M419-N419)/60*C419</f>
        <v>2.48161209425442</v>
      </c>
      <c r="O420" s="25">
        <f>IF(N420&lt;='data'!$G$22,1.89,1.47)</f>
        <v>1.89</v>
      </c>
      <c r="P420" s="24">
        <f>$A420</f>
        <v>2080</v>
      </c>
      <c r="Q420" s="25">
        <f>'data'!$G$23-'data'!$G$23*(1-('data'!$G$22^O420)/('data'!$G$22^O420+N420^O420))</f>
        <v>54.5164719531565</v>
      </c>
      <c r="R420" s="25">
        <f>VLOOKUP(IF(P420-'data'!$G$24&lt;0,0,P420-'data'!$G$24),P2:Q1104,2)</f>
        <v>54.5317918533354</v>
      </c>
    </row>
    <row r="421" ht="20.05" customHeight="1">
      <c r="A421" s="22">
        <f>$A420+C420</f>
        <v>2085</v>
      </c>
      <c r="B421" s="23">
        <v>2.5</v>
      </c>
      <c r="C421" s="24">
        <v>5</v>
      </c>
      <c r="D421" t="b" s="25">
        <v>0</v>
      </c>
      <c r="E421" s="26"/>
      <c r="F421" s="30">
        <f>3600*(B421*'data'!$C$15/1000-H421-I420)/C421</f>
        <v>475.058662743869</v>
      </c>
      <c r="G421" s="30">
        <f>IF(F421&gt;'data'!$H$29,'data'!$H$29,IF(F421&lt;0,0,F421))</f>
        <v>475.058662743869</v>
      </c>
      <c r="H421" s="30">
        <f>(J421*'data'!$C$16+K421*OFFSET('data'!$C$17,0,D421)-I420*(OFFSET('data'!$C$18,0,D421)+'data'!$C$19+OFFSET('data'!$C$20,0,D421)))*$C421/60</f>
        <v>-0.659803698255399</v>
      </c>
      <c r="I421" s="30">
        <f>(G421/60)*$C421/60+H421+I420</f>
        <v>16.3633802816823</v>
      </c>
      <c r="J421" s="30">
        <f>J420+('data'!$C$19*I420-'data'!$C$16*J420)*$C421/60</f>
        <v>61.5657680889651</v>
      </c>
      <c r="K421" s="30">
        <f>K420+(OFFSET('data'!$C$20,0,D421)*I420-OFFSET('data'!$C$17,0,D421)*K420)*$C421/60</f>
        <v>95.2694311247687</v>
      </c>
      <c r="L421" s="28">
        <f>$A421/60</f>
        <v>34.75</v>
      </c>
      <c r="M421" s="24">
        <f>I421/'data'!$C$15*1000</f>
        <v>2.5</v>
      </c>
      <c r="N421" s="24">
        <f>N420+'data'!$G$21*(M420-N420)/60*C420</f>
        <v>2.48182846866206</v>
      </c>
      <c r="O421" s="25">
        <f>IF(N421&lt;='data'!$G$22,1.89,1.47)</f>
        <v>1.89</v>
      </c>
      <c r="P421" s="24">
        <f>$A421</f>
        <v>2085</v>
      </c>
      <c r="Q421" s="25">
        <f>'data'!$G$23-'data'!$G$23*(1-('data'!$G$22^O421)/('data'!$G$22^O421+N421^O421))</f>
        <v>54.5127545410559</v>
      </c>
      <c r="R421" s="25">
        <f>VLOOKUP(IF(P421-'data'!$G$24&lt;0,0,P421-'data'!$G$24),P2:Q1104,2)</f>
        <v>54.5278932574193</v>
      </c>
    </row>
    <row r="422" ht="20.05" customHeight="1">
      <c r="A422" s="22">
        <f>$A421+C421</f>
        <v>2090</v>
      </c>
      <c r="B422" s="23">
        <v>2.5</v>
      </c>
      <c r="C422" s="24">
        <v>5</v>
      </c>
      <c r="D422" t="b" s="25">
        <v>0</v>
      </c>
      <c r="E422" s="26"/>
      <c r="F422" s="30">
        <f>3600*(B422*'data'!$C$15/1000-H422-I421)/C422</f>
        <v>474.862893593634</v>
      </c>
      <c r="G422" s="30">
        <f>IF(F422&gt;'data'!$H$29,'data'!$H$29,IF(F422&lt;0,0,F422))</f>
        <v>474.862893593634</v>
      </c>
      <c r="H422" s="30">
        <f>(J422*'data'!$C$16+K422*OFFSET('data'!$C$17,0,D422)-I421*(OFFSET('data'!$C$18,0,D422)+'data'!$C$19+OFFSET('data'!$C$20,0,D422)))*$C422/60</f>
        <v>-0.65953179665785</v>
      </c>
      <c r="I422" s="30">
        <f>(G422/60)*$C422/60+H422+I421</f>
        <v>16.3633802816823</v>
      </c>
      <c r="J422" s="30">
        <f>J421+('data'!$C$19*I421-'data'!$C$16*J421)*$C422/60</f>
        <v>61.599948321135</v>
      </c>
      <c r="K422" s="30">
        <f>K421+(OFFSET('data'!$C$20,0,D422)*I421-OFFSET('data'!$C$17,0,D422)*K421)*$C422/60</f>
        <v>95.4828567108209</v>
      </c>
      <c r="L422" s="28">
        <f>$A422/60</f>
        <v>34.8333333333333</v>
      </c>
      <c r="M422" s="24">
        <f>I422/'data'!$C$15*1000</f>
        <v>2.5</v>
      </c>
      <c r="N422" s="24">
        <f>N421+'data'!$G$21*(M421-N421)/60*C421</f>
        <v>2.48204229694591</v>
      </c>
      <c r="O422" s="25">
        <f>IF(N422&lt;='data'!$G$22,1.89,1.47)</f>
        <v>1.89</v>
      </c>
      <c r="P422" s="24">
        <f>$A422</f>
        <v>2090</v>
      </c>
      <c r="Q422" s="25">
        <f>'data'!$G$23-'data'!$G$23*(1-('data'!$G$22^O422)/('data'!$G$22^O422+N422^O422))</f>
        <v>54.5090810872326</v>
      </c>
      <c r="R422" s="25">
        <f>VLOOKUP(IF(P422-'data'!$G$24&lt;0,0,P422-'data'!$G$24),P2:Q1104,2)</f>
        <v>54.5240407730585</v>
      </c>
    </row>
    <row r="423" ht="20.05" customHeight="1">
      <c r="A423" s="22">
        <f>$A422+C422</f>
        <v>2095</v>
      </c>
      <c r="B423" s="23">
        <v>2.5</v>
      </c>
      <c r="C423" s="24">
        <v>5</v>
      </c>
      <c r="D423" t="b" s="25">
        <v>0</v>
      </c>
      <c r="E423" s="26"/>
      <c r="F423" s="30">
        <f>3600*(B423*'data'!$C$15/1000-H423-I422)/C423</f>
        <v>474.667989104750</v>
      </c>
      <c r="G423" s="30">
        <f>IF(F423&gt;'data'!$H$29,'data'!$H$29,IF(F423&lt;0,0,F423))</f>
        <v>474.667989104750</v>
      </c>
      <c r="H423" s="30">
        <f>(J423*'data'!$C$16+K423*OFFSET('data'!$C$17,0,D423)-I422*(OFFSET('data'!$C$18,0,D423)+'data'!$C$19+OFFSET('data'!$C$20,0,D423)))*$C423/60</f>
        <v>-0.659261095978844</v>
      </c>
      <c r="I423" s="30">
        <f>(G423/60)*$C423/60+H423+I422</f>
        <v>16.3633802816823</v>
      </c>
      <c r="J423" s="30">
        <f>J422+('data'!$C$19*I422-'data'!$C$16*J422)*$C423/60</f>
        <v>61.6339279714836</v>
      </c>
      <c r="K423" s="30">
        <f>K422+(OFFSET('data'!$C$20,0,D423)*I422-OFFSET('data'!$C$17,0,D423)*K422)*$C423/60</f>
        <v>95.6962109770969</v>
      </c>
      <c r="L423" s="28">
        <f>$A423/60</f>
        <v>34.9166666666667</v>
      </c>
      <c r="M423" s="24">
        <f>I423/'data'!$C$15*1000</f>
        <v>2.5</v>
      </c>
      <c r="N423" s="24">
        <f>N422+'data'!$G$21*(M422-N422)/60*C422</f>
        <v>2.48225360906675</v>
      </c>
      <c r="O423" s="25">
        <f>IF(N423&lt;='data'!$G$22,1.89,1.47)</f>
        <v>1.89</v>
      </c>
      <c r="P423" s="24">
        <f>$A423</f>
        <v>2095</v>
      </c>
      <c r="Q423" s="25">
        <f>'data'!$G$23-'data'!$G$23*(1-('data'!$G$22^O423)/('data'!$G$22^O423+N423^O423))</f>
        <v>54.5054510694131</v>
      </c>
      <c r="R423" s="25">
        <f>VLOOKUP(IF(P423-'data'!$G$24&lt;0,0,P423-'data'!$G$24),P2:Q1104,2)</f>
        <v>54.520233852147</v>
      </c>
    </row>
    <row r="424" ht="20.05" customHeight="1">
      <c r="A424" s="22">
        <f>$A423+C423</f>
        <v>2100</v>
      </c>
      <c r="B424" s="23">
        <v>2.5</v>
      </c>
      <c r="C424" s="24">
        <v>5</v>
      </c>
      <c r="D424" t="b" s="25">
        <v>0</v>
      </c>
      <c r="E424" s="26"/>
      <c r="F424" s="30">
        <f>3600*(B424*'data'!$C$15/1000-H424-I423)/C424</f>
        <v>474.473944298040</v>
      </c>
      <c r="G424" s="30">
        <f>IF(F424&gt;'data'!$H$29,'data'!$H$29,IF(F424&lt;0,0,F424))</f>
        <v>474.473944298040</v>
      </c>
      <c r="H424" s="30">
        <f>(J424*'data'!$C$16+K424*OFFSET('data'!$C$17,0,D424)-I423*(OFFSET('data'!$C$18,0,D424)+'data'!$C$19+OFFSET('data'!$C$20,0,D424)))*$C424/60</f>
        <v>-0.6589915893028579</v>
      </c>
      <c r="I424" s="30">
        <f>(G424/60)*$C424/60+H424+I423</f>
        <v>16.3633802816823</v>
      </c>
      <c r="J424" s="30">
        <f>J423+('data'!$C$19*I423-'data'!$C$16*J423)*$C424/60</f>
        <v>61.6677082170968</v>
      </c>
      <c r="K424" s="30">
        <f>K423+(OFFSET('data'!$C$20,0,D424)*I423-OFFSET('data'!$C$17,0,D424)*K423)*$C424/60</f>
        <v>95.9094939474293</v>
      </c>
      <c r="L424" s="28">
        <f>$A424/60</f>
        <v>35</v>
      </c>
      <c r="M424" s="24">
        <f>I424/'data'!$C$15*1000</f>
        <v>2.5</v>
      </c>
      <c r="N424" s="24">
        <f>N423+'data'!$G$21*(M423-N423)/60*C423</f>
        <v>2.48246243463281</v>
      </c>
      <c r="O424" s="25">
        <f>IF(N424&lt;='data'!$G$22,1.89,1.47)</f>
        <v>1.89</v>
      </c>
      <c r="P424" s="24">
        <f>$A424</f>
        <v>2100</v>
      </c>
      <c r="Q424" s="25">
        <f>'data'!$G$23-'data'!$G$23*(1-('data'!$G$22^O424)/('data'!$G$22^O424+N424^O424))</f>
        <v>54.5018639715865</v>
      </c>
      <c r="R424" s="25">
        <f>VLOOKUP(IF(P424-'data'!$G$24&lt;0,0,P424-'data'!$G$24),P2:Q1104,2)</f>
        <v>54.5164719531565</v>
      </c>
    </row>
    <row r="425" ht="20.05" customHeight="1">
      <c r="A425" s="22">
        <f>$A424+C424</f>
        <v>2105</v>
      </c>
      <c r="B425" s="23">
        <v>2.5</v>
      </c>
      <c r="C425" s="24">
        <v>5</v>
      </c>
      <c r="D425" t="b" s="25">
        <v>0</v>
      </c>
      <c r="E425" s="26"/>
      <c r="F425" s="30">
        <f>3600*(B425*'data'!$C$15/1000-H425-I424)/C425</f>
        <v>474.280754223514</v>
      </c>
      <c r="G425" s="30">
        <f>IF(F425&gt;'data'!$H$29,'data'!$H$29,IF(F425&lt;0,0,F425))</f>
        <v>474.280754223514</v>
      </c>
      <c r="H425" s="30">
        <f>(J425*'data'!$C$16+K425*OFFSET('data'!$C$17,0,D425)-I424*(OFFSET('data'!$C$18,0,D425)+'data'!$C$19+OFFSET('data'!$C$20,0,D425)))*$C425/60</f>
        <v>-0.658723269754905</v>
      </c>
      <c r="I425" s="30">
        <f>(G425/60)*$C425/60+H425+I424</f>
        <v>16.3633802816823</v>
      </c>
      <c r="J425" s="30">
        <f>J424+('data'!$C$19*I424-'data'!$C$16*J424)*$C425/60</f>
        <v>61.7012902281528</v>
      </c>
      <c r="K425" s="30">
        <f>K424+(OFFSET('data'!$C$20,0,D425)*I424-OFFSET('data'!$C$17,0,D425)*K424)*$C425/60</f>
        <v>96.1227056456429</v>
      </c>
      <c r="L425" s="28">
        <f>$A425/60</f>
        <v>35.0833333333333</v>
      </c>
      <c r="M425" s="24">
        <f>I425/'data'!$C$15*1000</f>
        <v>2.5</v>
      </c>
      <c r="N425" s="24">
        <f>N424+'data'!$G$21*(M424-N424)/60*C424</f>
        <v>2.4826688029039</v>
      </c>
      <c r="O425" s="25">
        <f>IF(N425&lt;='data'!$G$22,1.89,1.47)</f>
        <v>1.89</v>
      </c>
      <c r="P425" s="24">
        <f>$A425</f>
        <v>2105</v>
      </c>
      <c r="Q425" s="25">
        <f>'data'!$G$23-'data'!$G$23*(1-('data'!$G$22^O425)/('data'!$G$22^O425+N425^O425))</f>
        <v>54.4983192839278</v>
      </c>
      <c r="R425" s="25">
        <f>VLOOKUP(IF(P425-'data'!$G$24&lt;0,0,P425-'data'!$G$24),P2:Q1104,2)</f>
        <v>54.5127545410559</v>
      </c>
    </row>
    <row r="426" ht="20.05" customHeight="1">
      <c r="A426" s="22">
        <f>$A425+C425</f>
        <v>2110</v>
      </c>
      <c r="B426" s="23">
        <v>2.5</v>
      </c>
      <c r="C426" s="24">
        <v>5</v>
      </c>
      <c r="D426" t="b" s="25">
        <v>0</v>
      </c>
      <c r="E426" s="26"/>
      <c r="F426" s="30">
        <f>3600*(B426*'data'!$C$15/1000-H426-I425)/C426</f>
        <v>474.088413960199</v>
      </c>
      <c r="G426" s="30">
        <f>IF(F426&gt;'data'!$H$29,'data'!$H$29,IF(F426&lt;0,0,F426))</f>
        <v>474.088413960199</v>
      </c>
      <c r="H426" s="30">
        <f>(J426*'data'!$C$16+K426*OFFSET('data'!$C$17,0,D426)-I425*(OFFSET('data'!$C$18,0,D426)+'data'!$C$19+OFFSET('data'!$C$20,0,D426)))*$C426/60</f>
        <v>-0.6584561305003011</v>
      </c>
      <c r="I426" s="30">
        <f>(G426/60)*$C426/60+H426+I425</f>
        <v>16.3633802816823</v>
      </c>
      <c r="J426" s="30">
        <f>J425+('data'!$C$19*I425-'data'!$C$16*J425)*$C426/60</f>
        <v>61.7346751679629</v>
      </c>
      <c r="K426" s="30">
        <f>K425+(OFFSET('data'!$C$20,0,D426)*I425-OFFSET('data'!$C$17,0,D426)*K425)*$C426/60</f>
        <v>96.3358460955545</v>
      </c>
      <c r="L426" s="28">
        <f>$A426/60</f>
        <v>35.1666666666667</v>
      </c>
      <c r="M426" s="24">
        <f>I426/'data'!$C$15*1000</f>
        <v>2.5</v>
      </c>
      <c r="N426" s="24">
        <f>N425+'data'!$G$21*(M425-N425)/60*C425</f>
        <v>2.48287274279554</v>
      </c>
      <c r="O426" s="25">
        <f>IF(N426&lt;='data'!$G$22,1.89,1.47)</f>
        <v>1.89</v>
      </c>
      <c r="P426" s="24">
        <f>$A426</f>
        <v>2110</v>
      </c>
      <c r="Q426" s="25">
        <f>'data'!$G$23-'data'!$G$23*(1-('data'!$G$22^O426)/('data'!$G$22^O426+N426^O426))</f>
        <v>54.4948165027222</v>
      </c>
      <c r="R426" s="25">
        <f>VLOOKUP(IF(P426-'data'!$G$24&lt;0,0,P426-'data'!$G$24),P2:Q1104,2)</f>
        <v>54.5090810872326</v>
      </c>
    </row>
    <row r="427" ht="20.05" customHeight="1">
      <c r="A427" s="22">
        <f>$A426+C426</f>
        <v>2115</v>
      </c>
      <c r="B427" s="23">
        <v>2.5</v>
      </c>
      <c r="C427" s="24">
        <v>5</v>
      </c>
      <c r="D427" t="b" s="25">
        <v>0</v>
      </c>
      <c r="E427" s="26"/>
      <c r="F427" s="30">
        <f>3600*(B427*'data'!$C$15/1000-H427-I426)/C427</f>
        <v>473.896918615968</v>
      </c>
      <c r="G427" s="30">
        <f>IF(F427&gt;'data'!$H$29,'data'!$H$29,IF(F427&lt;0,0,F427))</f>
        <v>473.896918615968</v>
      </c>
      <c r="H427" s="30">
        <f>(J427*'data'!$C$16+K427*OFFSET('data'!$C$17,0,D427)-I426*(OFFSET('data'!$C$18,0,D427)+'data'!$C$19+OFFSET('data'!$C$20,0,D427)))*$C427/60</f>
        <v>-0.658190164744425</v>
      </c>
      <c r="I427" s="30">
        <f>(G427/60)*$C427/60+H427+I426</f>
        <v>16.3633802816823</v>
      </c>
      <c r="J427" s="30">
        <f>J426+('data'!$C$19*I426-'data'!$C$16*J426)*$C427/60</f>
        <v>61.7678641930116</v>
      </c>
      <c r="K427" s="30">
        <f>K426+(OFFSET('data'!$C$20,0,D427)*I426-OFFSET('data'!$C$17,0,D427)*K426)*$C427/60</f>
        <v>96.5489153209729</v>
      </c>
      <c r="L427" s="28">
        <f>$A427/60</f>
        <v>35.25</v>
      </c>
      <c r="M427" s="24">
        <f>I427/'data'!$C$15*1000</f>
        <v>2.5</v>
      </c>
      <c r="N427" s="24">
        <f>N426+'data'!$G$21*(M426-N426)/60*C426</f>
        <v>2.483074282883</v>
      </c>
      <c r="O427" s="25">
        <f>IF(N427&lt;='data'!$G$22,1.89,1.47)</f>
        <v>1.89</v>
      </c>
      <c r="P427" s="24">
        <f>$A427</f>
        <v>2115</v>
      </c>
      <c r="Q427" s="25">
        <f>'data'!$G$23-'data'!$G$23*(1-('data'!$G$22^O427)/('data'!$G$22^O427+N427^O427))</f>
        <v>54.4913551302908</v>
      </c>
      <c r="R427" s="25">
        <f>VLOOKUP(IF(P427-'data'!$G$24&lt;0,0,P427-'data'!$G$24),P2:Q1104,2)</f>
        <v>54.5054510694131</v>
      </c>
    </row>
    <row r="428" ht="20.05" customHeight="1">
      <c r="A428" s="22">
        <f>$A427+C427</f>
        <v>2120</v>
      </c>
      <c r="B428" s="23">
        <v>2.5</v>
      </c>
      <c r="C428" s="24">
        <v>5</v>
      </c>
      <c r="D428" t="b" s="25">
        <v>0</v>
      </c>
      <c r="E428" s="26"/>
      <c r="F428" s="30">
        <f>3600*(B428*'data'!$C$15/1000-H428-I427)/C428</f>
        <v>473.706263327371</v>
      </c>
      <c r="G428" s="30">
        <f>IF(F428&gt;'data'!$H$29,'data'!$H$29,IF(F428&lt;0,0,F428))</f>
        <v>473.706263327371</v>
      </c>
      <c r="H428" s="30">
        <f>(J428*'data'!$C$16+K428*OFFSET('data'!$C$17,0,D428)-I427*(OFFSET('data'!$C$18,0,D428)+'data'!$C$19+OFFSET('data'!$C$20,0,D428)))*$C428/60</f>
        <v>-0.6579253657324849</v>
      </c>
      <c r="I428" s="30">
        <f>(G428/60)*$C428/60+H428+I427</f>
        <v>16.3633802816823</v>
      </c>
      <c r="J428" s="30">
        <f>J427+('data'!$C$19*I427-'data'!$C$16*J427)*$C428/60</f>
        <v>61.8008584529967</v>
      </c>
      <c r="K428" s="30">
        <f>K427+(OFFSET('data'!$C$20,0,D428)*I427-OFFSET('data'!$C$17,0,D428)*K427)*$C428/60</f>
        <v>96.761913345699</v>
      </c>
      <c r="L428" s="28">
        <f>$A428/60</f>
        <v>35.3333333333333</v>
      </c>
      <c r="M428" s="24">
        <f>I428/'data'!$C$15*1000</f>
        <v>2.5</v>
      </c>
      <c r="N428" s="24">
        <f>N427+'data'!$G$21*(M427-N427)/60*C427</f>
        <v>2.48327345140527</v>
      </c>
      <c r="O428" s="25">
        <f>IF(N428&lt;='data'!$G$22,1.89,1.47)</f>
        <v>1.89</v>
      </c>
      <c r="P428" s="24">
        <f>$A428</f>
        <v>2120</v>
      </c>
      <c r="Q428" s="25">
        <f>'data'!$G$23-'data'!$G$23*(1-('data'!$G$22^O428)/('data'!$G$22^O428+N428^O428))</f>
        <v>54.4879346749174</v>
      </c>
      <c r="R428" s="25">
        <f>VLOOKUP(IF(P428-'data'!$G$24&lt;0,0,P428-'data'!$G$24),P2:Q1104,2)</f>
        <v>54.5018639715865</v>
      </c>
    </row>
    <row r="429" ht="20.05" customHeight="1">
      <c r="A429" s="22">
        <f>$A428+C428</f>
        <v>2125</v>
      </c>
      <c r="B429" s="23">
        <v>2.5</v>
      </c>
      <c r="C429" s="24">
        <v>5</v>
      </c>
      <c r="D429" t="b" s="25">
        <v>0</v>
      </c>
      <c r="E429" s="26"/>
      <c r="F429" s="30">
        <f>3600*(B429*'data'!$C$15/1000-H429-I428)/C429</f>
        <v>473.516443259467</v>
      </c>
      <c r="G429" s="30">
        <f>IF(F429&gt;'data'!$H$29,'data'!$H$29,IF(F429&lt;0,0,F429))</f>
        <v>473.516443259467</v>
      </c>
      <c r="H429" s="30">
        <f>(J429*'data'!$C$16+K429*OFFSET('data'!$C$17,0,D429)-I428*(OFFSET('data'!$C$18,0,D429)+'data'!$C$19+OFFSET('data'!$C$20,0,D429)))*$C429/60</f>
        <v>-0.657661726749285</v>
      </c>
      <c r="I429" s="30">
        <f>(G429/60)*$C429/60+H429+I428</f>
        <v>16.3633802816823</v>
      </c>
      <c r="J429" s="30">
        <f>J428+('data'!$C$19*I428-'data'!$C$16*J428)*$C429/60</f>
        <v>61.8336590908693</v>
      </c>
      <c r="K429" s="30">
        <f>K428+(OFFSET('data'!$C$20,0,D429)*I428-OFFSET('data'!$C$17,0,D429)*K428)*$C429/60</f>
        <v>96.97484019352569</v>
      </c>
      <c r="L429" s="28">
        <f>$A429/60</f>
        <v>35.4166666666667</v>
      </c>
      <c r="M429" s="24">
        <f>I429/'data'!$C$15*1000</f>
        <v>2.5</v>
      </c>
      <c r="N429" s="24">
        <f>N428+'data'!$G$21*(M428-N428)/60*C428</f>
        <v>2.48347027626907</v>
      </c>
      <c r="O429" s="25">
        <f>IF(N429&lt;='data'!$G$22,1.89,1.47)</f>
        <v>1.89</v>
      </c>
      <c r="P429" s="24">
        <f>$A429</f>
        <v>2125</v>
      </c>
      <c r="Q429" s="25">
        <f>'data'!$G$23-'data'!$G$23*(1-('data'!$G$22^O429)/('data'!$G$22^O429+N429^O429))</f>
        <v>54.4845546507754</v>
      </c>
      <c r="R429" s="25">
        <f>VLOOKUP(IF(P429-'data'!$G$24&lt;0,0,P429-'data'!$G$24),P2:Q1104,2)</f>
        <v>54.4983192839278</v>
      </c>
    </row>
    <row r="430" ht="20.05" customHeight="1">
      <c r="A430" s="22">
        <f>$A429+C429</f>
        <v>2130</v>
      </c>
      <c r="B430" s="23">
        <v>2.5</v>
      </c>
      <c r="C430" s="24">
        <v>5</v>
      </c>
      <c r="D430" t="b" s="25">
        <v>0</v>
      </c>
      <c r="E430" s="26"/>
      <c r="F430" s="30">
        <f>3600*(B430*'data'!$C$15/1000-H430-I429)/C430</f>
        <v>473.327453605658</v>
      </c>
      <c r="G430" s="30">
        <f>IF(F430&gt;'data'!$H$29,'data'!$H$29,IF(F430&lt;0,0,F430))</f>
        <v>473.327453605658</v>
      </c>
      <c r="H430" s="30">
        <f>(J430*'data'!$C$16+K430*OFFSET('data'!$C$17,0,D430)-I429*(OFFSET('data'!$C$18,0,D430)+'data'!$C$19+OFFSET('data'!$C$20,0,D430)))*$C430/60</f>
        <v>-0.6573992411189939</v>
      </c>
      <c r="I430" s="30">
        <f>(G430/60)*$C430/60+H430+I429</f>
        <v>16.3633802816823</v>
      </c>
      <c r="J430" s="30">
        <f>J429+('data'!$C$19*I429-'data'!$C$16*J429)*$C430/60</f>
        <v>61.8662672428731</v>
      </c>
      <c r="K430" s="30">
        <f>K429+(OFFSET('data'!$C$20,0,D430)*I429-OFFSET('data'!$C$17,0,D430)*K429)*$C430/60</f>
        <v>97.187695888238</v>
      </c>
      <c r="L430" s="28">
        <f>$A430/60</f>
        <v>35.5</v>
      </c>
      <c r="M430" s="24">
        <f>I430/'data'!$C$15*1000</f>
        <v>2.5</v>
      </c>
      <c r="N430" s="24">
        <f>N429+'data'!$G$21*(M429-N429)/60*C429</f>
        <v>2.48366478505273</v>
      </c>
      <c r="O430" s="25">
        <f>IF(N430&lt;='data'!$G$22,1.89,1.47)</f>
        <v>1.89</v>
      </c>
      <c r="P430" s="24">
        <f>$A430</f>
        <v>2130</v>
      </c>
      <c r="Q430" s="25">
        <f>'data'!$G$23-'data'!$G$23*(1-('data'!$G$22^O430)/('data'!$G$22^O430+N430^O430))</f>
        <v>54.4812145778563</v>
      </c>
      <c r="R430" s="25">
        <f>VLOOKUP(IF(P430-'data'!$G$24&lt;0,0,P430-'data'!$G$24),P2:Q1104,2)</f>
        <v>54.4948165027222</v>
      </c>
    </row>
    <row r="431" ht="20.05" customHeight="1">
      <c r="A431" s="22">
        <f>$A430+C430</f>
        <v>2135</v>
      </c>
      <c r="B431" s="23">
        <v>2.5</v>
      </c>
      <c r="C431" s="24">
        <v>5</v>
      </c>
      <c r="D431" t="b" s="25">
        <v>0</v>
      </c>
      <c r="E431" s="26"/>
      <c r="F431" s="30">
        <f>3600*(B431*'data'!$C$15/1000-H431-I430)/C431</f>
        <v>473.139289587516</v>
      </c>
      <c r="G431" s="30">
        <f>IF(F431&gt;'data'!$H$29,'data'!$H$29,IF(F431&lt;0,0,F431))</f>
        <v>473.139289587516</v>
      </c>
      <c r="H431" s="30">
        <f>(J431*'data'!$C$16+K431*OFFSET('data'!$C$17,0,D431)-I430*(OFFSET('data'!$C$18,0,D431)+'data'!$C$19+OFFSET('data'!$C$20,0,D431)))*$C431/60</f>
        <v>-0.657137902204909</v>
      </c>
      <c r="I431" s="30">
        <f>(G431/60)*$C431/60+H431+I430</f>
        <v>16.3633802816823</v>
      </c>
      <c r="J431" s="30">
        <f>J430+('data'!$C$19*I430-'data'!$C$16*J430)*$C431/60</f>
        <v>61.898684038584</v>
      </c>
      <c r="K431" s="30">
        <f>K430+(OFFSET('data'!$C$20,0,D431)*I430-OFFSET('data'!$C$17,0,D431)*K430)*$C431/60</f>
        <v>97.4004804536128</v>
      </c>
      <c r="L431" s="28">
        <f>$A431/60</f>
        <v>35.5833333333333</v>
      </c>
      <c r="M431" s="24">
        <f>I431/'data'!$C$15*1000</f>
        <v>2.5</v>
      </c>
      <c r="N431" s="24">
        <f>N430+'data'!$G$21*(M430-N430)/60*C430</f>
        <v>2.48385700501006</v>
      </c>
      <c r="O431" s="25">
        <f>IF(N431&lt;='data'!$G$22,1.89,1.47)</f>
        <v>1.89</v>
      </c>
      <c r="P431" s="24">
        <f>$A431</f>
        <v>2135</v>
      </c>
      <c r="Q431" s="25">
        <f>'data'!$G$23-'data'!$G$23*(1-('data'!$G$22^O431)/('data'!$G$22^O431+N431^O431))</f>
        <v>54.4779139818987</v>
      </c>
      <c r="R431" s="25">
        <f>VLOOKUP(IF(P431-'data'!$G$24&lt;0,0,P431-'data'!$G$24),P2:Q1104,2)</f>
        <v>54.4913551302908</v>
      </c>
    </row>
    <row r="432" ht="20.05" customHeight="1">
      <c r="A432" s="22">
        <f>$A431+C431</f>
        <v>2140</v>
      </c>
      <c r="B432" s="23">
        <v>2.5</v>
      </c>
      <c r="C432" s="24">
        <v>5</v>
      </c>
      <c r="D432" t="b" s="25">
        <v>0</v>
      </c>
      <c r="E432" s="26"/>
      <c r="F432" s="30">
        <f>3600*(B432*'data'!$C$15/1000-H432-I431)/C432</f>
        <v>472.951946454630</v>
      </c>
      <c r="G432" s="30">
        <f>IF(F432&gt;'data'!$H$29,'data'!$H$29,IF(F432&lt;0,0,F432))</f>
        <v>472.951946454630</v>
      </c>
      <c r="H432" s="30">
        <f>(J432*'data'!$C$16+K432*OFFSET('data'!$C$17,0,D432)-I431*(OFFSET('data'!$C$18,0,D432)+'data'!$C$19+OFFSET('data'!$C$20,0,D432)))*$C432/60</f>
        <v>-0.656877703409233</v>
      </c>
      <c r="I432" s="30">
        <f>(G432/60)*$C432/60+H432+I431</f>
        <v>16.3633802816823</v>
      </c>
      <c r="J432" s="30">
        <f>J431+('data'!$C$19*I431-'data'!$C$16*J431)*$C432/60</f>
        <v>61.9309106009492</v>
      </c>
      <c r="K432" s="30">
        <f>K431+(OFFSET('data'!$C$20,0,D432)*I431-OFFSET('data'!$C$17,0,D432)*K431)*$C432/60</f>
        <v>97.61319391341929</v>
      </c>
      <c r="L432" s="28">
        <f>$A432/60</f>
        <v>35.6666666666667</v>
      </c>
      <c r="M432" s="24">
        <f>I432/'data'!$C$15*1000</f>
        <v>2.5</v>
      </c>
      <c r="N432" s="24">
        <f>N431+'data'!$G$21*(M431-N431)/60*C431</f>
        <v>2.48404696307417</v>
      </c>
      <c r="O432" s="25">
        <f>IF(N432&lt;='data'!$G$22,1.89,1.47)</f>
        <v>1.89</v>
      </c>
      <c r="P432" s="24">
        <f>$A432</f>
        <v>2140</v>
      </c>
      <c r="Q432" s="25">
        <f>'data'!$G$23-'data'!$G$23*(1-('data'!$G$22^O432)/('data'!$G$22^O432+N432^O432))</f>
        <v>54.4746523943187</v>
      </c>
      <c r="R432" s="25">
        <f>VLOOKUP(IF(P432-'data'!$G$24&lt;0,0,P432-'data'!$G$24),P2:Q1104,2)</f>
        <v>54.4879346749174</v>
      </c>
    </row>
    <row r="433" ht="20.05" customHeight="1">
      <c r="A433" s="22">
        <f>$A432+C432</f>
        <v>2145</v>
      </c>
      <c r="B433" s="23">
        <v>2.5</v>
      </c>
      <c r="C433" s="24">
        <v>5</v>
      </c>
      <c r="D433" t="b" s="25">
        <v>0</v>
      </c>
      <c r="E433" s="26"/>
      <c r="F433" s="30">
        <f>3600*(B433*'data'!$C$15/1000-H433-I432)/C433</f>
        <v>472.765419484429</v>
      </c>
      <c r="G433" s="30">
        <f>IF(F433&gt;'data'!$H$29,'data'!$H$29,IF(F433&lt;0,0,F433))</f>
        <v>472.765419484429</v>
      </c>
      <c r="H433" s="30">
        <f>(J433*'data'!$C$16+K433*OFFSET('data'!$C$17,0,D433)-I432*(OFFSET('data'!$C$18,0,D433)+'data'!$C$19+OFFSET('data'!$C$20,0,D433)))*$C433/60</f>
        <v>-0.656618638172843</v>
      </c>
      <c r="I433" s="30">
        <f>(G433/60)*$C433/60+H433+I432</f>
        <v>16.3633802816823</v>
      </c>
      <c r="J433" s="30">
        <f>J432+('data'!$C$19*I432-'data'!$C$16*J432)*$C433/60</f>
        <v>61.9629480463259</v>
      </c>
      <c r="K433" s="30">
        <f>K432+(OFFSET('data'!$C$20,0,D433)*I432-OFFSET('data'!$C$17,0,D433)*K432)*$C433/60</f>
        <v>97.8258362914186</v>
      </c>
      <c r="L433" s="28">
        <f>$A433/60</f>
        <v>35.75</v>
      </c>
      <c r="M433" s="24">
        <f>I433/'data'!$C$15*1000</f>
        <v>2.5</v>
      </c>
      <c r="N433" s="24">
        <f>N432+'data'!$G$21*(M432-N432)/60*C432</f>
        <v>2.48423468586124</v>
      </c>
      <c r="O433" s="25">
        <f>IF(N433&lt;='data'!$G$22,1.89,1.47)</f>
        <v>1.89</v>
      </c>
      <c r="P433" s="24">
        <f>$A433</f>
        <v>2145</v>
      </c>
      <c r="Q433" s="25">
        <f>'data'!$G$23-'data'!$G$23*(1-('data'!$G$22^O433)/('data'!$G$22^O433+N433^O433))</f>
        <v>54.4714293521407</v>
      </c>
      <c r="R433" s="25">
        <f>VLOOKUP(IF(P433-'data'!$G$24&lt;0,0,P433-'data'!$G$24),P2:Q1104,2)</f>
        <v>54.4845546507754</v>
      </c>
    </row>
    <row r="434" ht="20.05" customHeight="1">
      <c r="A434" s="22">
        <f>$A433+C433</f>
        <v>2150</v>
      </c>
      <c r="B434" s="23">
        <v>2.5</v>
      </c>
      <c r="C434" s="24">
        <v>5</v>
      </c>
      <c r="D434" t="b" s="25">
        <v>0</v>
      </c>
      <c r="E434" s="26"/>
      <c r="F434" s="30">
        <f>3600*(B434*'data'!$C$15/1000-H434-I433)/C434</f>
        <v>472.579703982026</v>
      </c>
      <c r="G434" s="30">
        <f>IF(F434&gt;'data'!$H$29,'data'!$H$29,IF(F434&lt;0,0,F434))</f>
        <v>472.579703982026</v>
      </c>
      <c r="H434" s="30">
        <f>(J434*'data'!$C$16+K434*OFFSET('data'!$C$17,0,D434)-I433*(OFFSET('data'!$C$18,0,D434)+'data'!$C$19+OFFSET('data'!$C$20,0,D434)))*$C434/60</f>
        <v>-0.656360699975061</v>
      </c>
      <c r="I434" s="30">
        <f>(G434/60)*$C434/60+H434+I433</f>
        <v>16.3633802816823</v>
      </c>
      <c r="J434" s="30">
        <f>J433+('data'!$C$19*I433-'data'!$C$16*J433)*$C434/60</f>
        <v>61.9947974845202</v>
      </c>
      <c r="K434" s="30">
        <f>K433+(OFFSET('data'!$C$20,0,D434)*I433-OFFSET('data'!$C$17,0,D434)*K433)*$C434/60</f>
        <v>98.03840761136389</v>
      </c>
      <c r="L434" s="28">
        <f>$A434/60</f>
        <v>35.8333333333333</v>
      </c>
      <c r="M434" s="24">
        <f>I434/'data'!$C$15*1000</f>
        <v>2.5</v>
      </c>
      <c r="N434" s="24">
        <f>N433+'data'!$G$21*(M433-N433)/60*C433</f>
        <v>2.48442019967424</v>
      </c>
      <c r="O434" s="25">
        <f>IF(N434&lt;='data'!$G$22,1.89,1.47)</f>
        <v>1.89</v>
      </c>
      <c r="P434" s="24">
        <f>$A434</f>
        <v>2150</v>
      </c>
      <c r="Q434" s="25">
        <f>'data'!$G$23-'data'!$G$23*(1-('data'!$G$22^O434)/('data'!$G$22^O434+N434^O434))</f>
        <v>54.468244397929</v>
      </c>
      <c r="R434" s="25">
        <f>VLOOKUP(IF(P434-'data'!$G$24&lt;0,0,P434-'data'!$G$24),P2:Q1104,2)</f>
        <v>54.4812145778563</v>
      </c>
    </row>
    <row r="435" ht="20.05" customHeight="1">
      <c r="A435" s="22">
        <f>$A434+C434</f>
        <v>2155</v>
      </c>
      <c r="B435" s="23">
        <v>2.5</v>
      </c>
      <c r="C435" s="24">
        <v>5</v>
      </c>
      <c r="D435" t="b" s="25">
        <v>0</v>
      </c>
      <c r="E435" s="26"/>
      <c r="F435" s="30">
        <f>3600*(B435*'data'!$C$15/1000-H435-I434)/C435</f>
        <v>472.394795280054</v>
      </c>
      <c r="G435" s="30">
        <f>IF(F435&gt;'data'!$H$29,'data'!$H$29,IF(F435&lt;0,0,F435))</f>
        <v>472.394795280054</v>
      </c>
      <c r="H435" s="30">
        <f>(J435*'data'!$C$16+K435*OFFSET('data'!$C$17,0,D435)-I434*(OFFSET('data'!$C$18,0,D435)+'data'!$C$19+OFFSET('data'!$C$20,0,D435)))*$C435/60</f>
        <v>-0.656103882333433</v>
      </c>
      <c r="I435" s="30">
        <f>(G435/60)*$C435/60+H435+I434</f>
        <v>16.3633802816823</v>
      </c>
      <c r="J435" s="30">
        <f>J434+('data'!$C$19*I434-'data'!$C$16*J434)*$C435/60</f>
        <v>62.0264600188255</v>
      </c>
      <c r="K435" s="30">
        <f>K434+(OFFSET('data'!$C$20,0,D435)*I434-OFFSET('data'!$C$17,0,D435)*K434)*$C435/60</f>
        <v>98.2509078970004</v>
      </c>
      <c r="L435" s="28">
        <f>$A435/60</f>
        <v>35.9166666666667</v>
      </c>
      <c r="M435" s="24">
        <f>I435/'data'!$C$15*1000</f>
        <v>2.5</v>
      </c>
      <c r="N435" s="24">
        <f>N434+'data'!$G$21*(M434-N434)/60*C434</f>
        <v>2.48460353050665</v>
      </c>
      <c r="O435" s="25">
        <f>IF(N435&lt;='data'!$G$22,1.89,1.47)</f>
        <v>1.89</v>
      </c>
      <c r="P435" s="24">
        <f>$A435</f>
        <v>2155</v>
      </c>
      <c r="Q435" s="25">
        <f>'data'!$G$23-'data'!$G$23*(1-('data'!$G$22^O435)/('data'!$G$22^O435+N435^O435))</f>
        <v>54.4650970797209</v>
      </c>
      <c r="R435" s="25">
        <f>VLOOKUP(IF(P435-'data'!$G$24&lt;0,0,P435-'data'!$G$24),P2:Q1104,2)</f>
        <v>54.4779139818987</v>
      </c>
    </row>
    <row r="436" ht="20.05" customHeight="1">
      <c r="A436" s="22">
        <f>$A435+C435</f>
        <v>2160</v>
      </c>
      <c r="B436" s="23">
        <v>2.5</v>
      </c>
      <c r="C436" s="24">
        <v>5</v>
      </c>
      <c r="D436" t="b" s="25">
        <v>0</v>
      </c>
      <c r="E436" s="26"/>
      <c r="F436" s="30">
        <f>3600*(B436*'data'!$C$15/1000-H436-I435)/C436</f>
        <v>472.210688738503</v>
      </c>
      <c r="G436" s="30">
        <f>IF(F436&gt;'data'!$H$29,'data'!$H$29,IF(F436&lt;0,0,F436))</f>
        <v>472.210688738503</v>
      </c>
      <c r="H436" s="30">
        <f>(J436*'data'!$C$16+K436*OFFSET('data'!$C$17,0,D436)-I435*(OFFSET('data'!$C$18,0,D436)+'data'!$C$19+OFFSET('data'!$C$20,0,D436)))*$C436/60</f>
        <v>-0.655848178803502</v>
      </c>
      <c r="I436" s="30">
        <f>(G436/60)*$C436/60+H436+I435</f>
        <v>16.3633802816823</v>
      </c>
      <c r="J436" s="30">
        <f>J435+('data'!$C$19*I435-'data'!$C$16*J435)*$C436/60</f>
        <v>62.0579367460607</v>
      </c>
      <c r="K436" s="30">
        <f>K435+(OFFSET('data'!$C$20,0,D436)*I435-OFFSET('data'!$C$17,0,D436)*K435)*$C436/60</f>
        <v>98.46333717206549</v>
      </c>
      <c r="L436" s="28">
        <f>$A436/60</f>
        <v>36</v>
      </c>
      <c r="M436" s="24">
        <f>I436/'data'!$C$15*1000</f>
        <v>2.5</v>
      </c>
      <c r="N436" s="24">
        <f>N435+'data'!$G$21*(M435-N435)/60*C435</f>
        <v>2.48478470404606</v>
      </c>
      <c r="O436" s="25">
        <f>IF(N436&lt;='data'!$G$22,1.89,1.47)</f>
        <v>1.89</v>
      </c>
      <c r="P436" s="24">
        <f>$A436</f>
        <v>2160</v>
      </c>
      <c r="Q436" s="25">
        <f>'data'!$G$23-'data'!$G$23*(1-('data'!$G$22^O436)/('data'!$G$22^O436+N436^O436))</f>
        <v>54.4619869509597</v>
      </c>
      <c r="R436" s="25">
        <f>VLOOKUP(IF(P436-'data'!$G$24&lt;0,0,P436-'data'!$G$24),P2:Q1104,2)</f>
        <v>54.4746523943187</v>
      </c>
    </row>
    <row r="437" ht="20.05" customHeight="1">
      <c r="A437" s="22">
        <f>$A436+C436</f>
        <v>2165</v>
      </c>
      <c r="B437" s="23">
        <v>2.5</v>
      </c>
      <c r="C437" s="24">
        <v>5</v>
      </c>
      <c r="D437" t="b" s="25">
        <v>0</v>
      </c>
      <c r="E437" s="26"/>
      <c r="F437" s="30">
        <f>3600*(B437*'data'!$C$15/1000-H437-I436)/C437</f>
        <v>472.027379744563</v>
      </c>
      <c r="G437" s="30">
        <f>IF(F437&gt;'data'!$H$29,'data'!$H$29,IF(F437&lt;0,0,F437))</f>
        <v>472.027379744563</v>
      </c>
      <c r="H437" s="30">
        <f>(J437*'data'!$C$16+K437*OFFSET('data'!$C$17,0,D437)-I436*(OFFSET('data'!$C$18,0,D437)+'data'!$C$19+OFFSET('data'!$C$20,0,D437)))*$C437/60</f>
        <v>-0.6555935829785851</v>
      </c>
      <c r="I437" s="30">
        <f>(G437/60)*$C437/60+H437+I436</f>
        <v>16.3633802816823</v>
      </c>
      <c r="J437" s="30">
        <f>J436+('data'!$C$19*I436-'data'!$C$16*J436)*$C437/60</f>
        <v>62.089228756608</v>
      </c>
      <c r="K437" s="30">
        <f>K436+(OFFSET('data'!$C$20,0,D437)*I436-OFFSET('data'!$C$17,0,D437)*K436)*$C437/60</f>
        <v>98.67569546028849</v>
      </c>
      <c r="L437" s="28">
        <f>$A437/60</f>
        <v>36.0833333333333</v>
      </c>
      <c r="M437" s="24">
        <f>I437/'data'!$C$15*1000</f>
        <v>2.5</v>
      </c>
      <c r="N437" s="24">
        <f>N436+'data'!$G$21*(M436-N436)/60*C436</f>
        <v>2.48496374567781</v>
      </c>
      <c r="O437" s="25">
        <f>IF(N437&lt;='data'!$G$22,1.89,1.47)</f>
        <v>1.89</v>
      </c>
      <c r="P437" s="24">
        <f>$A437</f>
        <v>2165</v>
      </c>
      <c r="Q437" s="25">
        <f>'data'!$G$23-'data'!$G$23*(1-('data'!$G$22^O437)/('data'!$G$22^O437+N437^O437))</f>
        <v>54.4589135704293</v>
      </c>
      <c r="R437" s="25">
        <f>VLOOKUP(IF(P437-'data'!$G$24&lt;0,0,P437-'data'!$G$24),P2:Q1104,2)</f>
        <v>54.4714293521407</v>
      </c>
    </row>
    <row r="438" ht="20.05" customHeight="1">
      <c r="A438" s="22">
        <f>$A437+C437</f>
        <v>2170</v>
      </c>
      <c r="B438" s="23">
        <v>2.5</v>
      </c>
      <c r="C438" s="24">
        <v>5</v>
      </c>
      <c r="D438" t="b" s="25">
        <v>0</v>
      </c>
      <c r="E438" s="26"/>
      <c r="F438" s="30">
        <f>3600*(B438*'data'!$C$15/1000-H438-I437)/C438</f>
        <v>471.844863712459</v>
      </c>
      <c r="G438" s="30">
        <f>IF(F438&gt;'data'!$H$29,'data'!$H$29,IF(F438&lt;0,0,F438))</f>
        <v>471.844863712459</v>
      </c>
      <c r="H438" s="30">
        <f>(J438*'data'!$C$16+K438*OFFSET('data'!$C$17,0,D438)-I437*(OFFSET('data'!$C$18,0,D438)+'data'!$C$19+OFFSET('data'!$C$20,0,D438)))*$C438/60</f>
        <v>-0.6553400884895521</v>
      </c>
      <c r="I438" s="30">
        <f>(G438/60)*$C438/60+H438+I437</f>
        <v>16.3633802816823</v>
      </c>
      <c r="J438" s="30">
        <f>J437+('data'!$C$19*I437-'data'!$C$16*J437)*$C438/60</f>
        <v>62.120337134451</v>
      </c>
      <c r="K438" s="30">
        <f>K437+(OFFSET('data'!$C$20,0,D438)*I437-OFFSET('data'!$C$17,0,D438)*K437)*$C438/60</f>
        <v>98.8879827853909</v>
      </c>
      <c r="L438" s="28">
        <f>$A438/60</f>
        <v>36.1666666666667</v>
      </c>
      <c r="M438" s="24">
        <f>I438/'data'!$C$15*1000</f>
        <v>2.5</v>
      </c>
      <c r="N438" s="24">
        <f>N437+'data'!$G$21*(M437-N437)/60*C437</f>
        <v>2.4851406804885</v>
      </c>
      <c r="O438" s="25">
        <f>IF(N438&lt;='data'!$G$22,1.89,1.47)</f>
        <v>1.89</v>
      </c>
      <c r="P438" s="24">
        <f>$A438</f>
        <v>2170</v>
      </c>
      <c r="Q438" s="25">
        <f>'data'!$G$23-'data'!$G$23*(1-('data'!$G$22^O438)/('data'!$G$22^O438+N438^O438))</f>
        <v>54.4558765021897</v>
      </c>
      <c r="R438" s="25">
        <f>VLOOKUP(IF(P438-'data'!$G$24&lt;0,0,P438-'data'!$G$24),P2:Q1104,2)</f>
        <v>54.468244397929</v>
      </c>
    </row>
    <row r="439" ht="20.05" customHeight="1">
      <c r="A439" s="22">
        <f>$A438+C438</f>
        <v>2175</v>
      </c>
      <c r="B439" s="23">
        <v>2.5</v>
      </c>
      <c r="C439" s="24">
        <v>5</v>
      </c>
      <c r="D439" t="b" s="25">
        <v>0</v>
      </c>
      <c r="E439" s="26"/>
      <c r="F439" s="30">
        <f>3600*(B439*'data'!$C$15/1000-H439-I438)/C439</f>
        <v>471.663136083298</v>
      </c>
      <c r="G439" s="30">
        <f>IF(F439&gt;'data'!$H$29,'data'!$H$29,IF(F439&lt;0,0,F439))</f>
        <v>471.663136083298</v>
      </c>
      <c r="H439" s="30">
        <f>(J439*'data'!$C$16+K439*OFFSET('data'!$C$17,0,D439)-I438*(OFFSET('data'!$C$18,0,D439)+'data'!$C$19+OFFSET('data'!$C$20,0,D439)))*$C439/60</f>
        <v>-0.655087689004606</v>
      </c>
      <c r="I439" s="30">
        <f>(G439/60)*$C439/60+H439+I438</f>
        <v>16.3633802816823</v>
      </c>
      <c r="J439" s="30">
        <f>J438+('data'!$C$19*I438-'data'!$C$16*J438)*$C439/60</f>
        <v>62.151262957212</v>
      </c>
      <c r="K439" s="30">
        <f>K438+(OFFSET('data'!$C$20,0,D439)*I438-OFFSET('data'!$C$17,0,D439)*K438)*$C439/60</f>
        <v>99.1001991710862</v>
      </c>
      <c r="L439" s="28">
        <f>$A439/60</f>
        <v>36.25</v>
      </c>
      <c r="M439" s="24">
        <f>I439/'data'!$C$15*1000</f>
        <v>2.5</v>
      </c>
      <c r="N439" s="24">
        <f>N438+'data'!$G$21*(M438-N438)/60*C438</f>
        <v>2.48531553326954</v>
      </c>
      <c r="O439" s="25">
        <f>IF(N439&lt;='data'!$G$22,1.89,1.47)</f>
        <v>1.89</v>
      </c>
      <c r="P439" s="24">
        <f>$A439</f>
        <v>2175</v>
      </c>
      <c r="Q439" s="25">
        <f>'data'!$G$23-'data'!$G$23*(1-('data'!$G$22^O439)/('data'!$G$22^O439+N439^O439))</f>
        <v>54.4528753155123</v>
      </c>
      <c r="R439" s="25">
        <f>VLOOKUP(IF(P439-'data'!$G$24&lt;0,0,P439-'data'!$G$24),P2:Q1104,2)</f>
        <v>54.4650970797209</v>
      </c>
    </row>
    <row r="440" ht="20.05" customHeight="1">
      <c r="A440" s="22">
        <f>$A439+C439</f>
        <v>2180</v>
      </c>
      <c r="B440" s="23">
        <v>2.5</v>
      </c>
      <c r="C440" s="24">
        <v>5</v>
      </c>
      <c r="D440" t="b" s="25">
        <v>0</v>
      </c>
      <c r="E440" s="26"/>
      <c r="F440" s="30">
        <f>3600*(B440*'data'!$C$15/1000-H440-I439)/C440</f>
        <v>471.482192324906</v>
      </c>
      <c r="G440" s="30">
        <f>IF(F440&gt;'data'!$H$29,'data'!$H$29,IF(F440&lt;0,0,F440))</f>
        <v>471.482192324906</v>
      </c>
      <c r="H440" s="30">
        <f>(J440*'data'!$C$16+K440*OFFSET('data'!$C$17,0,D440)-I439*(OFFSET('data'!$C$18,0,D440)+'data'!$C$19+OFFSET('data'!$C$20,0,D440)))*$C440/60</f>
        <v>-0.654836378229061</v>
      </c>
      <c r="I440" s="30">
        <f>(G440/60)*$C440/60+H440+I439</f>
        <v>16.3633802816823</v>
      </c>
      <c r="J440" s="30">
        <f>J439+('data'!$C$19*I439-'data'!$C$16*J439)*$C440/60</f>
        <v>62.1820072961896</v>
      </c>
      <c r="K440" s="30">
        <f>K439+(OFFSET('data'!$C$20,0,D440)*I439-OFFSET('data'!$C$17,0,D440)*K439)*$C440/60</f>
        <v>99.312344641080</v>
      </c>
      <c r="L440" s="28">
        <f>$A440/60</f>
        <v>36.3333333333333</v>
      </c>
      <c r="M440" s="24">
        <f>I440/'data'!$C$15*1000</f>
        <v>2.5</v>
      </c>
      <c r="N440" s="24">
        <f>N439+'data'!$G$21*(M439-N439)/60*C439</f>
        <v>2.48548832852063</v>
      </c>
      <c r="O440" s="25">
        <f>IF(N440&lt;='data'!$G$22,1.89,1.47)</f>
        <v>1.89</v>
      </c>
      <c r="P440" s="24">
        <f>$A440</f>
        <v>2180</v>
      </c>
      <c r="Q440" s="25">
        <f>'data'!$G$23-'data'!$G$23*(1-('data'!$G$22^O440)/('data'!$G$22^O440+N440^O440))</f>
        <v>54.449909584817</v>
      </c>
      <c r="R440" s="25">
        <f>VLOOKUP(IF(P440-'data'!$G$24&lt;0,0,P440-'data'!$G$24),P2:Q1104,2)</f>
        <v>54.4619869509597</v>
      </c>
    </row>
    <row r="441" ht="20.05" customHeight="1">
      <c r="A441" s="22">
        <f>$A440+C440</f>
        <v>2185</v>
      </c>
      <c r="B441" s="23">
        <v>2.5</v>
      </c>
      <c r="C441" s="24">
        <v>5</v>
      </c>
      <c r="D441" t="b" s="25">
        <v>0</v>
      </c>
      <c r="E441" s="26"/>
      <c r="F441" s="30">
        <f>3600*(B441*'data'!$C$15/1000-H441-I440)/C441</f>
        <v>471.302027931677</v>
      </c>
      <c r="G441" s="30">
        <f>IF(F441&gt;'data'!$H$29,'data'!$H$29,IF(F441&lt;0,0,F441))</f>
        <v>471.302027931677</v>
      </c>
      <c r="H441" s="30">
        <f>(J441*'data'!$C$16+K441*OFFSET('data'!$C$17,0,D441)-I440*(OFFSET('data'!$C$18,0,D441)+'data'!$C$19+OFFSET('data'!$C$20,0,D441)))*$C441/60</f>
        <v>-0.654586149905132</v>
      </c>
      <c r="I441" s="30">
        <f>(G441/60)*$C441/60+H441+I440</f>
        <v>16.3633802816823</v>
      </c>
      <c r="J441" s="30">
        <f>J440+('data'!$C$19*I440-'data'!$C$16*J440)*$C441/60</f>
        <v>62.2125712163954</v>
      </c>
      <c r="K441" s="30">
        <f>K440+(OFFSET('data'!$C$20,0,D441)*I440-OFFSET('data'!$C$17,0,D441)*K440)*$C441/60</f>
        <v>99.524419219070</v>
      </c>
      <c r="L441" s="28">
        <f>$A441/60</f>
        <v>36.4166666666667</v>
      </c>
      <c r="M441" s="24">
        <f>I441/'data'!$C$15*1000</f>
        <v>2.5</v>
      </c>
      <c r="N441" s="24">
        <f>N440+'data'!$G$21*(M440-N440)/60*C440</f>
        <v>2.48565909045315</v>
      </c>
      <c r="O441" s="25">
        <f>IF(N441&lt;='data'!$G$22,1.89,1.47)</f>
        <v>1.89</v>
      </c>
      <c r="P441" s="24">
        <f>$A441</f>
        <v>2185</v>
      </c>
      <c r="Q441" s="25">
        <f>'data'!$G$23-'data'!$G$23*(1-('data'!$G$22^O441)/('data'!$G$22^O441+N441^O441))</f>
        <v>54.4469788896101</v>
      </c>
      <c r="R441" s="25">
        <f>VLOOKUP(IF(P441-'data'!$G$24&lt;0,0,P441-'data'!$G$24),P2:Q1104,2)</f>
        <v>54.4589135704293</v>
      </c>
    </row>
    <row r="442" ht="20.05" customHeight="1">
      <c r="A442" s="22">
        <f>$A441+C441</f>
        <v>2190</v>
      </c>
      <c r="B442" s="23">
        <v>2.5</v>
      </c>
      <c r="C442" s="24">
        <v>5</v>
      </c>
      <c r="D442" t="b" s="25">
        <v>0</v>
      </c>
      <c r="E442" s="26"/>
      <c r="F442" s="30">
        <f>3600*(B442*'data'!$C$15/1000-H442-I441)/C442</f>
        <v>471.122638424410</v>
      </c>
      <c r="G442" s="30">
        <f>IF(F442&gt;'data'!$H$29,'data'!$H$29,IF(F442&lt;0,0,F442))</f>
        <v>471.122638424410</v>
      </c>
      <c r="H442" s="30">
        <f>(J442*'data'!$C$16+K442*OFFSET('data'!$C$17,0,D442)-I441*(OFFSET('data'!$C$18,0,D442)+'data'!$C$19+OFFSET('data'!$C$20,0,D442)))*$C442/60</f>
        <v>-0.654336997811706</v>
      </c>
      <c r="I442" s="30">
        <f>(G442/60)*$C442/60+H442+I441</f>
        <v>16.3633802816823</v>
      </c>
      <c r="J442" s="30">
        <f>J441+('data'!$C$19*I441-'data'!$C$16*J441)*$C442/60</f>
        <v>62.2429557765913</v>
      </c>
      <c r="K442" s="30">
        <f>K441+(OFFSET('data'!$C$20,0,D442)*I441-OFFSET('data'!$C$17,0,D442)*K441)*$C442/60</f>
        <v>99.73642292874599</v>
      </c>
      <c r="L442" s="28">
        <f>$A442/60</f>
        <v>36.5</v>
      </c>
      <c r="M442" s="24">
        <f>I442/'data'!$C$15*1000</f>
        <v>2.5</v>
      </c>
      <c r="N442" s="24">
        <f>N441+'data'!$G$21*(M441-N441)/60*C441</f>
        <v>2.4858278429936</v>
      </c>
      <c r="O442" s="25">
        <f>IF(N442&lt;='data'!$G$22,1.89,1.47)</f>
        <v>1.89</v>
      </c>
      <c r="P442" s="24">
        <f>$A442</f>
        <v>2190</v>
      </c>
      <c r="Q442" s="25">
        <f>'data'!$G$23-'data'!$G$23*(1-('data'!$G$22^O442)/('data'!$G$22^O442+N442^O442))</f>
        <v>54.4440828144217</v>
      </c>
      <c r="R442" s="25">
        <f>VLOOKUP(IF(P442-'data'!$G$24&lt;0,0,P442-'data'!$G$24),P2:Q1104,2)</f>
        <v>54.4558765021897</v>
      </c>
    </row>
    <row r="443" ht="20.05" customHeight="1">
      <c r="A443" s="22">
        <f>$A442+C442</f>
        <v>2195</v>
      </c>
      <c r="B443" s="23">
        <v>2.5</v>
      </c>
      <c r="C443" s="24">
        <v>5</v>
      </c>
      <c r="D443" t="b" s="25">
        <v>0</v>
      </c>
      <c r="E443" s="26"/>
      <c r="F443" s="30">
        <f>3600*(B443*'data'!$C$15/1000-H443-I442)/C443</f>
        <v>470.944019350163</v>
      </c>
      <c r="G443" s="30">
        <f>IF(F443&gt;'data'!$H$29,'data'!$H$29,IF(F443&lt;0,0,F443))</f>
        <v>470.944019350163</v>
      </c>
      <c r="H443" s="30">
        <f>(J443*'data'!$C$16+K443*OFFSET('data'!$C$17,0,D443)-I442*(OFFSET('data'!$C$18,0,D443)+'data'!$C$19+OFFSET('data'!$C$20,0,D443)))*$C443/60</f>
        <v>-0.65408891576414</v>
      </c>
      <c r="I443" s="30">
        <f>(G443/60)*$C443/60+H443+I442</f>
        <v>16.3633802816823</v>
      </c>
      <c r="J443" s="30">
        <f>J442+('data'!$C$19*I442-'data'!$C$16*J442)*$C443/60</f>
        <v>62.2731620293259</v>
      </c>
      <c r="K443" s="30">
        <f>K442+(OFFSET('data'!$C$20,0,D443)*I442-OFFSET('data'!$C$17,0,D443)*K442)*$C443/60</f>
        <v>99.9483557937898</v>
      </c>
      <c r="L443" s="28">
        <f>$A443/60</f>
        <v>36.5833333333333</v>
      </c>
      <c r="M443" s="24">
        <f>I443/'data'!$C$15*1000</f>
        <v>2.5</v>
      </c>
      <c r="N443" s="24">
        <f>N442+'data'!$G$21*(M442-N442)/60*C442</f>
        <v>2.48599460978693</v>
      </c>
      <c r="O443" s="25">
        <f>IF(N443&lt;='data'!$G$22,1.89,1.47)</f>
        <v>1.89</v>
      </c>
      <c r="P443" s="24">
        <f>$A443</f>
        <v>2195</v>
      </c>
      <c r="Q443" s="25">
        <f>'data'!$G$23-'data'!$G$23*(1-('data'!$G$22^O443)/('data'!$G$22^O443+N443^O443))</f>
        <v>54.4412209487458</v>
      </c>
      <c r="R443" s="25">
        <f>VLOOKUP(IF(P443-'data'!$G$24&lt;0,0,P443-'data'!$G$24),P2:Q1104,2)</f>
        <v>54.4528753155123</v>
      </c>
    </row>
    <row r="444" ht="20.05" customHeight="1">
      <c r="A444" s="22">
        <f>$A443+C443</f>
        <v>2200</v>
      </c>
      <c r="B444" s="23">
        <v>2.5</v>
      </c>
      <c r="C444" s="24">
        <v>5</v>
      </c>
      <c r="D444" t="b" s="25">
        <v>0</v>
      </c>
      <c r="E444" s="26"/>
      <c r="F444" s="30">
        <f>3600*(B444*'data'!$C$15/1000-H444-I443)/C444</f>
        <v>470.766166282089</v>
      </c>
      <c r="G444" s="30">
        <f>IF(F444&gt;'data'!$H$29,'data'!$H$29,IF(F444&lt;0,0,F444))</f>
        <v>470.766166282089</v>
      </c>
      <c r="H444" s="30">
        <f>(J444*'data'!$C$16+K444*OFFSET('data'!$C$17,0,D444)-I443*(OFFSET('data'!$C$18,0,D444)+'data'!$C$19+OFFSET('data'!$C$20,0,D444)))*$C444/60</f>
        <v>-0.653841897614038</v>
      </c>
      <c r="I444" s="30">
        <f>(G444/60)*$C444/60+H444+I443</f>
        <v>16.3633802816823</v>
      </c>
      <c r="J444" s="30">
        <f>J443+('data'!$C$19*I443-'data'!$C$16*J443)*$C444/60</f>
        <v>62.3031910209712</v>
      </c>
      <c r="K444" s="30">
        <f>K443+(OFFSET('data'!$C$20,0,D444)*I443-OFFSET('data'!$C$17,0,D444)*K443)*$C444/60</f>
        <v>100.160217837875</v>
      </c>
      <c r="L444" s="28">
        <f>$A444/60</f>
        <v>36.6666666666667</v>
      </c>
      <c r="M444" s="24">
        <f>I444/'data'!$C$15*1000</f>
        <v>2.5</v>
      </c>
      <c r="N444" s="24">
        <f>N443+'data'!$G$21*(M443-N443)/60*C443</f>
        <v>2.48615941419984</v>
      </c>
      <c r="O444" s="25">
        <f>IF(N444&lt;='data'!$G$22,1.89,1.47)</f>
        <v>1.89</v>
      </c>
      <c r="P444" s="24">
        <f>$A444</f>
        <v>2200</v>
      </c>
      <c r="Q444" s="25">
        <f>'data'!$G$23-'data'!$G$23*(1-('data'!$G$22^O444)/('data'!$G$22^O444+N444^O444))</f>
        <v>54.4383928869798</v>
      </c>
      <c r="R444" s="25">
        <f>VLOOKUP(IF(P444-'data'!$G$24&lt;0,0,P444-'data'!$G$24),P2:Q1104,2)</f>
        <v>54.449909584817</v>
      </c>
    </row>
    <row r="445" ht="20.05" customHeight="1">
      <c r="A445" s="22">
        <f>$A444+C444</f>
        <v>2205</v>
      </c>
      <c r="B445" s="23">
        <v>2.5</v>
      </c>
      <c r="C445" s="24">
        <v>5</v>
      </c>
      <c r="D445" t="b" s="25">
        <v>0</v>
      </c>
      <c r="E445" s="26"/>
      <c r="F445" s="30">
        <f>3600*(B445*'data'!$C$15/1000-H445-I444)/C445</f>
        <v>470.589074819292</v>
      </c>
      <c r="G445" s="30">
        <f>IF(F445&gt;'data'!$H$29,'data'!$H$29,IF(F445&lt;0,0,F445))</f>
        <v>470.589074819292</v>
      </c>
      <c r="H445" s="30">
        <f>(J445*'data'!$C$16+K445*OFFSET('data'!$C$17,0,D445)-I444*(OFFSET('data'!$C$18,0,D445)+'data'!$C$19+OFFSET('data'!$C$20,0,D445)))*$C445/60</f>
        <v>-0.653595937249041</v>
      </c>
      <c r="I445" s="30">
        <f>(G445/60)*$C445/60+H445+I444</f>
        <v>16.3633802816823</v>
      </c>
      <c r="J445" s="30">
        <f>J444+('data'!$C$19*I444-'data'!$C$16*J444)*$C445/60</f>
        <v>62.3330437917586</v>
      </c>
      <c r="K445" s="30">
        <f>K444+(OFFSET('data'!$C$20,0,D445)*I444-OFFSET('data'!$C$17,0,D445)*K444)*$C445/60</f>
        <v>100.372009084668</v>
      </c>
      <c r="L445" s="28">
        <f>$A445/60</f>
        <v>36.75</v>
      </c>
      <c r="M445" s="24">
        <f>I445/'data'!$C$15*1000</f>
        <v>2.5</v>
      </c>
      <c r="N445" s="24">
        <f>N444+'data'!$G$21*(M444-N444)/60*C444</f>
        <v>2.48632227932409</v>
      </c>
      <c r="O445" s="25">
        <f>IF(N445&lt;='data'!$G$22,1.89,1.47)</f>
        <v>1.89</v>
      </c>
      <c r="P445" s="24">
        <f>$A445</f>
        <v>2205</v>
      </c>
      <c r="Q445" s="25">
        <f>'data'!$G$23-'data'!$G$23*(1-('data'!$G$22^O445)/('data'!$G$22^O445+N445^O445))</f>
        <v>54.4355982283647</v>
      </c>
      <c r="R445" s="25">
        <f>VLOOKUP(IF(P445-'data'!$G$24&lt;0,0,P445-'data'!$G$24),P2:Q1104,2)</f>
        <v>54.4469788896101</v>
      </c>
    </row>
    <row r="446" ht="20.05" customHeight="1">
      <c r="A446" s="22">
        <f>$A445+C445</f>
        <v>2210</v>
      </c>
      <c r="B446" s="23">
        <v>2.5</v>
      </c>
      <c r="C446" s="24">
        <v>5</v>
      </c>
      <c r="D446" t="b" s="25">
        <v>0</v>
      </c>
      <c r="E446" s="26"/>
      <c r="F446" s="30">
        <f>3600*(B446*'data'!$C$15/1000-H446-I445)/C446</f>
        <v>470.412740586666</v>
      </c>
      <c r="G446" s="30">
        <f>IF(F446&gt;'data'!$H$29,'data'!$H$29,IF(F446&lt;0,0,F446))</f>
        <v>470.412740586666</v>
      </c>
      <c r="H446" s="30">
        <f>(J446*'data'!$C$16+K446*OFFSET('data'!$C$17,0,D446)-I445*(OFFSET('data'!$C$18,0,D446)+'data'!$C$19+OFFSET('data'!$C$20,0,D446)))*$C446/60</f>
        <v>-0.653351028592617</v>
      </c>
      <c r="I446" s="30">
        <f>(G446/60)*$C446/60+H446+I445</f>
        <v>16.3633802816823</v>
      </c>
      <c r="J446" s="30">
        <f>J445+('data'!$C$19*I445-'data'!$C$16*J445)*$C446/60</f>
        <v>62.3627213758152</v>
      </c>
      <c r="K446" s="30">
        <f>K445+(OFFSET('data'!$C$20,0,D446)*I445-OFFSET('data'!$C$17,0,D446)*K445)*$C446/60</f>
        <v>100.583729557827</v>
      </c>
      <c r="L446" s="28">
        <f>$A446/60</f>
        <v>36.8333333333333</v>
      </c>
      <c r="M446" s="24">
        <f>I446/'data'!$C$15*1000</f>
        <v>2.5</v>
      </c>
      <c r="N446" s="24">
        <f>N445+'data'!$G$21*(M445-N445)/60*C445</f>
        <v>2.48648322797969</v>
      </c>
      <c r="O446" s="25">
        <f>IF(N446&lt;='data'!$G$22,1.89,1.47)</f>
        <v>1.89</v>
      </c>
      <c r="P446" s="24">
        <f>$A446</f>
        <v>2210</v>
      </c>
      <c r="Q446" s="25">
        <f>'data'!$G$23-'data'!$G$23*(1-('data'!$G$22^O446)/('data'!$G$22^O446+N446^O446))</f>
        <v>54.4328365769273</v>
      </c>
      <c r="R446" s="25">
        <f>VLOOKUP(IF(P446-'data'!$G$24&lt;0,0,P446-'data'!$G$24),P2:Q1104,2)</f>
        <v>54.4440828144217</v>
      </c>
    </row>
    <row r="447" ht="20.05" customHeight="1">
      <c r="A447" s="22">
        <f>$A446+C446</f>
        <v>2215</v>
      </c>
      <c r="B447" s="23">
        <v>2.5</v>
      </c>
      <c r="C447" s="24">
        <v>5</v>
      </c>
      <c r="D447" t="b" s="25">
        <v>0</v>
      </c>
      <c r="E447" s="26"/>
      <c r="F447" s="30">
        <f>3600*(B447*'data'!$C$15/1000-H447-I446)/C447</f>
        <v>470.237159234753</v>
      </c>
      <c r="G447" s="30">
        <f>IF(F447&gt;'data'!$H$29,'data'!$H$29,IF(F447&lt;0,0,F447))</f>
        <v>470.237159234753</v>
      </c>
      <c r="H447" s="30">
        <f>(J447*'data'!$C$16+K447*OFFSET('data'!$C$17,0,D447)-I446*(OFFSET('data'!$C$18,0,D447)+'data'!$C$19+OFFSET('data'!$C$20,0,D447)))*$C447/60</f>
        <v>-0.653107165603848</v>
      </c>
      <c r="I447" s="30">
        <f>(G447/60)*$C447/60+H447+I446</f>
        <v>16.3633802816823</v>
      </c>
      <c r="J447" s="30">
        <f>J446+('data'!$C$19*I446-'data'!$C$16*J446)*$C447/60</f>
        <v>62.3922248011992</v>
      </c>
      <c r="K447" s="30">
        <f>K446+(OFFSET('data'!$C$20,0,D447)*I446-OFFSET('data'!$C$17,0,D447)*K446)*$C447/60</f>
        <v>100.795379281002</v>
      </c>
      <c r="L447" s="28">
        <f>$A447/60</f>
        <v>36.9166666666667</v>
      </c>
      <c r="M447" s="24">
        <f>I447/'data'!$C$15*1000</f>
        <v>2.5</v>
      </c>
      <c r="N447" s="24">
        <f>N446+'data'!$G$21*(M446-N446)/60*C446</f>
        <v>2.48664228271814</v>
      </c>
      <c r="O447" s="25">
        <f>IF(N447&lt;='data'!$G$22,1.89,1.47)</f>
        <v>1.89</v>
      </c>
      <c r="P447" s="24">
        <f>$A447</f>
        <v>2215</v>
      </c>
      <c r="Q447" s="25">
        <f>'data'!$G$23-'data'!$G$23*(1-('data'!$G$22^O447)/('data'!$G$22^O447+N447^O447))</f>
        <v>54.4301075414212</v>
      </c>
      <c r="R447" s="25">
        <f>VLOOKUP(IF(P447-'data'!$G$24&lt;0,0,P447-'data'!$G$24),P2:Q1104,2)</f>
        <v>54.4412209487458</v>
      </c>
    </row>
    <row r="448" ht="20.05" customHeight="1">
      <c r="A448" s="22">
        <f>$A447+C447</f>
        <v>2220</v>
      </c>
      <c r="B448" s="23">
        <v>2.5</v>
      </c>
      <c r="C448" s="24">
        <v>5</v>
      </c>
      <c r="D448" t="b" s="25">
        <v>0</v>
      </c>
      <c r="E448" s="26"/>
      <c r="F448" s="30">
        <f>3600*(B448*'data'!$C$15/1000-H448-I447)/C448</f>
        <v>470.062326439583</v>
      </c>
      <c r="G448" s="30">
        <f>IF(F448&gt;'data'!$H$29,'data'!$H$29,IF(F448&lt;0,0,F448))</f>
        <v>470.062326439583</v>
      </c>
      <c r="H448" s="30">
        <f>(J448*'data'!$C$16+K448*OFFSET('data'!$C$17,0,D448)-I447*(OFFSET('data'!$C$18,0,D448)+'data'!$C$19+OFFSET('data'!$C$20,0,D448)))*$C448/60</f>
        <v>-0.652864342277224</v>
      </c>
      <c r="I448" s="30">
        <f>(G448/60)*$C448/60+H448+I447</f>
        <v>16.3633802816823</v>
      </c>
      <c r="J448" s="30">
        <f>J447+('data'!$C$19*I447-'data'!$C$16*J447)*$C448/60</f>
        <v>62.421555089936</v>
      </c>
      <c r="K448" s="30">
        <f>K447+(OFFSET('data'!$C$20,0,D448)*I447-OFFSET('data'!$C$17,0,D448)*K447)*$C448/60</f>
        <v>101.006958277836</v>
      </c>
      <c r="L448" s="28">
        <f>$A448/60</f>
        <v>37</v>
      </c>
      <c r="M448" s="24">
        <f>I448/'data'!$C$15*1000</f>
        <v>2.5</v>
      </c>
      <c r="N448" s="24">
        <f>N447+'data'!$G$21*(M447-N447)/60*C447</f>
        <v>2.48679946582557</v>
      </c>
      <c r="O448" s="25">
        <f>IF(N448&lt;='data'!$G$22,1.89,1.47)</f>
        <v>1.89</v>
      </c>
      <c r="P448" s="24">
        <f>$A448</f>
        <v>2220</v>
      </c>
      <c r="Q448" s="25">
        <f>'data'!$G$23-'data'!$G$23*(1-('data'!$G$22^O448)/('data'!$G$22^O448+N448^O448))</f>
        <v>54.4274107352706</v>
      </c>
      <c r="R448" s="25">
        <f>VLOOKUP(IF(P448-'data'!$G$24&lt;0,0,P448-'data'!$G$24),P2:Q1104,2)</f>
        <v>54.4383928869798</v>
      </c>
    </row>
    <row r="449" ht="20.05" customHeight="1">
      <c r="A449" s="22">
        <f>$A448+C448</f>
        <v>2225</v>
      </c>
      <c r="B449" s="23">
        <v>2.5</v>
      </c>
      <c r="C449" s="24">
        <v>5</v>
      </c>
      <c r="D449" t="b" s="25">
        <v>0</v>
      </c>
      <c r="E449" s="26"/>
      <c r="F449" s="30">
        <f>3600*(B449*'data'!$C$15/1000-H449-I448)/C449</f>
        <v>469.888237902534</v>
      </c>
      <c r="G449" s="30">
        <f>IF(F449&gt;'data'!$H$29,'data'!$H$29,IF(F449&lt;0,0,F449))</f>
        <v>469.888237902534</v>
      </c>
      <c r="H449" s="30">
        <f>(J449*'data'!$C$16+K449*OFFSET('data'!$C$17,0,D449)-I448*(OFFSET('data'!$C$18,0,D449)+'data'!$C$19+OFFSET('data'!$C$20,0,D449)))*$C449/60</f>
        <v>-0.652622552642433</v>
      </c>
      <c r="I449" s="30">
        <f>(G449/60)*$C449/60+H449+I448</f>
        <v>16.3633802816823</v>
      </c>
      <c r="J449" s="30">
        <f>J448+('data'!$C$19*I448-'data'!$C$16*J448)*$C449/60</f>
        <v>62.4507132580534</v>
      </c>
      <c r="K449" s="30">
        <f>K448+(OFFSET('data'!$C$20,0,D449)*I448-OFFSET('data'!$C$17,0,D449)*K448)*$C449/60</f>
        <v>101.218466571963</v>
      </c>
      <c r="L449" s="28">
        <f>$A449/60</f>
        <v>37.0833333333333</v>
      </c>
      <c r="M449" s="24">
        <f>I449/'data'!$C$15*1000</f>
        <v>2.5</v>
      </c>
      <c r="N449" s="24">
        <f>N448+'data'!$G$21*(M448-N448)/60*C448</f>
        <v>2.48695479932586</v>
      </c>
      <c r="O449" s="25">
        <f>IF(N449&lt;='data'!$G$22,1.89,1.47)</f>
        <v>1.89</v>
      </c>
      <c r="P449" s="24">
        <f>$A449</f>
        <v>2225</v>
      </c>
      <c r="Q449" s="25">
        <f>'data'!$G$23-'data'!$G$23*(1-('data'!$G$22^O449)/('data'!$G$22^O449+N449^O449))</f>
        <v>54.4247457765132</v>
      </c>
      <c r="R449" s="25">
        <f>VLOOKUP(IF(P449-'data'!$G$24&lt;0,0,P449-'data'!$G$24),P2:Q1104,2)</f>
        <v>54.4355982283647</v>
      </c>
    </row>
    <row r="450" ht="20.05" customHeight="1">
      <c r="A450" s="22">
        <f>$A449+C449</f>
        <v>2230</v>
      </c>
      <c r="B450" s="23">
        <v>2.5</v>
      </c>
      <c r="C450" s="24">
        <v>5</v>
      </c>
      <c r="D450" t="b" s="25">
        <v>0</v>
      </c>
      <c r="E450" s="26"/>
      <c r="F450" s="30">
        <f>3600*(B450*'data'!$C$15/1000-H450-I449)/C450</f>
        <v>469.714889350174</v>
      </c>
      <c r="G450" s="30">
        <f>IF(F450&gt;'data'!$H$29,'data'!$H$29,IF(F450&lt;0,0,F450))</f>
        <v>469.714889350174</v>
      </c>
      <c r="H450" s="30">
        <f>(J450*'data'!$C$16+K450*OFFSET('data'!$C$17,0,D450)-I449*(OFFSET('data'!$C$18,0,D450)+'data'!$C$19+OFFSET('data'!$C$20,0,D450)))*$C450/60</f>
        <v>-0.652381790764155</v>
      </c>
      <c r="I450" s="30">
        <f>(G450/60)*$C450/60+H450+I449</f>
        <v>16.3633802816823</v>
      </c>
      <c r="J450" s="30">
        <f>J449+('data'!$C$19*I449-'data'!$C$16*J449)*$C450/60</f>
        <v>62.4797003156167</v>
      </c>
      <c r="K450" s="30">
        <f>K449+(OFFSET('data'!$C$20,0,D450)*I449-OFFSET('data'!$C$17,0,D450)*K449)*$C450/60</f>
        <v>101.429904187009</v>
      </c>
      <c r="L450" s="28">
        <f>$A450/60</f>
        <v>37.1666666666667</v>
      </c>
      <c r="M450" s="24">
        <f>I450/'data'!$C$15*1000</f>
        <v>2.5</v>
      </c>
      <c r="N450" s="24">
        <f>N449+'data'!$G$21*(M449-N449)/60*C449</f>
        <v>2.48710830498373</v>
      </c>
      <c r="O450" s="25">
        <f>IF(N450&lt;='data'!$G$22,1.89,1.47)</f>
        <v>1.89</v>
      </c>
      <c r="P450" s="24">
        <f>$A450</f>
        <v>2230</v>
      </c>
      <c r="Q450" s="25">
        <f>'data'!$G$23-'data'!$G$23*(1-('data'!$G$22^O450)/('data'!$G$22^O450+N450^O450))</f>
        <v>54.4221122877445</v>
      </c>
      <c r="R450" s="25">
        <f>VLOOKUP(IF(P450-'data'!$G$24&lt;0,0,P450-'data'!$G$24),P2:Q1104,2)</f>
        <v>54.4328365769273</v>
      </c>
    </row>
    <row r="451" ht="20.05" customHeight="1">
      <c r="A451" s="22">
        <f>$A450+C450</f>
        <v>2235</v>
      </c>
      <c r="B451" s="23">
        <v>2.5</v>
      </c>
      <c r="C451" s="24">
        <v>5</v>
      </c>
      <c r="D451" t="b" s="25">
        <v>0</v>
      </c>
      <c r="E451" s="26"/>
      <c r="F451" s="30">
        <f>3600*(B451*'data'!$C$15/1000-H451-I450)/C451</f>
        <v>469.542276534120</v>
      </c>
      <c r="G451" s="30">
        <f>IF(F451&gt;'data'!$H$29,'data'!$H$29,IF(F451&lt;0,0,F451))</f>
        <v>469.542276534120</v>
      </c>
      <c r="H451" s="30">
        <f>(J451*'data'!$C$16+K451*OFFSET('data'!$C$17,0,D451)-I450*(OFFSET('data'!$C$18,0,D451)+'data'!$C$19+OFFSET('data'!$C$20,0,D451)))*$C451/60</f>
        <v>-0.652142050741858</v>
      </c>
      <c r="I451" s="30">
        <f>(G451/60)*$C451/60+H451+I450</f>
        <v>16.3633802816823</v>
      </c>
      <c r="J451" s="30">
        <f>J450+('data'!$C$19*I450-'data'!$C$16*J450)*$C451/60</f>
        <v>62.5085172667638</v>
      </c>
      <c r="K451" s="30">
        <f>K450+(OFFSET('data'!$C$20,0,D451)*I450-OFFSET('data'!$C$17,0,D451)*K450)*$C451/60</f>
        <v>101.641271146593</v>
      </c>
      <c r="L451" s="28">
        <f>$A451/60</f>
        <v>37.25</v>
      </c>
      <c r="M451" s="24">
        <f>I451/'data'!$C$15*1000</f>
        <v>2.5</v>
      </c>
      <c r="N451" s="24">
        <f>N450+'data'!$G$21*(M450-N450)/60*C450</f>
        <v>2.4872600043078</v>
      </c>
      <c r="O451" s="25">
        <f>IF(N451&lt;='data'!$G$22,1.89,1.47)</f>
        <v>1.89</v>
      </c>
      <c r="P451" s="24">
        <f>$A451</f>
        <v>2235</v>
      </c>
      <c r="Q451" s="25">
        <f>'data'!$G$23-'data'!$G$23*(1-('data'!$G$22^O451)/('data'!$G$22^O451+N451^O451))</f>
        <v>54.4195098960629</v>
      </c>
      <c r="R451" s="25">
        <f>VLOOKUP(IF(P451-'data'!$G$24&lt;0,0,P451-'data'!$G$24),P2:Q1104,2)</f>
        <v>54.4301075414212</v>
      </c>
    </row>
    <row r="452" ht="20.05" customHeight="1">
      <c r="A452" s="22">
        <f>$A451+C451</f>
        <v>2240</v>
      </c>
      <c r="B452" s="23">
        <v>2.5</v>
      </c>
      <c r="C452" s="24">
        <v>5</v>
      </c>
      <c r="D452" t="b" s="25">
        <v>0</v>
      </c>
      <c r="E452" s="26"/>
      <c r="F452" s="30">
        <f>3600*(B452*'data'!$C$15/1000-H452-I451)/C452</f>
        <v>469.370395230888</v>
      </c>
      <c r="G452" s="30">
        <f>IF(F452&gt;'data'!$H$29,'data'!$H$29,IF(F452&lt;0,0,F452))</f>
        <v>469.370395230888</v>
      </c>
      <c r="H452" s="30">
        <f>(J452*'data'!$C$16+K452*OFFSET('data'!$C$17,0,D452)-I451*(OFFSET('data'!$C$18,0,D452)+'data'!$C$19+OFFSET('data'!$C$20,0,D452)))*$C452/60</f>
        <v>-0.6519033267095919</v>
      </c>
      <c r="I452" s="30">
        <f>(G452/60)*$C452/60+H452+I451</f>
        <v>16.3633802816823</v>
      </c>
      <c r="J452" s="30">
        <f>J451+('data'!$C$19*I451-'data'!$C$16*J451)*$C452/60</f>
        <v>62.5371651097399</v>
      </c>
      <c r="K452" s="30">
        <f>K451+(OFFSET('data'!$C$20,0,D452)*I451-OFFSET('data'!$C$17,0,D452)*K451)*$C452/60</f>
        <v>101.852567474326</v>
      </c>
      <c r="L452" s="28">
        <f>$A452/60</f>
        <v>37.3333333333333</v>
      </c>
      <c r="M452" s="24">
        <f>I452/'data'!$C$15*1000</f>
        <v>2.5</v>
      </c>
      <c r="N452" s="24">
        <f>N451+'data'!$G$21*(M451-N451)/60*C451</f>
        <v>2.48740991855357</v>
      </c>
      <c r="O452" s="25">
        <f>IF(N452&lt;='data'!$G$22,1.89,1.47)</f>
        <v>1.89</v>
      </c>
      <c r="P452" s="24">
        <f>$A452</f>
        <v>2240</v>
      </c>
      <c r="Q452" s="25">
        <f>'data'!$G$23-'data'!$G$23*(1-('data'!$G$22^O452)/('data'!$G$22^O452+N452^O452))</f>
        <v>54.4169382330151</v>
      </c>
      <c r="R452" s="25">
        <f>VLOOKUP(IF(P452-'data'!$G$24&lt;0,0,P452-'data'!$G$24),P2:Q1104,2)</f>
        <v>54.4274107352706</v>
      </c>
    </row>
    <row r="453" ht="20.05" customHeight="1">
      <c r="A453" s="22">
        <f>$A452+C452</f>
        <v>2245</v>
      </c>
      <c r="B453" s="23">
        <v>2.5</v>
      </c>
      <c r="C453" s="24">
        <v>5</v>
      </c>
      <c r="D453" t="b" s="25">
        <v>0</v>
      </c>
      <c r="E453" s="26"/>
      <c r="F453" s="30">
        <f>3600*(B453*'data'!$C$15/1000-H453-I452)/C453</f>
        <v>469.199241241748</v>
      </c>
      <c r="G453" s="30">
        <f>IF(F453&gt;'data'!$H$29,'data'!$H$29,IF(F453&lt;0,0,F453))</f>
        <v>469.199241241748</v>
      </c>
      <c r="H453" s="30">
        <f>(J453*'data'!$C$16+K453*OFFSET('data'!$C$17,0,D453)-I452*(OFFSET('data'!$C$18,0,D453)+'data'!$C$19+OFFSET('data'!$C$20,0,D453)))*$C453/60</f>
        <v>-0.6516656128357859</v>
      </c>
      <c r="I453" s="30">
        <f>(G453/60)*$C453/60+H453+I452</f>
        <v>16.3633802816823</v>
      </c>
      <c r="J453" s="30">
        <f>J452+('data'!$C$19*I452-'data'!$C$16*J452)*$C453/60</f>
        <v>62.5656448369323</v>
      </c>
      <c r="K453" s="30">
        <f>K452+(OFFSET('data'!$C$20,0,D453)*I452-OFFSET('data'!$C$17,0,D453)*K452)*$C453/60</f>
        <v>102.063793193810</v>
      </c>
      <c r="L453" s="28">
        <f>$A453/60</f>
        <v>37.4166666666667</v>
      </c>
      <c r="M453" s="24">
        <f>I453/'data'!$C$15*1000</f>
        <v>2.5</v>
      </c>
      <c r="N453" s="24">
        <f>N452+'data'!$G$21*(M452-N452)/60*C452</f>
        <v>2.48755806872645</v>
      </c>
      <c r="O453" s="25">
        <f>IF(N453&lt;='data'!$G$22,1.89,1.47)</f>
        <v>1.89</v>
      </c>
      <c r="P453" s="24">
        <f>$A453</f>
        <v>2245</v>
      </c>
      <c r="Q453" s="25">
        <f>'data'!$G$23-'data'!$G$23*(1-('data'!$G$22^O453)/('data'!$G$22^O453+N453^O453))</f>
        <v>54.4143969345424</v>
      </c>
      <c r="R453" s="25">
        <f>VLOOKUP(IF(P453-'data'!$G$24&lt;0,0,P453-'data'!$G$24),P2:Q1104,2)</f>
        <v>54.4247457765132</v>
      </c>
    </row>
    <row r="454" ht="20.05" customHeight="1">
      <c r="A454" s="22">
        <f>$A453+C453</f>
        <v>2250</v>
      </c>
      <c r="B454" s="23">
        <v>2.5</v>
      </c>
      <c r="C454" s="24">
        <v>5</v>
      </c>
      <c r="D454" t="b" s="25">
        <v>0</v>
      </c>
      <c r="E454" s="26"/>
      <c r="F454" s="30">
        <f>3600*(B454*'data'!$C$15/1000-H454-I453)/C454</f>
        <v>469.028810392578</v>
      </c>
      <c r="G454" s="30">
        <f>IF(F454&gt;'data'!$H$29,'data'!$H$29,IF(F454&lt;0,0,F454))</f>
        <v>469.028810392578</v>
      </c>
      <c r="H454" s="30">
        <f>(J454*'data'!$C$16+K454*OFFSET('data'!$C$17,0,D454)-I453*(OFFSET('data'!$C$18,0,D454)+'data'!$C$19+OFFSET('data'!$C$20,0,D454)))*$C454/60</f>
        <v>-0.65142890332305</v>
      </c>
      <c r="I454" s="30">
        <f>(G454/60)*$C454/60+H454+I453</f>
        <v>16.3633802816823</v>
      </c>
      <c r="J454" s="30">
        <f>J453+('data'!$C$19*I453-'data'!$C$16*J453)*$C454/60</f>
        <v>62.5939574349044</v>
      </c>
      <c r="K454" s="30">
        <f>K453+(OFFSET('data'!$C$20,0,D454)*I453-OFFSET('data'!$C$17,0,D454)*K453)*$C454/60</f>
        <v>102.274948328640</v>
      </c>
      <c r="L454" s="28">
        <f>$A454/60</f>
        <v>37.5</v>
      </c>
      <c r="M454" s="24">
        <f>I454/'data'!$C$15*1000</f>
        <v>2.5</v>
      </c>
      <c r="N454" s="24">
        <f>N453+'data'!$G$21*(M453-N453)/60*C453</f>
        <v>2.48770447558466</v>
      </c>
      <c r="O454" s="25">
        <f>IF(N454&lt;='data'!$G$22,1.89,1.47)</f>
        <v>1.89</v>
      </c>
      <c r="P454" s="24">
        <f>$A454</f>
        <v>2250</v>
      </c>
      <c r="Q454" s="25">
        <f>'data'!$G$23-'data'!$G$23*(1-('data'!$G$22^O454)/('data'!$G$22^O454+N454^O454))</f>
        <v>54.4118856409275</v>
      </c>
      <c r="R454" s="25">
        <f>VLOOKUP(IF(P454-'data'!$G$24&lt;0,0,P454-'data'!$G$24),P2:Q1104,2)</f>
        <v>54.4221122877445</v>
      </c>
    </row>
    <row r="455" ht="20.05" customHeight="1">
      <c r="A455" s="22">
        <f>$A454+C454</f>
        <v>2255</v>
      </c>
      <c r="B455" s="23">
        <v>2.5</v>
      </c>
      <c r="C455" s="24">
        <v>5</v>
      </c>
      <c r="D455" t="b" s="25">
        <v>0</v>
      </c>
      <c r="E455" s="26"/>
      <c r="F455" s="30">
        <f>3600*(B455*'data'!$C$15/1000-H455-I454)/C455</f>
        <v>468.859098533718</v>
      </c>
      <c r="G455" s="30">
        <f>IF(F455&gt;'data'!$H$29,'data'!$H$29,IF(F455&lt;0,0,F455))</f>
        <v>468.859098533718</v>
      </c>
      <c r="H455" s="30">
        <f>(J455*'data'!$C$16+K455*OFFSET('data'!$C$17,0,D455)-I454*(OFFSET('data'!$C$18,0,D455)+'data'!$C$19+OFFSET('data'!$C$20,0,D455)))*$C455/60</f>
        <v>-0.651193192407967</v>
      </c>
      <c r="I455" s="30">
        <f>(G455/60)*$C455/60+H455+I454</f>
        <v>16.3633802816823</v>
      </c>
      <c r="J455" s="30">
        <f>J454+('data'!$C$19*I454-'data'!$C$16*J454)*$C455/60</f>
        <v>62.6221038844303</v>
      </c>
      <c r="K455" s="30">
        <f>K454+(OFFSET('data'!$C$20,0,D455)*I454-OFFSET('data'!$C$17,0,D455)*K454)*$C455/60</f>
        <v>102.486032902404</v>
      </c>
      <c r="L455" s="28">
        <f>$A455/60</f>
        <v>37.5833333333333</v>
      </c>
      <c r="M455" s="24">
        <f>I455/'data'!$C$15*1000</f>
        <v>2.5</v>
      </c>
      <c r="N455" s="24">
        <f>N454+'data'!$G$21*(M454-N454)/60*C454</f>
        <v>2.48784915964215</v>
      </c>
      <c r="O455" s="25">
        <f>IF(N455&lt;='data'!$G$22,1.89,1.47)</f>
        <v>1.89</v>
      </c>
      <c r="P455" s="24">
        <f>$A455</f>
        <v>2255</v>
      </c>
      <c r="Q455" s="25">
        <f>'data'!$G$23-'data'!$G$23*(1-('data'!$G$22^O455)/('data'!$G$22^O455+N455^O455))</f>
        <v>54.4094039967424</v>
      </c>
      <c r="R455" s="25">
        <f>VLOOKUP(IF(P455-'data'!$G$24&lt;0,0,P455-'data'!$G$24),P2:Q1104,2)</f>
        <v>54.4195098960629</v>
      </c>
    </row>
    <row r="456" ht="20.05" customHeight="1">
      <c r="A456" s="22">
        <f>$A455+C455</f>
        <v>2260</v>
      </c>
      <c r="B456" s="23">
        <v>2.5</v>
      </c>
      <c r="C456" s="24">
        <v>5</v>
      </c>
      <c r="D456" t="b" s="25">
        <v>0</v>
      </c>
      <c r="E456" s="26"/>
      <c r="F456" s="30">
        <f>3600*(B456*'data'!$C$15/1000-H456-I455)/C456</f>
        <v>468.690101539831</v>
      </c>
      <c r="G456" s="30">
        <f>IF(F456&gt;'data'!$H$29,'data'!$H$29,IF(F456&lt;0,0,F456))</f>
        <v>468.690101539831</v>
      </c>
      <c r="H456" s="30">
        <f>(J456*'data'!$C$16+K456*OFFSET('data'!$C$17,0,D456)-I455*(OFFSET('data'!$C$18,0,D456)+'data'!$C$19+OFFSET('data'!$C$20,0,D456)))*$C456/60</f>
        <v>-0.650958474360902</v>
      </c>
      <c r="I456" s="30">
        <f>(G456/60)*$C456/60+H456+I455</f>
        <v>16.3633802816823</v>
      </c>
      <c r="J456" s="30">
        <f>J455+('data'!$C$19*I455-'data'!$C$16*J455)*$C456/60</f>
        <v>62.6500851605285</v>
      </c>
      <c r="K456" s="30">
        <f>K455+(OFFSET('data'!$C$20,0,D456)*I455-OFFSET('data'!$C$17,0,D456)*K455)*$C456/60</f>
        <v>102.697046938681</v>
      </c>
      <c r="L456" s="28">
        <f>$A456/60</f>
        <v>37.6666666666667</v>
      </c>
      <c r="M456" s="24">
        <f>I456/'data'!$C$15*1000</f>
        <v>2.5</v>
      </c>
      <c r="N456" s="24">
        <f>N455+'data'!$G$21*(M455-N455)/60*C455</f>
        <v>2.48799214117148</v>
      </c>
      <c r="O456" s="25">
        <f>IF(N456&lt;='data'!$G$22,1.89,1.47)</f>
        <v>1.89</v>
      </c>
      <c r="P456" s="24">
        <f>$A456</f>
        <v>2260</v>
      </c>
      <c r="Q456" s="25">
        <f>'data'!$G$23-'data'!$G$23*(1-('data'!$G$22^O456)/('data'!$G$22^O456+N456^O456))</f>
        <v>54.4069516507964</v>
      </c>
      <c r="R456" s="25">
        <f>VLOOKUP(IF(P456-'data'!$G$24&lt;0,0,P456-'data'!$G$24),P2:Q1104,2)</f>
        <v>54.4169382330151</v>
      </c>
    </row>
    <row r="457" ht="20.05" customHeight="1">
      <c r="A457" s="22">
        <f>$A456+C456</f>
        <v>2265</v>
      </c>
      <c r="B457" s="23">
        <v>2.5</v>
      </c>
      <c r="C457" s="24">
        <v>5</v>
      </c>
      <c r="D457" t="b" s="25">
        <v>0</v>
      </c>
      <c r="E457" s="26"/>
      <c r="F457" s="30">
        <f>3600*(B457*'data'!$C$15/1000-H457-I456)/C457</f>
        <v>468.521815309757</v>
      </c>
      <c r="G457" s="30">
        <f>IF(F457&gt;'data'!$H$29,'data'!$H$29,IF(F457&lt;0,0,F457))</f>
        <v>468.521815309757</v>
      </c>
      <c r="H457" s="30">
        <f>(J457*'data'!$C$16+K457*OFFSET('data'!$C$17,0,D457)-I456*(OFFSET('data'!$C$18,0,D457)+'data'!$C$19+OFFSET('data'!$C$20,0,D457)))*$C457/60</f>
        <v>-0.650724743485798</v>
      </c>
      <c r="I457" s="30">
        <f>(G457/60)*$C457/60+H457+I456</f>
        <v>16.3633802816823</v>
      </c>
      <c r="J457" s="30">
        <f>J456+('data'!$C$19*I456-'data'!$C$16*J456)*$C457/60</f>
        <v>62.6779022324956</v>
      </c>
      <c r="K457" s="30">
        <f>K456+(OFFSET('data'!$C$20,0,D457)*I456-OFFSET('data'!$C$17,0,D457)*K456)*$C457/60</f>
        <v>102.907990461042</v>
      </c>
      <c r="L457" s="28">
        <f>$A457/60</f>
        <v>37.75</v>
      </c>
      <c r="M457" s="24">
        <f>I457/'data'!$C$15*1000</f>
        <v>2.5</v>
      </c>
      <c r="N457" s="24">
        <f>N456+'data'!$G$21*(M456-N456)/60*C456</f>
        <v>2.48813344020667</v>
      </c>
      <c r="O457" s="25">
        <f>IF(N457&lt;='data'!$G$22,1.89,1.47)</f>
        <v>1.89</v>
      </c>
      <c r="P457" s="24">
        <f>$A457</f>
        <v>2265</v>
      </c>
      <c r="Q457" s="25">
        <f>'data'!$G$23-'data'!$G$23*(1-('data'!$G$22^O457)/('data'!$G$22^O457+N457^O457))</f>
        <v>54.4045282560846</v>
      </c>
      <c r="R457" s="25">
        <f>VLOOKUP(IF(P457-'data'!$G$24&lt;0,0,P457-'data'!$G$24),P2:Q1104,2)</f>
        <v>54.4143969345424</v>
      </c>
    </row>
    <row r="458" ht="20.05" customHeight="1">
      <c r="A458" s="22">
        <f>$A457+C457</f>
        <v>2270</v>
      </c>
      <c r="B458" s="23">
        <v>2.5</v>
      </c>
      <c r="C458" s="24">
        <v>5</v>
      </c>
      <c r="D458" t="b" s="25">
        <v>0</v>
      </c>
      <c r="E458" s="26"/>
      <c r="F458" s="30">
        <f>3600*(B458*'data'!$C$15/1000-H458-I457)/C458</f>
        <v>468.354235766369</v>
      </c>
      <c r="G458" s="30">
        <f>IF(F458&gt;'data'!$H$29,'data'!$H$29,IF(F458&lt;0,0,F458))</f>
        <v>468.354235766369</v>
      </c>
      <c r="H458" s="30">
        <f>(J458*'data'!$C$16+K458*OFFSET('data'!$C$17,0,D458)-I457*(OFFSET('data'!$C$18,0,D458)+'data'!$C$19+OFFSET('data'!$C$20,0,D458)))*$C458/60</f>
        <v>-0.650491994119982</v>
      </c>
      <c r="I458" s="30">
        <f>(G458/60)*$C458/60+H458+I457</f>
        <v>16.3633802816823</v>
      </c>
      <c r="J458" s="30">
        <f>J457+('data'!$C$19*I457-'data'!$C$16*J457)*$C458/60</f>
        <v>62.7055560639403</v>
      </c>
      <c r="K458" s="30">
        <f>K457+(OFFSET('data'!$C$20,0,D458)*I457-OFFSET('data'!$C$17,0,D458)*K457)*$C458/60</f>
        <v>103.118863493050</v>
      </c>
      <c r="L458" s="28">
        <f>$A458/60</f>
        <v>37.8333333333333</v>
      </c>
      <c r="M458" s="24">
        <f>I458/'data'!$C$15*1000</f>
        <v>2.5</v>
      </c>
      <c r="N458" s="24">
        <f>N457+'data'!$G$21*(M457-N457)/60*C457</f>
        <v>2.48827307654599</v>
      </c>
      <c r="O458" s="25">
        <f>IF(N458&lt;='data'!$G$22,1.89,1.47)</f>
        <v>1.89</v>
      </c>
      <c r="P458" s="24">
        <f>$A458</f>
        <v>2270</v>
      </c>
      <c r="Q458" s="25">
        <f>'data'!$G$23-'data'!$G$23*(1-('data'!$G$22^O458)/('data'!$G$22^O458+N458^O458))</f>
        <v>54.4021334697382</v>
      </c>
      <c r="R458" s="25">
        <f>VLOOKUP(IF(P458-'data'!$G$24&lt;0,0,P458-'data'!$G$24),P2:Q1104,2)</f>
        <v>54.4118856409275</v>
      </c>
    </row>
    <row r="459" ht="20.05" customHeight="1">
      <c r="A459" s="22">
        <f>$A458+C458</f>
        <v>2275</v>
      </c>
      <c r="B459" s="23">
        <v>2.5</v>
      </c>
      <c r="C459" s="24">
        <v>5</v>
      </c>
      <c r="D459" t="b" s="25">
        <v>0</v>
      </c>
      <c r="E459" s="26"/>
      <c r="F459" s="30">
        <f>3600*(B459*'data'!$C$15/1000-H459-I458)/C459</f>
        <v>468.187358856438</v>
      </c>
      <c r="G459" s="30">
        <f>IF(F459&gt;'data'!$H$29,'data'!$H$29,IF(F459&lt;0,0,F459))</f>
        <v>468.187358856438</v>
      </c>
      <c r="H459" s="30">
        <f>(J459*'data'!$C$16+K459*OFFSET('data'!$C$17,0,D459)-I458*(OFFSET('data'!$C$18,0,D459)+'data'!$C$19+OFFSET('data'!$C$20,0,D459)))*$C459/60</f>
        <v>-0.650260220633967</v>
      </c>
      <c r="I459" s="30">
        <f>(G459/60)*$C459/60+H459+I458</f>
        <v>16.3633802816823</v>
      </c>
      <c r="J459" s="30">
        <f>J458+('data'!$C$19*I458-'data'!$C$16*J458)*$C459/60</f>
        <v>62.7330476128162</v>
      </c>
      <c r="K459" s="30">
        <f>K458+(OFFSET('data'!$C$20,0,D459)*I458-OFFSET('data'!$C$17,0,D459)*K458)*$C459/60</f>
        <v>103.329666058261</v>
      </c>
      <c r="L459" s="28">
        <f>$A459/60</f>
        <v>37.9166666666667</v>
      </c>
      <c r="M459" s="24">
        <f>I459/'data'!$C$15*1000</f>
        <v>2.5</v>
      </c>
      <c r="N459" s="24">
        <f>N458+'data'!$G$21*(M458-N458)/60*C458</f>
        <v>2.48841106975473</v>
      </c>
      <c r="O459" s="25">
        <f>IF(N459&lt;='data'!$G$22,1.89,1.47)</f>
        <v>1.89</v>
      </c>
      <c r="P459" s="24">
        <f>$A459</f>
        <v>2275</v>
      </c>
      <c r="Q459" s="25">
        <f>'data'!$G$23-'data'!$G$23*(1-('data'!$G$22^O459)/('data'!$G$22^O459+N459^O459))</f>
        <v>54.3997669529739</v>
      </c>
      <c r="R459" s="25">
        <f>VLOOKUP(IF(P459-'data'!$G$24&lt;0,0,P459-'data'!$G$24),P2:Q1104,2)</f>
        <v>54.4094039967424</v>
      </c>
    </row>
    <row r="460" ht="20.05" customHeight="1">
      <c r="A460" s="22">
        <f>$A459+C459</f>
        <v>2280</v>
      </c>
      <c r="B460" s="23">
        <v>2.5</v>
      </c>
      <c r="C460" s="24">
        <v>5</v>
      </c>
      <c r="D460" t="b" s="25">
        <v>0</v>
      </c>
      <c r="E460" s="26"/>
      <c r="F460" s="30">
        <f>3600*(B460*'data'!$C$15/1000-H460-I459)/C460</f>
        <v>468.021180550489</v>
      </c>
      <c r="G460" s="30">
        <f>IF(F460&gt;'data'!$H$29,'data'!$H$29,IF(F460&lt;0,0,F460))</f>
        <v>468.021180550489</v>
      </c>
      <c r="H460" s="30">
        <f>(J460*'data'!$C$16+K460*OFFSET('data'!$C$17,0,D460)-I459*(OFFSET('data'!$C$18,0,D460)+'data'!$C$19+OFFSET('data'!$C$20,0,D460)))*$C460/60</f>
        <v>-0.65002941743126</v>
      </c>
      <c r="I460" s="30">
        <f>(G460/60)*$C460/60+H460+I459</f>
        <v>16.3633802816823</v>
      </c>
      <c r="J460" s="30">
        <f>J459+('data'!$C$19*I459-'data'!$C$16*J459)*$C460/60</f>
        <v>62.7603778314555</v>
      </c>
      <c r="K460" s="30">
        <f>K459+(OFFSET('data'!$C$20,0,D460)*I459-OFFSET('data'!$C$17,0,D460)*K459)*$C460/60</f>
        <v>103.540398180222</v>
      </c>
      <c r="L460" s="28">
        <f>$A460/60</f>
        <v>38</v>
      </c>
      <c r="M460" s="24">
        <f>I460/'data'!$C$15*1000</f>
        <v>2.5</v>
      </c>
      <c r="N460" s="24">
        <f>N459+'data'!$G$21*(M459-N459)/60*C459</f>
        <v>2.48854743916796</v>
      </c>
      <c r="O460" s="25">
        <f>IF(N460&lt;='data'!$G$22,1.89,1.47)</f>
        <v>1.89</v>
      </c>
      <c r="P460" s="24">
        <f>$A460</f>
        <v>2280</v>
      </c>
      <c r="Q460" s="25">
        <f>'data'!$G$23-'data'!$G$23*(1-('data'!$G$22^O460)/('data'!$G$22^O460+N460^O460))</f>
        <v>54.397428371045</v>
      </c>
      <c r="R460" s="25">
        <f>VLOOKUP(IF(P460-'data'!$G$24&lt;0,0,P460-'data'!$G$24),P2:Q1104,2)</f>
        <v>54.4069516507964</v>
      </c>
    </row>
    <row r="461" ht="20.05" customHeight="1">
      <c r="A461" s="22">
        <f>$A460+C460</f>
        <v>2285</v>
      </c>
      <c r="B461" s="23">
        <v>2.5</v>
      </c>
      <c r="C461" s="24">
        <v>5</v>
      </c>
      <c r="D461" t="b" s="25">
        <v>0</v>
      </c>
      <c r="E461" s="26"/>
      <c r="F461" s="30">
        <f>3600*(B461*'data'!$C$15/1000-H461-I460)/C461</f>
        <v>467.855696842660</v>
      </c>
      <c r="G461" s="30">
        <f>IF(F461&gt;'data'!$H$29,'data'!$H$29,IF(F461&lt;0,0,F461))</f>
        <v>467.855696842660</v>
      </c>
      <c r="H461" s="30">
        <f>(J461*'data'!$C$16+K461*OFFSET('data'!$C$17,0,D461)-I460*(OFFSET('data'!$C$18,0,D461)+'data'!$C$19+OFFSET('data'!$C$20,0,D461)))*$C461/60</f>
        <v>-0.649799578948164</v>
      </c>
      <c r="I461" s="30">
        <f>(G461/60)*$C461/60+H461+I460</f>
        <v>16.3633802816823</v>
      </c>
      <c r="J461" s="30">
        <f>J460+('data'!$C$19*I460-'data'!$C$16*J460)*$C461/60</f>
        <v>62.7875476666017</v>
      </c>
      <c r="K461" s="30">
        <f>K460+(OFFSET('data'!$C$20,0,D461)*I460-OFFSET('data'!$C$17,0,D461)*K460)*$C461/60</f>
        <v>103.751059882474</v>
      </c>
      <c r="L461" s="28">
        <f>$A461/60</f>
        <v>38.0833333333333</v>
      </c>
      <c r="M461" s="24">
        <f>I461/'data'!$C$15*1000</f>
        <v>2.5</v>
      </c>
      <c r="N461" s="24">
        <f>N460+'data'!$G$21*(M460-N460)/60*C460</f>
        <v>2.48868220389322</v>
      </c>
      <c r="O461" s="25">
        <f>IF(N461&lt;='data'!$G$22,1.89,1.47)</f>
        <v>1.89</v>
      </c>
      <c r="P461" s="24">
        <f>$A461</f>
        <v>2285</v>
      </c>
      <c r="Q461" s="25">
        <f>'data'!$G$23-'data'!$G$23*(1-('data'!$G$22^O461)/('data'!$G$22^O461+N461^O461))</f>
        <v>54.3951173931928</v>
      </c>
      <c r="R461" s="25">
        <f>VLOOKUP(IF(P461-'data'!$G$24&lt;0,0,P461-'data'!$G$24),P2:Q1104,2)</f>
        <v>54.4045282560846</v>
      </c>
    </row>
    <row r="462" ht="20.05" customHeight="1">
      <c r="A462" s="22">
        <f>$A461+C461</f>
        <v>2290</v>
      </c>
      <c r="B462" s="23">
        <v>2.5</v>
      </c>
      <c r="C462" s="24">
        <v>5</v>
      </c>
      <c r="D462" t="b" s="25">
        <v>0</v>
      </c>
      <c r="E462" s="26"/>
      <c r="F462" s="30">
        <f>3600*(B462*'data'!$C$15/1000-H462-I461)/C462</f>
        <v>467.690903750567</v>
      </c>
      <c r="G462" s="30">
        <f>IF(F462&gt;'data'!$H$29,'data'!$H$29,IF(F462&lt;0,0,F462))</f>
        <v>467.690903750567</v>
      </c>
      <c r="H462" s="30">
        <f>(J462*'data'!$C$16+K462*OFFSET('data'!$C$17,0,D462)-I461*(OFFSET('data'!$C$18,0,D462)+'data'!$C$19+OFFSET('data'!$C$20,0,D462)))*$C462/60</f>
        <v>-0.64957069965359</v>
      </c>
      <c r="I462" s="30">
        <f>(G462/60)*$C462/60+H462+I461</f>
        <v>16.3633802816823</v>
      </c>
      <c r="J462" s="30">
        <f>J461+('data'!$C$19*I461-'data'!$C$16*J461)*$C462/60</f>
        <v>62.8145580594425</v>
      </c>
      <c r="K462" s="30">
        <f>K461+(OFFSET('data'!$C$20,0,D462)*I461-OFFSET('data'!$C$17,0,D462)*K461)*$C462/60</f>
        <v>103.961651188548</v>
      </c>
      <c r="L462" s="28">
        <f>$A462/60</f>
        <v>38.1666666666667</v>
      </c>
      <c r="M462" s="24">
        <f>I462/'data'!$C$15*1000</f>
        <v>2.5</v>
      </c>
      <c r="N462" s="24">
        <f>N461+'data'!$G$21*(M461-N461)/60*C461</f>
        <v>2.48881538281323</v>
      </c>
      <c r="O462" s="25">
        <f>IF(N462&lt;='data'!$G$22,1.89,1.47)</f>
        <v>1.89</v>
      </c>
      <c r="P462" s="24">
        <f>$A462</f>
        <v>2290</v>
      </c>
      <c r="Q462" s="25">
        <f>'data'!$G$23-'data'!$G$23*(1-('data'!$G$22^O462)/('data'!$G$22^O462+N462^O462))</f>
        <v>54.3928336925979</v>
      </c>
      <c r="R462" s="25">
        <f>VLOOKUP(IF(P462-'data'!$G$24&lt;0,0,P462-'data'!$G$24),P2:Q1104,2)</f>
        <v>54.4021334697382</v>
      </c>
    </row>
    <row r="463" ht="20.05" customHeight="1">
      <c r="A463" s="22">
        <f>$A462+C462</f>
        <v>2295</v>
      </c>
      <c r="B463" s="23">
        <v>2.5</v>
      </c>
      <c r="C463" s="24">
        <v>5</v>
      </c>
      <c r="D463" t="b" s="25">
        <v>0</v>
      </c>
      <c r="E463" s="26"/>
      <c r="F463" s="30">
        <f>3600*(B463*'data'!$C$15/1000-H463-I462)/C463</f>
        <v>467.526797315163</v>
      </c>
      <c r="G463" s="30">
        <f>IF(F463&gt;'data'!$H$29,'data'!$H$29,IF(F463&lt;0,0,F463))</f>
        <v>467.526797315163</v>
      </c>
      <c r="H463" s="30">
        <f>(J463*'data'!$C$16+K463*OFFSET('data'!$C$17,0,D463)-I462*(OFFSET('data'!$C$18,0,D463)+'data'!$C$19+OFFSET('data'!$C$20,0,D463)))*$C463/60</f>
        <v>-0.649342774048863</v>
      </c>
      <c r="I463" s="30">
        <f>(G463/60)*$C463/60+H463+I462</f>
        <v>16.3633802816823</v>
      </c>
      <c r="J463" s="30">
        <f>J462+('data'!$C$19*I462-'data'!$C$16*J462)*$C463/60</f>
        <v>62.8414099456423</v>
      </c>
      <c r="K463" s="30">
        <f>K462+(OFFSET('data'!$C$20,0,D463)*I462-OFFSET('data'!$C$17,0,D463)*K462)*$C463/60</f>
        <v>104.172172121969</v>
      </c>
      <c r="L463" s="28">
        <f>$A463/60</f>
        <v>38.25</v>
      </c>
      <c r="M463" s="24">
        <f>I463/'data'!$C$15*1000</f>
        <v>2.5</v>
      </c>
      <c r="N463" s="24">
        <f>N462+'data'!$G$21*(M462-N462)/60*C462</f>
        <v>2.48894699458849</v>
      </c>
      <c r="O463" s="25">
        <f>IF(N463&lt;='data'!$G$22,1.89,1.47)</f>
        <v>1.89</v>
      </c>
      <c r="P463" s="24">
        <f>$A463</f>
        <v>2295</v>
      </c>
      <c r="Q463" s="25">
        <f>'data'!$G$23-'data'!$G$23*(1-('data'!$G$22^O463)/('data'!$G$22^O463+N463^O463))</f>
        <v>54.3905769463338</v>
      </c>
      <c r="R463" s="25">
        <f>VLOOKUP(IF(P463-'data'!$G$24&lt;0,0,P463-'data'!$G$24),P2:Q1104,2)</f>
        <v>54.3997669529739</v>
      </c>
    </row>
    <row r="464" ht="20.05" customHeight="1">
      <c r="A464" s="22">
        <f>$A463+C463</f>
        <v>2300</v>
      </c>
      <c r="B464" s="23">
        <v>2.5</v>
      </c>
      <c r="C464" s="24">
        <v>5</v>
      </c>
      <c r="D464" t="b" s="25">
        <v>0</v>
      </c>
      <c r="E464" s="26"/>
      <c r="F464" s="30">
        <f>3600*(B464*'data'!$C$15/1000-H464-I463)/C464</f>
        <v>467.363373600607</v>
      </c>
      <c r="G464" s="30">
        <f>IF(F464&gt;'data'!$H$29,'data'!$H$29,IF(F464&lt;0,0,F464))</f>
        <v>467.363373600607</v>
      </c>
      <c r="H464" s="30">
        <f>(J464*'data'!$C$16+K464*OFFSET('data'!$C$17,0,D464)-I463*(OFFSET('data'!$C$18,0,D464)+'data'!$C$19+OFFSET('data'!$C$20,0,D464)))*$C464/60</f>
        <v>-0.649115796667535</v>
      </c>
      <c r="I464" s="30">
        <f>(G464/60)*$C464/60+H464+I463</f>
        <v>16.3633802816823</v>
      </c>
      <c r="J464" s="30">
        <f>J463+('data'!$C$19*I463-'data'!$C$16*J463)*$C464/60</f>
        <v>62.8681042553747</v>
      </c>
      <c r="K464" s="30">
        <f>K463+(OFFSET('data'!$C$20,0,D464)*I463-OFFSET('data'!$C$17,0,D464)*K463)*$C464/60</f>
        <v>104.382622706252</v>
      </c>
      <c r="L464" s="28">
        <f>$A464/60</f>
        <v>38.3333333333333</v>
      </c>
      <c r="M464" s="24">
        <f>I464/'data'!$C$15*1000</f>
        <v>2.5</v>
      </c>
      <c r="N464" s="24">
        <f>N463+'data'!$G$21*(M463-N463)/60*C463</f>
        <v>2.48907705765993</v>
      </c>
      <c r="O464" s="25">
        <f>IF(N464&lt;='data'!$G$22,1.89,1.47)</f>
        <v>1.89</v>
      </c>
      <c r="P464" s="24">
        <f>$A464</f>
        <v>2300</v>
      </c>
      <c r="Q464" s="25">
        <f>'data'!$G$23-'data'!$G$23*(1-('data'!$G$22^O464)/('data'!$G$22^O464+N464^O464))</f>
        <v>54.388346835319</v>
      </c>
      <c r="R464" s="25">
        <f>VLOOKUP(IF(P464-'data'!$G$24&lt;0,0,P464-'data'!$G$24),P2:Q1104,2)</f>
        <v>54.397428371045</v>
      </c>
    </row>
    <row r="465" ht="20.05" customHeight="1">
      <c r="A465" s="22">
        <f>$A464+C464</f>
        <v>2305</v>
      </c>
      <c r="B465" s="23">
        <v>2.5</v>
      </c>
      <c r="C465" s="24">
        <v>5</v>
      </c>
      <c r="D465" t="b" s="25">
        <v>0</v>
      </c>
      <c r="E465" s="26"/>
      <c r="F465" s="30">
        <f>3600*(B465*'data'!$C$15/1000-H465-I464)/C465</f>
        <v>467.200628694120</v>
      </c>
      <c r="G465" s="30">
        <f>IF(F465&gt;'data'!$H$29,'data'!$H$29,IF(F465&lt;0,0,F465))</f>
        <v>467.200628694120</v>
      </c>
      <c r="H465" s="30">
        <f>(J465*'data'!$C$16+K465*OFFSET('data'!$C$17,0,D465)-I464*(OFFSET('data'!$C$18,0,D465)+'data'!$C$19+OFFSET('data'!$C$20,0,D465)))*$C465/60</f>
        <v>-0.648889762075191</v>
      </c>
      <c r="I465" s="30">
        <f>(G465/60)*$C465/60+H465+I464</f>
        <v>16.3633802816823</v>
      </c>
      <c r="J465" s="30">
        <f>J464+('data'!$C$19*I464-'data'!$C$16*J464)*$C465/60</f>
        <v>62.8946419133548</v>
      </c>
      <c r="K465" s="30">
        <f>K464+(OFFSET('data'!$C$20,0,D465)*I464-OFFSET('data'!$C$17,0,D465)*K464)*$C465/60</f>
        <v>104.593002964906</v>
      </c>
      <c r="L465" s="28">
        <f>$A465/60</f>
        <v>38.4166666666667</v>
      </c>
      <c r="M465" s="24">
        <f>I465/'data'!$C$15*1000</f>
        <v>2.5</v>
      </c>
      <c r="N465" s="24">
        <f>N464+'data'!$G$21*(M464-N464)/60*C464</f>
        <v>2.48920559025147</v>
      </c>
      <c r="O465" s="25">
        <f>IF(N465&lt;='data'!$G$22,1.89,1.47)</f>
        <v>1.89</v>
      </c>
      <c r="P465" s="24">
        <f>$A465</f>
        <v>2305</v>
      </c>
      <c r="Q465" s="25">
        <f>'data'!$G$23-'data'!$G$23*(1-('data'!$G$22^O465)/('data'!$G$22^O465+N465^O465))</f>
        <v>54.3861430442714</v>
      </c>
      <c r="R465" s="25">
        <f>VLOOKUP(IF(P465-'data'!$G$24&lt;0,0,P465-'data'!$G$24),P2:Q1104,2)</f>
        <v>54.3951173931928</v>
      </c>
    </row>
    <row r="466" ht="20.05" customHeight="1">
      <c r="A466" s="22">
        <f>$A465+C465</f>
        <v>2310</v>
      </c>
      <c r="B466" s="23">
        <v>2.5</v>
      </c>
      <c r="C466" s="24">
        <v>5</v>
      </c>
      <c r="D466" t="b" s="25">
        <v>0</v>
      </c>
      <c r="E466" s="26"/>
      <c r="F466" s="30">
        <f>3600*(B466*'data'!$C$15/1000-H466-I465)/C466</f>
        <v>467.038558705853</v>
      </c>
      <c r="G466" s="30">
        <f>IF(F466&gt;'data'!$H$29,'data'!$H$29,IF(F466&lt;0,0,F466))</f>
        <v>467.038558705853</v>
      </c>
      <c r="H466" s="30">
        <f>(J466*'data'!$C$16+K466*OFFSET('data'!$C$17,0,D466)-I465*(OFFSET('data'!$C$18,0,D466)+'data'!$C$19+OFFSET('data'!$C$20,0,D466)))*$C466/60</f>
        <v>-0.648664664869265</v>
      </c>
      <c r="I466" s="30">
        <f>(G466/60)*$C466/60+H466+I465</f>
        <v>16.3633802816823</v>
      </c>
      <c r="J466" s="30">
        <f>J465+('data'!$C$19*I465-'data'!$C$16*J465)*$C466/60</f>
        <v>62.921023838871</v>
      </c>
      <c r="K466" s="30">
        <f>K465+(OFFSET('data'!$C$20,0,D466)*I465-OFFSET('data'!$C$17,0,D466)*K465)*$C466/60</f>
        <v>104.803312921432</v>
      </c>
      <c r="L466" s="28">
        <f>$A466/60</f>
        <v>38.5</v>
      </c>
      <c r="M466" s="24">
        <f>I466/'data'!$C$15*1000</f>
        <v>2.5</v>
      </c>
      <c r="N466" s="24">
        <f>N465+'data'!$G$21*(M465-N465)/60*C465</f>
        <v>2.4893326103726</v>
      </c>
      <c r="O466" s="25">
        <f>IF(N466&lt;='data'!$G$22,1.89,1.47)</f>
        <v>1.89</v>
      </c>
      <c r="P466" s="24">
        <f>$A466</f>
        <v>2310</v>
      </c>
      <c r="Q466" s="25">
        <f>'data'!$G$23-'data'!$G$23*(1-('data'!$G$22^O466)/('data'!$G$22^O466+N466^O466))</f>
        <v>54.383965261662</v>
      </c>
      <c r="R466" s="25">
        <f>VLOOKUP(IF(P466-'data'!$G$24&lt;0,0,P466-'data'!$G$24),P2:Q1104,2)</f>
        <v>54.3928336925979</v>
      </c>
    </row>
    <row r="467" ht="20.05" customHeight="1">
      <c r="A467" s="22">
        <f>$A466+C466</f>
        <v>2315</v>
      </c>
      <c r="B467" s="23">
        <v>2.5</v>
      </c>
      <c r="C467" s="24">
        <v>5</v>
      </c>
      <c r="D467" t="b" s="25">
        <v>0</v>
      </c>
      <c r="E467" s="26"/>
      <c r="F467" s="30">
        <f>3600*(B467*'data'!$C$15/1000-H467-I466)/C467</f>
        <v>466.877159768753</v>
      </c>
      <c r="G467" s="30">
        <f>IF(F467&gt;'data'!$H$29,'data'!$H$29,IF(F467&lt;0,0,F467))</f>
        <v>466.877159768753</v>
      </c>
      <c r="H467" s="30">
        <f>(J467*'data'!$C$16+K467*OFFSET('data'!$C$17,0,D467)-I466*(OFFSET('data'!$C$18,0,D467)+'data'!$C$19+OFFSET('data'!$C$20,0,D467)))*$C467/60</f>
        <v>-0.648440499678849</v>
      </c>
      <c r="I467" s="30">
        <f>(G467/60)*$C467/60+H467+I466</f>
        <v>16.3633802816823</v>
      </c>
      <c r="J467" s="30">
        <f>J466+('data'!$C$19*I466-'data'!$C$16*J466)*$C467/60</f>
        <v>62.9472509458172</v>
      </c>
      <c r="K467" s="30">
        <f>K466+(OFFSET('data'!$C$20,0,D467)*I466-OFFSET('data'!$C$17,0,D467)*K466)*$C467/60</f>
        <v>105.013552599322</v>
      </c>
      <c r="L467" s="28">
        <f>$A467/60</f>
        <v>38.5833333333333</v>
      </c>
      <c r="M467" s="24">
        <f>I467/'data'!$C$15*1000</f>
        <v>2.5</v>
      </c>
      <c r="N467" s="24">
        <f>N466+'data'!$G$21*(M466-N466)/60*C466</f>
        <v>2.48945813582088</v>
      </c>
      <c r="O467" s="25">
        <f>IF(N467&lt;='data'!$G$22,1.89,1.47)</f>
        <v>1.89</v>
      </c>
      <c r="P467" s="24">
        <f>$A467</f>
        <v>2315</v>
      </c>
      <c r="Q467" s="25">
        <f>'data'!$G$23-'data'!$G$23*(1-('data'!$G$22^O467)/('data'!$G$22^O467+N467^O467))</f>
        <v>54.3818131796702</v>
      </c>
      <c r="R467" s="25">
        <f>VLOOKUP(IF(P467-'data'!$G$24&lt;0,0,P467-'data'!$G$24),P2:Q1104,2)</f>
        <v>54.3905769463338</v>
      </c>
    </row>
    <row r="468" ht="20.05" customHeight="1">
      <c r="A468" s="22">
        <f>$A467+C467</f>
        <v>2320</v>
      </c>
      <c r="B468" s="23">
        <v>2.5</v>
      </c>
      <c r="C468" s="24">
        <v>5</v>
      </c>
      <c r="D468" t="b" s="25">
        <v>0</v>
      </c>
      <c r="E468" s="26"/>
      <c r="F468" s="30">
        <f>3600*(B468*'data'!$C$15/1000-H468-I467)/C468</f>
        <v>466.716428038433</v>
      </c>
      <c r="G468" s="30">
        <f>IF(F468&gt;'data'!$H$29,'data'!$H$29,IF(F468&lt;0,0,F468))</f>
        <v>466.716428038433</v>
      </c>
      <c r="H468" s="30">
        <f>(J468*'data'!$C$16+K468*OFFSET('data'!$C$17,0,D468)-I467*(OFFSET('data'!$C$18,0,D468)+'data'!$C$19+OFFSET('data'!$C$20,0,D468)))*$C468/60</f>
        <v>-0.6482172611645149</v>
      </c>
      <c r="I468" s="30">
        <f>(G468/60)*$C468/60+H468+I467</f>
        <v>16.3633802816823</v>
      </c>
      <c r="J468" s="30">
        <f>J467+('data'!$C$19*I467-'data'!$C$16*J467)*$C468/60</f>
        <v>62.973324142724</v>
      </c>
      <c r="K468" s="30">
        <f>K467+(OFFSET('data'!$C$20,0,D468)*I467-OFFSET('data'!$C$17,0,D468)*K467)*$C468/60</f>
        <v>105.223722022061</v>
      </c>
      <c r="L468" s="28">
        <f>$A468/60</f>
        <v>38.6666666666667</v>
      </c>
      <c r="M468" s="24">
        <f>I468/'data'!$C$15*1000</f>
        <v>2.5</v>
      </c>
      <c r="N468" s="24">
        <f>N467+'data'!$G$21*(M467-N467)/60*C467</f>
        <v>2.48958218418445</v>
      </c>
      <c r="O468" s="25">
        <f>IF(N468&lt;='data'!$G$22,1.89,1.47)</f>
        <v>1.89</v>
      </c>
      <c r="P468" s="24">
        <f>$A468</f>
        <v>2320</v>
      </c>
      <c r="Q468" s="25">
        <f>'data'!$G$23-'data'!$G$23*(1-('data'!$G$22^O468)/('data'!$G$22^O468+N468^O468))</f>
        <v>54.3796864941389</v>
      </c>
      <c r="R468" s="25">
        <f>VLOOKUP(IF(P468-'data'!$G$24&lt;0,0,P468-'data'!$G$24),P2:Q1104,2)</f>
        <v>54.388346835319</v>
      </c>
    </row>
    <row r="469" ht="20.05" customHeight="1">
      <c r="A469" s="22">
        <f>$A468+C468</f>
        <v>2325</v>
      </c>
      <c r="B469" s="23">
        <v>2.5</v>
      </c>
      <c r="C469" s="24">
        <v>5</v>
      </c>
      <c r="D469" t="b" s="25">
        <v>0</v>
      </c>
      <c r="E469" s="26"/>
      <c r="F469" s="30">
        <f>3600*(B469*'data'!$C$15/1000-H469-I468)/C469</f>
        <v>466.556359693028</v>
      </c>
      <c r="G469" s="30">
        <f>IF(F469&gt;'data'!$H$29,'data'!$H$29,IF(F469&lt;0,0,F469))</f>
        <v>466.556359693028</v>
      </c>
      <c r="H469" s="30">
        <f>(J469*'data'!$C$16+K469*OFFSET('data'!$C$17,0,D469)-I468*(OFFSET('data'!$C$18,0,D469)+'data'!$C$19+OFFSET('data'!$C$20,0,D469)))*$C469/60</f>
        <v>-0.64799494401812</v>
      </c>
      <c r="I469" s="30">
        <f>(G469/60)*$C469/60+H469+I468</f>
        <v>16.3633802816823</v>
      </c>
      <c r="J469" s="30">
        <f>J468+('data'!$C$19*I468-'data'!$C$16*J468)*$C469/60</f>
        <v>62.9992443327906</v>
      </c>
      <c r="K469" s="30">
        <f>K468+(OFFSET('data'!$C$20,0,D469)*I468-OFFSET('data'!$C$17,0,D469)*K468)*$C469/60</f>
        <v>105.433821213126</v>
      </c>
      <c r="L469" s="28">
        <f>$A469/60</f>
        <v>38.75</v>
      </c>
      <c r="M469" s="24">
        <f>I469/'data'!$C$15*1000</f>
        <v>2.5</v>
      </c>
      <c r="N469" s="24">
        <f>N468+'data'!$G$21*(M468-N468)/60*C468</f>
        <v>2.48970477284447</v>
      </c>
      <c r="O469" s="25">
        <f>IF(N469&lt;='data'!$G$22,1.89,1.47)</f>
        <v>1.89</v>
      </c>
      <c r="P469" s="24">
        <f>$A469</f>
        <v>2325</v>
      </c>
      <c r="Q469" s="25">
        <f>'data'!$G$23-'data'!$G$23*(1-('data'!$G$22^O469)/('data'!$G$22^O469+N469^O469))</f>
        <v>54.3775849045305</v>
      </c>
      <c r="R469" s="25">
        <f>VLOOKUP(IF(P469-'data'!$G$24&lt;0,0,P469-'data'!$G$24),P2:Q1104,2)</f>
        <v>54.3861430442714</v>
      </c>
    </row>
    <row r="470" ht="20.05" customHeight="1">
      <c r="A470" s="22">
        <f>$A469+C469</f>
        <v>2330</v>
      </c>
      <c r="B470" s="23">
        <v>2.5</v>
      </c>
      <c r="C470" s="24">
        <v>5</v>
      </c>
      <c r="D470" t="b" s="25">
        <v>0</v>
      </c>
      <c r="E470" s="26"/>
      <c r="F470" s="30">
        <f>3600*(B470*'data'!$C$15/1000-H470-I469)/C470</f>
        <v>466.396950933077</v>
      </c>
      <c r="G470" s="30">
        <f>IF(F470&gt;'data'!$H$29,'data'!$H$29,IF(F470&lt;0,0,F470))</f>
        <v>466.396950933077</v>
      </c>
      <c r="H470" s="30">
        <f>(J470*'data'!$C$16+K470*OFFSET('data'!$C$17,0,D470)-I469*(OFFSET('data'!$C$18,0,D470)+'data'!$C$19+OFFSET('data'!$C$20,0,D470)))*$C470/60</f>
        <v>-0.647773542962632</v>
      </c>
      <c r="I470" s="30">
        <f>(G470/60)*$C470/60+H470+I469</f>
        <v>16.3633802816823</v>
      </c>
      <c r="J470" s="30">
        <f>J469+('data'!$C$19*I469-'data'!$C$16*J469)*$C470/60</f>
        <v>63.0250124139158</v>
      </c>
      <c r="K470" s="30">
        <f>K469+(OFFSET('data'!$C$20,0,D470)*I469-OFFSET('data'!$C$17,0,D470)*K469)*$C470/60</f>
        <v>105.643850195986</v>
      </c>
      <c r="L470" s="28">
        <f>$A470/60</f>
        <v>38.8333333333333</v>
      </c>
      <c r="M470" s="24">
        <f>I470/'data'!$C$15*1000</f>
        <v>2.5</v>
      </c>
      <c r="N470" s="24">
        <f>N469+'data'!$G$21*(M469-N469)/60*C469</f>
        <v>2.48982591897759</v>
      </c>
      <c r="O470" s="25">
        <f>IF(N470&lt;='data'!$G$22,1.89,1.47)</f>
        <v>1.89</v>
      </c>
      <c r="P470" s="24">
        <f>$A470</f>
        <v>2330</v>
      </c>
      <c r="Q470" s="25">
        <f>'data'!$G$23-'data'!$G$23*(1-('data'!$G$22^O470)/('data'!$G$22^O470+N470^O470))</f>
        <v>54.3755081138833</v>
      </c>
      <c r="R470" s="25">
        <f>VLOOKUP(IF(P470-'data'!$G$24&lt;0,0,P470-'data'!$G$24),P2:Q1104,2)</f>
        <v>54.383965261662</v>
      </c>
    </row>
    <row r="471" ht="20.05" customHeight="1">
      <c r="A471" s="22">
        <f>$A470+C470</f>
        <v>2335</v>
      </c>
      <c r="B471" s="23">
        <v>2.5</v>
      </c>
      <c r="C471" s="24">
        <v>5</v>
      </c>
      <c r="D471" t="b" s="25">
        <v>0</v>
      </c>
      <c r="E471" s="26"/>
      <c r="F471" s="30">
        <f>3600*(B471*'data'!$C$15/1000-H471-I470)/C471</f>
        <v>466.238197981378</v>
      </c>
      <c r="G471" s="30">
        <f>IF(F471&gt;'data'!$H$29,'data'!$H$29,IF(F471&lt;0,0,F471))</f>
        <v>466.238197981378</v>
      </c>
      <c r="H471" s="30">
        <f>(J471*'data'!$C$16+K471*OFFSET('data'!$C$17,0,D471)-I470*(OFFSET('data'!$C$18,0,D471)+'data'!$C$19+OFFSET('data'!$C$20,0,D471)))*$C471/60</f>
        <v>-0.647553052751939</v>
      </c>
      <c r="I471" s="30">
        <f>(G471/60)*$C471/60+H471+I470</f>
        <v>16.3633802816823</v>
      </c>
      <c r="J471" s="30">
        <f>J470+('data'!$C$19*I470-'data'!$C$16*J470)*$C471/60</f>
        <v>63.0506292787293</v>
      </c>
      <c r="K471" s="30">
        <f>K470+(OFFSET('data'!$C$20,0,D471)*I470-OFFSET('data'!$C$17,0,D471)*K470)*$C471/60</f>
        <v>105.853808994102</v>
      </c>
      <c r="L471" s="28">
        <f>$A471/60</f>
        <v>38.9166666666667</v>
      </c>
      <c r="M471" s="24">
        <f>I471/'data'!$C$15*1000</f>
        <v>2.5</v>
      </c>
      <c r="N471" s="24">
        <f>N470+'data'!$G$21*(M470-N470)/60*C470</f>
        <v>2.48994563955833</v>
      </c>
      <c r="O471" s="25">
        <f>IF(N471&lt;='data'!$G$22,1.89,1.47)</f>
        <v>1.89</v>
      </c>
      <c r="P471" s="24">
        <f>$A471</f>
        <v>2335</v>
      </c>
      <c r="Q471" s="25">
        <f>'data'!$G$23-'data'!$G$23*(1-('data'!$G$22^O471)/('data'!$G$22^O471+N471^O471))</f>
        <v>54.3734558287688</v>
      </c>
      <c r="R471" s="25">
        <f>VLOOKUP(IF(P471-'data'!$G$24&lt;0,0,P471-'data'!$G$24),P2:Q1104,2)</f>
        <v>54.3818131796702</v>
      </c>
    </row>
    <row r="472" ht="20.05" customHeight="1">
      <c r="A472" s="22">
        <f>$A471+C471</f>
        <v>2340</v>
      </c>
      <c r="B472" s="23">
        <v>2.5</v>
      </c>
      <c r="C472" s="24">
        <v>5</v>
      </c>
      <c r="D472" t="b" s="25">
        <v>0</v>
      </c>
      <c r="E472" s="26"/>
      <c r="F472" s="30">
        <f>3600*(B472*'data'!$C$15/1000-H472-I471)/C472</f>
        <v>466.080097082869</v>
      </c>
      <c r="G472" s="30">
        <f>IF(F472&gt;'data'!$H$29,'data'!$H$29,IF(F472&lt;0,0,F472))</f>
        <v>466.080097082869</v>
      </c>
      <c r="H472" s="30">
        <f>(J472*'data'!$C$16+K472*OFFSET('data'!$C$17,0,D472)-I471*(OFFSET('data'!$C$18,0,D472)+'data'!$C$19+OFFSET('data'!$C$20,0,D472)))*$C472/60</f>
        <v>-0.6473334681706761</v>
      </c>
      <c r="I472" s="30">
        <f>(G472/60)*$C472/60+H472+I471</f>
        <v>16.3633802816823</v>
      </c>
      <c r="J472" s="30">
        <f>J471+('data'!$C$19*I471-'data'!$C$16*J471)*$C472/60</f>
        <v>63.0760958146224</v>
      </c>
      <c r="K472" s="30">
        <f>K471+(OFFSET('data'!$C$20,0,D472)*I471-OFFSET('data'!$C$17,0,D472)*K471)*$C472/60</f>
        <v>106.063697630928</v>
      </c>
      <c r="L472" s="28">
        <f>$A472/60</f>
        <v>39</v>
      </c>
      <c r="M472" s="24">
        <f>I472/'data'!$C$15*1000</f>
        <v>2.5</v>
      </c>
      <c r="N472" s="24">
        <f>N471+'data'!$G$21*(M471-N471)/60*C471</f>
        <v>2.49006395136147</v>
      </c>
      <c r="O472" s="25">
        <f>IF(N472&lt;='data'!$G$22,1.89,1.47)</f>
        <v>1.89</v>
      </c>
      <c r="P472" s="24">
        <f>$A472</f>
        <v>2340</v>
      </c>
      <c r="Q472" s="25">
        <f>'data'!$G$23-'data'!$G$23*(1-('data'!$G$22^O472)/('data'!$G$22^O472+N472^O472))</f>
        <v>54.3714277592487</v>
      </c>
      <c r="R472" s="25">
        <f>VLOOKUP(IF(P472-'data'!$G$24&lt;0,0,P472-'data'!$G$24),P2:Q1104,2)</f>
        <v>54.3796864941389</v>
      </c>
    </row>
    <row r="473" ht="20.05" customHeight="1">
      <c r="A473" s="22">
        <f>$A472+C472</f>
        <v>2345</v>
      </c>
      <c r="B473" s="23">
        <v>2.5</v>
      </c>
      <c r="C473" s="24">
        <v>5</v>
      </c>
      <c r="D473" t="b" s="25">
        <v>0</v>
      </c>
      <c r="E473" s="26"/>
      <c r="F473" s="30">
        <f>3600*(B473*'data'!$C$15/1000-H473-I472)/C473</f>
        <v>465.922644504489</v>
      </c>
      <c r="G473" s="30">
        <f>IF(F473&gt;'data'!$H$29,'data'!$H$29,IF(F473&lt;0,0,F473))</f>
        <v>465.922644504489</v>
      </c>
      <c r="H473" s="30">
        <f>(J473*'data'!$C$16+K473*OFFSET('data'!$C$17,0,D473)-I472*(OFFSET('data'!$C$18,0,D473)+'data'!$C$19+OFFSET('data'!$C$20,0,D473)))*$C473/60</f>
        <v>-0.647114784034037</v>
      </c>
      <c r="I473" s="30">
        <f>(G473/60)*$C473/60+H473+I472</f>
        <v>16.3633802816823</v>
      </c>
      <c r="J473" s="30">
        <f>J472+('data'!$C$19*I472-'data'!$C$16*J472)*$C473/60</f>
        <v>63.101412903779</v>
      </c>
      <c r="K473" s="30">
        <f>K472+(OFFSET('data'!$C$20,0,D473)*I472-OFFSET('data'!$C$17,0,D473)*K472)*$C473/60</f>
        <v>106.273516129909</v>
      </c>
      <c r="L473" s="28">
        <f>$A473/60</f>
        <v>39.0833333333333</v>
      </c>
      <c r="M473" s="24">
        <f>I473/'data'!$C$15*1000</f>
        <v>2.5</v>
      </c>
      <c r="N473" s="24">
        <f>N472+'data'!$G$21*(M472-N472)/60*C472</f>
        <v>2.4901808709644</v>
      </c>
      <c r="O473" s="25">
        <f>IF(N473&lt;='data'!$G$22,1.89,1.47)</f>
        <v>1.89</v>
      </c>
      <c r="P473" s="24">
        <f>$A473</f>
        <v>2345</v>
      </c>
      <c r="Q473" s="25">
        <f>'data'!$G$23-'data'!$G$23*(1-('data'!$G$22^O473)/('data'!$G$22^O473+N473^O473))</f>
        <v>54.3694236188333</v>
      </c>
      <c r="R473" s="25">
        <f>VLOOKUP(IF(P473-'data'!$G$24&lt;0,0,P473-'data'!$G$24),P2:Q1104,2)</f>
        <v>54.3775849045305</v>
      </c>
    </row>
    <row r="474" ht="20.05" customHeight="1">
      <c r="A474" s="22">
        <f>$A473+C473</f>
        <v>2350</v>
      </c>
      <c r="B474" s="23">
        <v>2.5</v>
      </c>
      <c r="C474" s="24">
        <v>5</v>
      </c>
      <c r="D474" t="b" s="25">
        <v>0</v>
      </c>
      <c r="E474" s="26"/>
      <c r="F474" s="30">
        <f>3600*(B474*'data'!$C$15/1000-H474-I473)/C474</f>
        <v>465.765836535054</v>
      </c>
      <c r="G474" s="30">
        <f>IF(F474&gt;'data'!$H$29,'data'!$H$29,IF(F474&lt;0,0,F474))</f>
        <v>465.765836535054</v>
      </c>
      <c r="H474" s="30">
        <f>(J474*'data'!$C$16+K474*OFFSET('data'!$C$17,0,D474)-I473*(OFFSET('data'!$C$18,0,D474)+'data'!$C$19+OFFSET('data'!$C$20,0,D474)))*$C474/60</f>
        <v>-0.6468969951876</v>
      </c>
      <c r="I474" s="30">
        <f>(G474/60)*$C474/60+H474+I473</f>
        <v>16.3633802816823</v>
      </c>
      <c r="J474" s="30">
        <f>J473+('data'!$C$19*I473-'data'!$C$16*J473)*$C474/60</f>
        <v>63.126581423206</v>
      </c>
      <c r="K474" s="30">
        <f>K473+(OFFSET('data'!$C$20,0,D474)*I473-OFFSET('data'!$C$17,0,D474)*K473)*$C474/60</f>
        <v>106.483264514483</v>
      </c>
      <c r="L474" s="28">
        <f>$A474/60</f>
        <v>39.1666666666667</v>
      </c>
      <c r="M474" s="24">
        <f>I474/'data'!$C$15*1000</f>
        <v>2.5</v>
      </c>
      <c r="N474" s="24">
        <f>N473+'data'!$G$21*(M473-N473)/60*C473</f>
        <v>2.49029641474943</v>
      </c>
      <c r="O474" s="25">
        <f>IF(N474&lt;='data'!$G$22,1.89,1.47)</f>
        <v>1.89</v>
      </c>
      <c r="P474" s="24">
        <f>$A474</f>
        <v>2350</v>
      </c>
      <c r="Q474" s="25">
        <f>'data'!$G$23-'data'!$G$23*(1-('data'!$G$22^O474)/('data'!$G$22^O474+N474^O474))</f>
        <v>54.3674431244404</v>
      </c>
      <c r="R474" s="25">
        <f>VLOOKUP(IF(P474-'data'!$G$24&lt;0,0,P474-'data'!$G$24),P2:Q1104,2)</f>
        <v>54.3755081138833</v>
      </c>
    </row>
    <row r="475" ht="20.05" customHeight="1">
      <c r="A475" s="22">
        <f>$A474+C474</f>
        <v>2355</v>
      </c>
      <c r="B475" s="23">
        <v>2.5</v>
      </c>
      <c r="C475" s="24">
        <v>5</v>
      </c>
      <c r="D475" t="b" s="25">
        <v>0</v>
      </c>
      <c r="E475" s="26"/>
      <c r="F475" s="30">
        <f>3600*(B475*'data'!$C$15/1000-H475-I474)/C475</f>
        <v>465.609669485129</v>
      </c>
      <c r="G475" s="30">
        <f>IF(F475&gt;'data'!$H$29,'data'!$H$29,IF(F475&lt;0,0,F475))</f>
        <v>465.609669485129</v>
      </c>
      <c r="H475" s="30">
        <f>(J475*'data'!$C$16+K475*OFFSET('data'!$C$17,0,D475)-I474*(OFFSET('data'!$C$18,0,D475)+'data'!$C$19+OFFSET('data'!$C$20,0,D475)))*$C475/60</f>
        <v>-0.646680096507149</v>
      </c>
      <c r="I475" s="30">
        <f>(G475/60)*$C475/60+H475+I474</f>
        <v>16.3633802816823</v>
      </c>
      <c r="J475" s="30">
        <f>J474+('data'!$C$19*I474-'data'!$C$16*J474)*$C475/60</f>
        <v>63.1516022447636</v>
      </c>
      <c r="K475" s="30">
        <f>K474+(OFFSET('data'!$C$20,0,D475)*I474-OFFSET('data'!$C$17,0,D475)*K474)*$C475/60</f>
        <v>106.692942808080</v>
      </c>
      <c r="L475" s="28">
        <f>$A475/60</f>
        <v>39.25</v>
      </c>
      <c r="M475" s="24">
        <f>I475/'data'!$C$15*1000</f>
        <v>2.5</v>
      </c>
      <c r="N475" s="24">
        <f>N474+'data'!$G$21*(M474-N474)/60*C474</f>
        <v>2.4904105989061</v>
      </c>
      <c r="O475" s="25">
        <f>IF(N475&lt;='data'!$G$22,1.89,1.47)</f>
        <v>1.89</v>
      </c>
      <c r="P475" s="24">
        <f>$A475</f>
        <v>2355</v>
      </c>
      <c r="Q475" s="25">
        <f>'data'!$G$23-'data'!$G$23*(1-('data'!$G$22^O475)/('data'!$G$22^O475+N475^O475))</f>
        <v>54.3654859963535</v>
      </c>
      <c r="R475" s="25">
        <f>VLOOKUP(IF(P475-'data'!$G$24&lt;0,0,P475-'data'!$G$24),P2:Q1104,2)</f>
        <v>54.3734558287688</v>
      </c>
    </row>
    <row r="476" ht="20.05" customHeight="1">
      <c r="A476" s="22">
        <f>$A475+C475</f>
        <v>2360</v>
      </c>
      <c r="B476" s="23">
        <v>2.5</v>
      </c>
      <c r="C476" s="24">
        <v>5</v>
      </c>
      <c r="D476" t="b" s="25">
        <v>0</v>
      </c>
      <c r="E476" s="26"/>
      <c r="F476" s="30">
        <f>3600*(B476*'data'!$C$15/1000-H476-I475)/C476</f>
        <v>465.454139686896</v>
      </c>
      <c r="G476" s="30">
        <f>IF(F476&gt;'data'!$H$29,'data'!$H$29,IF(F476&lt;0,0,F476))</f>
        <v>465.454139686896</v>
      </c>
      <c r="H476" s="30">
        <f>(J476*'data'!$C$16+K476*OFFSET('data'!$C$17,0,D476)-I475*(OFFSET('data'!$C$18,0,D476)+'data'!$C$19+OFFSET('data'!$C$20,0,D476)))*$C476/60</f>
        <v>-0.646464082898492</v>
      </c>
      <c r="I476" s="30">
        <f>(G476/60)*$C476/60+H476+I475</f>
        <v>16.3633802816823</v>
      </c>
      <c r="J476" s="30">
        <f>J475+('data'!$C$19*I475-'data'!$C$16*J475)*$C476/60</f>
        <v>63.1764762351957</v>
      </c>
      <c r="K476" s="30">
        <f>K475+(OFFSET('data'!$C$20,0,D476)*I475-OFFSET('data'!$C$17,0,D476)*K475)*$C476/60</f>
        <v>106.902551034122</v>
      </c>
      <c r="L476" s="28">
        <f>$A476/60</f>
        <v>39.3333333333333</v>
      </c>
      <c r="M476" s="24">
        <f>I476/'data'!$C$15*1000</f>
        <v>2.5</v>
      </c>
      <c r="N476" s="24">
        <f>N475+'data'!$G$21*(M475-N475)/60*C475</f>
        <v>2.49052343943346</v>
      </c>
      <c r="O476" s="25">
        <f>IF(N476&lt;='data'!$G$22,1.89,1.47)</f>
        <v>1.89</v>
      </c>
      <c r="P476" s="24">
        <f>$A476</f>
        <v>2360</v>
      </c>
      <c r="Q476" s="25">
        <f>'data'!$G$23-'data'!$G$23*(1-('data'!$G$22^O476)/('data'!$G$22^O476+N476^O476))</f>
        <v>54.363551958182</v>
      </c>
      <c r="R476" s="25">
        <f>VLOOKUP(IF(P476-'data'!$G$24&lt;0,0,P476-'data'!$G$24),P2:Q1104,2)</f>
        <v>54.3714277592487</v>
      </c>
    </row>
    <row r="477" ht="20.05" customHeight="1">
      <c r="A477" s="22">
        <f>$A476+C476</f>
        <v>2365</v>
      </c>
      <c r="B477" s="23">
        <v>2.5</v>
      </c>
      <c r="C477" s="24">
        <v>5</v>
      </c>
      <c r="D477" t="b" s="25">
        <v>0</v>
      </c>
      <c r="E477" s="26"/>
      <c r="F477" s="30">
        <f>3600*(B477*'data'!$C$15/1000-H477-I476)/C477</f>
        <v>465.299243494032</v>
      </c>
      <c r="G477" s="30">
        <f>IF(F477&gt;'data'!$H$29,'data'!$H$29,IF(F477&lt;0,0,F477))</f>
        <v>465.299243494032</v>
      </c>
      <c r="H477" s="30">
        <f>(J477*'data'!$C$16+K477*OFFSET('data'!$C$17,0,D477)-I476*(OFFSET('data'!$C$18,0,D477)+'data'!$C$19+OFFSET('data'!$C$20,0,D477)))*$C477/60</f>
        <v>-0.646248949297291</v>
      </c>
      <c r="I477" s="30">
        <f>(G477/60)*$C477/60+H477+I476</f>
        <v>16.3633802816823</v>
      </c>
      <c r="J477" s="30">
        <f>J476+('data'!$C$19*I476-'data'!$C$16*J476)*$C477/60</f>
        <v>63.2012042561599</v>
      </c>
      <c r="K477" s="30">
        <f>K476+(OFFSET('data'!$C$20,0,D477)*I476-OFFSET('data'!$C$17,0,D477)*K476)*$C477/60</f>
        <v>107.112089216023</v>
      </c>
      <c r="L477" s="28">
        <f>$A477/60</f>
        <v>39.4166666666667</v>
      </c>
      <c r="M477" s="24">
        <f>I477/'data'!$C$15*1000</f>
        <v>2.5</v>
      </c>
      <c r="N477" s="24">
        <f>N476+'data'!$G$21*(M476-N476)/60*C476</f>
        <v>2.49063495214227</v>
      </c>
      <c r="O477" s="25">
        <f>IF(N477&lt;='data'!$G$22,1.89,1.47)</f>
        <v>1.89</v>
      </c>
      <c r="P477" s="24">
        <f>$A477</f>
        <v>2365</v>
      </c>
      <c r="Q477" s="25">
        <f>'data'!$G$23-'data'!$G$23*(1-('data'!$G$22^O477)/('data'!$G$22^O477+N477^O477))</f>
        <v>54.3616407368212</v>
      </c>
      <c r="R477" s="25">
        <f>VLOOKUP(IF(P477-'data'!$G$24&lt;0,0,P477-'data'!$G$24),P2:Q1104,2)</f>
        <v>54.3694236188333</v>
      </c>
    </row>
    <row r="478" ht="20.05" customHeight="1">
      <c r="A478" s="22">
        <f>$A477+C477</f>
        <v>2370</v>
      </c>
      <c r="B478" s="23">
        <v>2.5</v>
      </c>
      <c r="C478" s="24">
        <v>5</v>
      </c>
      <c r="D478" t="b" s="25">
        <v>0</v>
      </c>
      <c r="E478" s="26"/>
      <c r="F478" s="30">
        <f>3600*(B478*'data'!$C$15/1000-H478-I477)/C478</f>
        <v>465.144977281578</v>
      </c>
      <c r="G478" s="30">
        <f>IF(F478&gt;'data'!$H$29,'data'!$H$29,IF(F478&lt;0,0,F478))</f>
        <v>465.144977281578</v>
      </c>
      <c r="H478" s="30">
        <f>(J478*'data'!$C$16+K478*OFFSET('data'!$C$17,0,D478)-I477*(OFFSET('data'!$C$18,0,D478)+'data'!$C$19+OFFSET('data'!$C$20,0,D478)))*$C478/60</f>
        <v>-0.646034690668884</v>
      </c>
      <c r="I478" s="30">
        <f>(G478/60)*$C478/60+H478+I477</f>
        <v>16.3633802816823</v>
      </c>
      <c r="J478" s="30">
        <f>J477+('data'!$C$19*I477-'data'!$C$16*J477)*$C478/60</f>
        <v>63.2257871642572</v>
      </c>
      <c r="K478" s="30">
        <f>K477+(OFFSET('data'!$C$20,0,D478)*I477-OFFSET('data'!$C$17,0,D478)*K477)*$C478/60</f>
        <v>107.321557377190</v>
      </c>
      <c r="L478" s="28">
        <f>$A478/60</f>
        <v>39.5</v>
      </c>
      <c r="M478" s="24">
        <f>I478/'data'!$C$15*1000</f>
        <v>2.5</v>
      </c>
      <c r="N478" s="24">
        <f>N477+'data'!$G$21*(M477-N477)/60*C477</f>
        <v>2.49074515265726</v>
      </c>
      <c r="O478" s="25">
        <f>IF(N478&lt;='data'!$G$22,1.89,1.47)</f>
        <v>1.89</v>
      </c>
      <c r="P478" s="24">
        <f>$A478</f>
        <v>2370</v>
      </c>
      <c r="Q478" s="25">
        <f>'data'!$G$23-'data'!$G$23*(1-('data'!$G$22^O478)/('data'!$G$22^O478+N478^O478))</f>
        <v>54.3597520624128</v>
      </c>
      <c r="R478" s="25">
        <f>VLOOKUP(IF(P478-'data'!$G$24&lt;0,0,P478-'data'!$G$24),P2:Q1104,2)</f>
        <v>54.3674431244404</v>
      </c>
    </row>
    <row r="479" ht="20.05" customHeight="1">
      <c r="A479" s="22">
        <f>$A478+C478</f>
        <v>2375</v>
      </c>
      <c r="B479" s="23">
        <v>2.5</v>
      </c>
      <c r="C479" s="24">
        <v>5</v>
      </c>
      <c r="D479" t="b" s="25">
        <v>0</v>
      </c>
      <c r="E479" s="26"/>
      <c r="F479" s="30">
        <f>3600*(B479*'data'!$C$15/1000-H479-I478)/C479</f>
        <v>464.991337445821</v>
      </c>
      <c r="G479" s="30">
        <f>IF(F479&gt;'data'!$H$29,'data'!$H$29,IF(F479&lt;0,0,F479))</f>
        <v>464.991337445821</v>
      </c>
      <c r="H479" s="30">
        <f>(J479*'data'!$C$16+K479*OFFSET('data'!$C$17,0,D479)-I478*(OFFSET('data'!$C$18,0,D479)+'data'!$C$19+OFFSET('data'!$C$20,0,D479)))*$C479/60</f>
        <v>-0.6458213020081101</v>
      </c>
      <c r="I479" s="30">
        <f>(G479/60)*$C479/60+H479+I478</f>
        <v>16.3633802816823</v>
      </c>
      <c r="J479" s="30">
        <f>J478+('data'!$C$19*I478-'data'!$C$16*J478)*$C479/60</f>
        <v>63.2502258110618</v>
      </c>
      <c r="K479" s="30">
        <f>K478+(OFFSET('data'!$C$20,0,D479)*I478-OFFSET('data'!$C$17,0,D479)*K478)*$C479/60</f>
        <v>107.530955541021</v>
      </c>
      <c r="L479" s="28">
        <f>$A479/60</f>
        <v>39.5833333333333</v>
      </c>
      <c r="M479" s="24">
        <f>I479/'data'!$C$15*1000</f>
        <v>2.5</v>
      </c>
      <c r="N479" s="24">
        <f>N478+'data'!$G$21*(M478-N478)/60*C478</f>
        <v>2.49085405641929</v>
      </c>
      <c r="O479" s="25">
        <f>IF(N479&lt;='data'!$G$22,1.89,1.47)</f>
        <v>1.89</v>
      </c>
      <c r="P479" s="24">
        <f>$A479</f>
        <v>2375</v>
      </c>
      <c r="Q479" s="25">
        <f>'data'!$G$23-'data'!$G$23*(1-('data'!$G$22^O479)/('data'!$G$22^O479+N479^O479))</f>
        <v>54.3578856683057</v>
      </c>
      <c r="R479" s="25">
        <f>VLOOKUP(IF(P479-'data'!$G$24&lt;0,0,P479-'data'!$G$24),P2:Q1104,2)</f>
        <v>54.3654859963535</v>
      </c>
    </row>
    <row r="480" ht="20.05" customHeight="1">
      <c r="A480" s="22">
        <f>$A479+C479</f>
        <v>2380</v>
      </c>
      <c r="B480" s="23">
        <v>2.5</v>
      </c>
      <c r="C480" s="24">
        <v>5</v>
      </c>
      <c r="D480" t="b" s="25">
        <v>0</v>
      </c>
      <c r="E480" s="26"/>
      <c r="F480" s="30">
        <f>3600*(B480*'data'!$C$15/1000-H480-I479)/C480</f>
        <v>464.838320404161</v>
      </c>
      <c r="G480" s="30">
        <f>IF(F480&gt;'data'!$H$29,'data'!$H$29,IF(F480&lt;0,0,F480))</f>
        <v>464.838320404161</v>
      </c>
      <c r="H480" s="30">
        <f>(J480*'data'!$C$16+K480*OFFSET('data'!$C$17,0,D480)-I479*(OFFSET('data'!$C$18,0,D480)+'data'!$C$19+OFFSET('data'!$C$20,0,D480)))*$C480/60</f>
        <v>-0.645608778339137</v>
      </c>
      <c r="I480" s="30">
        <f>(G480/60)*$C480/60+H480+I479</f>
        <v>16.3633802816823</v>
      </c>
      <c r="J480" s="30">
        <f>J479+('data'!$C$19*I479-'data'!$C$16*J479)*$C480/60</f>
        <v>63.2745210431505</v>
      </c>
      <c r="K480" s="30">
        <f>K479+(OFFSET('data'!$C$20,0,D480)*I479-OFFSET('data'!$C$17,0,D480)*K479)*$C480/60</f>
        <v>107.740283730907</v>
      </c>
      <c r="L480" s="28">
        <f>$A480/60</f>
        <v>39.6666666666667</v>
      </c>
      <c r="M480" s="24">
        <f>I480/'data'!$C$15*1000</f>
        <v>2.5</v>
      </c>
      <c r="N480" s="24">
        <f>N479+'data'!$G$21*(M479-N479)/60*C479</f>
        <v>2.49096167868753</v>
      </c>
      <c r="O480" s="25">
        <f>IF(N480&lt;='data'!$G$22,1.89,1.47)</f>
        <v>1.89</v>
      </c>
      <c r="P480" s="24">
        <f>$A480</f>
        <v>2380</v>
      </c>
      <c r="Q480" s="25">
        <f>'data'!$G$23-'data'!$G$23*(1-('data'!$G$22^O480)/('data'!$G$22^O480+N480^O480))</f>
        <v>54.3560412910179</v>
      </c>
      <c r="R480" s="25">
        <f>VLOOKUP(IF(P480-'data'!$G$24&lt;0,0,P480-'data'!$G$24),P2:Q1104,2)</f>
        <v>54.363551958182</v>
      </c>
    </row>
    <row r="481" ht="20.05" customHeight="1">
      <c r="A481" s="22">
        <f>$A480+C480</f>
        <v>2385</v>
      </c>
      <c r="B481" s="23">
        <v>2.5</v>
      </c>
      <c r="C481" s="24">
        <v>5</v>
      </c>
      <c r="D481" t="b" s="25">
        <v>0</v>
      </c>
      <c r="E481" s="26"/>
      <c r="F481" s="30">
        <f>3600*(B481*'data'!$C$15/1000-H481-I480)/C481</f>
        <v>464.685922594990</v>
      </c>
      <c r="G481" s="30">
        <f>IF(F481&gt;'data'!$H$29,'data'!$H$29,IF(F481&lt;0,0,F481))</f>
        <v>464.685922594990</v>
      </c>
      <c r="H481" s="30">
        <f>(J481*'data'!$C$16+K481*OFFSET('data'!$C$17,0,D481)-I480*(OFFSET('data'!$C$18,0,D481)+'data'!$C$19+OFFSET('data'!$C$20,0,D481)))*$C481/60</f>
        <v>-0.645397114715289</v>
      </c>
      <c r="I481" s="30">
        <f>(G481/60)*$C481/60+H481+I480</f>
        <v>16.3633802816823</v>
      </c>
      <c r="J481" s="30">
        <f>J480+('data'!$C$19*I480-'data'!$C$16*J480)*$C481/60</f>
        <v>63.2986737021321</v>
      </c>
      <c r="K481" s="30">
        <f>K480+(OFFSET('data'!$C$20,0,D481)*I480-OFFSET('data'!$C$17,0,D481)*K480)*$C481/60</f>
        <v>107.949541970231</v>
      </c>
      <c r="L481" s="28">
        <f>$A481/60</f>
        <v>39.75</v>
      </c>
      <c r="M481" s="24">
        <f>I481/'data'!$C$15*1000</f>
        <v>2.5</v>
      </c>
      <c r="N481" s="24">
        <f>N480+'data'!$G$21*(M480-N480)/60*C480</f>
        <v>2.49106803454159</v>
      </c>
      <c r="O481" s="25">
        <f>IF(N481&lt;='data'!$G$22,1.89,1.47)</f>
        <v>1.89</v>
      </c>
      <c r="P481" s="24">
        <f>$A481</f>
        <v>2385</v>
      </c>
      <c r="Q481" s="25">
        <f>'data'!$G$23-'data'!$G$23*(1-('data'!$G$22^O481)/('data'!$G$22^O481+N481^O481))</f>
        <v>54.3542186701984</v>
      </c>
      <c r="R481" s="25">
        <f>VLOOKUP(IF(P481-'data'!$G$24&lt;0,0,P481-'data'!$G$24),P2:Q1104,2)</f>
        <v>54.3616407368212</v>
      </c>
    </row>
    <row r="482" ht="20.05" customHeight="1">
      <c r="A482" s="22">
        <f>$A481+C481</f>
        <v>2390</v>
      </c>
      <c r="B482" s="23">
        <v>2.5</v>
      </c>
      <c r="C482" s="24">
        <v>5</v>
      </c>
      <c r="D482" t="b" s="25">
        <v>0</v>
      </c>
      <c r="E482" s="26"/>
      <c r="F482" s="30">
        <f>3600*(B482*'data'!$C$15/1000-H482-I481)/C482</f>
        <v>464.534140477574</v>
      </c>
      <c r="G482" s="30">
        <f>IF(F482&gt;'data'!$H$29,'data'!$H$29,IF(F482&lt;0,0,F482))</f>
        <v>464.534140477574</v>
      </c>
      <c r="H482" s="30">
        <f>(J482*'data'!$C$16+K482*OFFSET('data'!$C$17,0,D482)-I481*(OFFSET('data'!$C$18,0,D482)+'data'!$C$19+OFFSET('data'!$C$20,0,D482)))*$C482/60</f>
        <v>-0.645186306218878</v>
      </c>
      <c r="I482" s="30">
        <f>(G482/60)*$C482/60+H482+I481</f>
        <v>16.3633802816823</v>
      </c>
      <c r="J482" s="30">
        <f>J481+('data'!$C$19*I481-'data'!$C$16*J481)*$C482/60</f>
        <v>63.3226846246766</v>
      </c>
      <c r="K482" s="30">
        <f>K481+(OFFSET('data'!$C$20,0,D482)*I481-OFFSET('data'!$C$17,0,D482)*K481)*$C482/60</f>
        <v>108.158730282369</v>
      </c>
      <c r="L482" s="28">
        <f>$A482/60</f>
        <v>39.8333333333333</v>
      </c>
      <c r="M482" s="24">
        <f>I482/'data'!$C$15*1000</f>
        <v>2.5</v>
      </c>
      <c r="N482" s="24">
        <f>N481+'data'!$G$21*(M481-N481)/60*C481</f>
        <v>2.49117313888364</v>
      </c>
      <c r="O482" s="25">
        <f>IF(N482&lt;='data'!$G$22,1.89,1.47)</f>
        <v>1.89</v>
      </c>
      <c r="P482" s="24">
        <f>$A482</f>
        <v>2390</v>
      </c>
      <c r="Q482" s="25">
        <f>'data'!$G$23-'data'!$G$23*(1-('data'!$G$22^O482)/('data'!$G$22^O482+N482^O482))</f>
        <v>54.3524175485892</v>
      </c>
      <c r="R482" s="25">
        <f>VLOOKUP(IF(P482-'data'!$G$24&lt;0,0,P482-'data'!$G$24),P2:Q1104,2)</f>
        <v>54.3597520624128</v>
      </c>
    </row>
    <row r="483" ht="20.05" customHeight="1">
      <c r="A483" s="22">
        <f>$A482+C482</f>
        <v>2395</v>
      </c>
      <c r="B483" s="23">
        <v>2.5</v>
      </c>
      <c r="C483" s="24">
        <v>5</v>
      </c>
      <c r="D483" t="b" s="25">
        <v>0</v>
      </c>
      <c r="E483" s="26"/>
      <c r="F483" s="30">
        <f>3600*(B483*'data'!$C$15/1000-H483-I482)/C483</f>
        <v>464.382970531922</v>
      </c>
      <c r="G483" s="30">
        <f>IF(F483&gt;'data'!$H$29,'data'!$H$29,IF(F483&lt;0,0,F483))</f>
        <v>464.382970531922</v>
      </c>
      <c r="H483" s="30">
        <f>(J483*'data'!$C$16+K483*OFFSET('data'!$C$17,0,D483)-I482*(OFFSET('data'!$C$18,0,D483)+'data'!$C$19+OFFSET('data'!$C$20,0,D483)))*$C483/60</f>
        <v>-0.644976347961028</v>
      </c>
      <c r="I483" s="30">
        <f>(G483/60)*$C483/60+H483+I482</f>
        <v>16.3633802816823</v>
      </c>
      <c r="J483" s="30">
        <f>J482+('data'!$C$19*I482-'data'!$C$16*J482)*$C483/60</f>
        <v>63.3465546425441</v>
      </c>
      <c r="K483" s="30">
        <f>K482+(OFFSET('data'!$C$20,0,D483)*I482-OFFSET('data'!$C$17,0,D483)*K482)*$C483/60</f>
        <v>108.367848690687</v>
      </c>
      <c r="L483" s="28">
        <f>$A483/60</f>
        <v>39.9166666666667</v>
      </c>
      <c r="M483" s="24">
        <f>I483/'data'!$C$15*1000</f>
        <v>2.5</v>
      </c>
      <c r="N483" s="24">
        <f>N482+'data'!$G$21*(M482-N482)/60*C482</f>
        <v>2.49127700644049</v>
      </c>
      <c r="O483" s="25">
        <f>IF(N483&lt;='data'!$G$22,1.89,1.47)</f>
        <v>1.89</v>
      </c>
      <c r="P483" s="24">
        <f>$A483</f>
        <v>2395</v>
      </c>
      <c r="Q483" s="25">
        <f>'data'!$G$23-'data'!$G$23*(1-('data'!$G$22^O483)/('data'!$G$22^O483+N483^O483))</f>
        <v>54.3506376719888</v>
      </c>
      <c r="R483" s="25">
        <f>VLOOKUP(IF(P483-'data'!$G$24&lt;0,0,P483-'data'!$G$24),P2:Q1104,2)</f>
        <v>54.3578856683057</v>
      </c>
    </row>
    <row r="484" ht="20.05" customHeight="1">
      <c r="A484" s="22">
        <f>$A483+C483</f>
        <v>2400</v>
      </c>
      <c r="B484" s="23">
        <v>2.5</v>
      </c>
      <c r="C484" s="24">
        <v>5</v>
      </c>
      <c r="D484" t="b" s="25">
        <v>0</v>
      </c>
      <c r="E484" s="26"/>
      <c r="F484" s="30">
        <f>3600*(B484*'data'!$C$15/1000-H484-I483)/C484</f>
        <v>464.232409258671</v>
      </c>
      <c r="G484" s="30">
        <f>IF(F484&gt;'data'!$H$29,'data'!$H$29,IF(F484&lt;0,0,F484))</f>
        <v>464.232409258671</v>
      </c>
      <c r="H484" s="30">
        <f>(J484*'data'!$C$16+K484*OFFSET('data'!$C$17,0,D484)-I483*(OFFSET('data'!$C$18,0,D484)+'data'!$C$19+OFFSET('data'!$C$20,0,D484)))*$C484/60</f>
        <v>-0.644767235081513</v>
      </c>
      <c r="I484" s="30">
        <f>(G484/60)*$C484/60+H484+I483</f>
        <v>16.3633802816823</v>
      </c>
      <c r="J484" s="30">
        <f>J483+('data'!$C$19*I483-'data'!$C$16*J483)*$C484/60</f>
        <v>63.3702845826135</v>
      </c>
      <c r="K484" s="30">
        <f>K483+(OFFSET('data'!$C$20,0,D484)*I483-OFFSET('data'!$C$17,0,D484)*K483)*$C484/60</f>
        <v>108.576897218545</v>
      </c>
      <c r="L484" s="28">
        <f>$A484/60</f>
        <v>40</v>
      </c>
      <c r="M484" s="24">
        <f>I484/'data'!$C$15*1000</f>
        <v>2.5</v>
      </c>
      <c r="N484" s="24">
        <f>N483+'data'!$G$21*(M483-N483)/60*C483</f>
        <v>2.49137965176565</v>
      </c>
      <c r="O484" s="25">
        <f>IF(N484&lt;='data'!$G$22,1.89,1.47)</f>
        <v>1.89</v>
      </c>
      <c r="P484" s="24">
        <f>$A484</f>
        <v>2400</v>
      </c>
      <c r="Q484" s="25">
        <f>'data'!$G$23-'data'!$G$23*(1-('data'!$G$22^O484)/('data'!$G$22^O484+N484^O484))</f>
        <v>54.3488787892155</v>
      </c>
      <c r="R484" s="25">
        <f>VLOOKUP(IF(P484-'data'!$G$24&lt;0,0,P484-'data'!$G$24),P2:Q1104,2)</f>
        <v>54.3560412910179</v>
      </c>
    </row>
    <row r="485" ht="20.05" customHeight="1">
      <c r="A485" s="22">
        <f>$A484+C484</f>
        <v>2405</v>
      </c>
      <c r="B485" s="23">
        <v>2.5</v>
      </c>
      <c r="C485" s="24">
        <v>5</v>
      </c>
      <c r="D485" t="b" s="25">
        <v>0</v>
      </c>
      <c r="E485" s="26"/>
      <c r="F485" s="30">
        <f>3600*(B485*'data'!$C$15/1000-H485-I484)/C485</f>
        <v>464.082453178962</v>
      </c>
      <c r="G485" s="30">
        <f>IF(F485&gt;'data'!$H$29,'data'!$H$29,IF(F485&lt;0,0,F485))</f>
        <v>464.082453178962</v>
      </c>
      <c r="H485" s="30">
        <f>(J485*'data'!$C$16+K485*OFFSET('data'!$C$17,0,D485)-I484*(OFFSET('data'!$C$18,0,D485)+'data'!$C$19+OFFSET('data'!$C$20,0,D485)))*$C485/60</f>
        <v>-0.644558962748583</v>
      </c>
      <c r="I485" s="30">
        <f>(G485/60)*$C485/60+H485+I484</f>
        <v>16.3633802816823</v>
      </c>
      <c r="J485" s="30">
        <f>J484+('data'!$C$19*I484-'data'!$C$16*J484)*$C485/60</f>
        <v>63.3938752669115</v>
      </c>
      <c r="K485" s="30">
        <f>K484+(OFFSET('data'!$C$20,0,D485)*I484-OFFSET('data'!$C$17,0,D485)*K484)*$C485/60</f>
        <v>108.785875889295</v>
      </c>
      <c r="L485" s="28">
        <f>$A485/60</f>
        <v>40.0833333333333</v>
      </c>
      <c r="M485" s="24">
        <f>I485/'data'!$C$15*1000</f>
        <v>2.5</v>
      </c>
      <c r="N485" s="24">
        <f>N484+'data'!$G$21*(M484-N484)/60*C484</f>
        <v>2.49148108924138</v>
      </c>
      <c r="O485" s="25">
        <f>IF(N485&lt;='data'!$G$22,1.89,1.47)</f>
        <v>1.89</v>
      </c>
      <c r="P485" s="24">
        <f>$A485</f>
        <v>2405</v>
      </c>
      <c r="Q485" s="25">
        <f>'data'!$G$23-'data'!$G$23*(1-('data'!$G$22^O485)/('data'!$G$22^O485+N485^O485))</f>
        <v>54.3471406520707</v>
      </c>
      <c r="R485" s="25">
        <f>VLOOKUP(IF(P485-'data'!$G$24&lt;0,0,P485-'data'!$G$24),P2:Q1104,2)</f>
        <v>54.3542186701984</v>
      </c>
    </row>
    <row r="486" ht="20.05" customHeight="1">
      <c r="A486" s="22">
        <f>$A485+C485</f>
        <v>2410</v>
      </c>
      <c r="B486" s="23">
        <v>2.5</v>
      </c>
      <c r="C486" s="24">
        <v>5</v>
      </c>
      <c r="D486" t="b" s="25">
        <v>0</v>
      </c>
      <c r="E486" s="26"/>
      <c r="F486" s="30">
        <f>3600*(B486*'data'!$C$15/1000-H486-I485)/C486</f>
        <v>463.933098834317</v>
      </c>
      <c r="G486" s="30">
        <f>IF(F486&gt;'data'!$H$29,'data'!$H$29,IF(F486&lt;0,0,F486))</f>
        <v>463.933098834317</v>
      </c>
      <c r="H486" s="30">
        <f>(J486*'data'!$C$16+K486*OFFSET('data'!$C$17,0,D486)-I485*(OFFSET('data'!$C$18,0,D486)+'data'!$C$19+OFFSET('data'!$C$20,0,D486)))*$C486/60</f>
        <v>-0.644351526158799</v>
      </c>
      <c r="I486" s="30">
        <f>(G486/60)*$C486/60+H486+I485</f>
        <v>16.3633802816823</v>
      </c>
      <c r="J486" s="30">
        <f>J485+('data'!$C$19*I485-'data'!$C$16*J485)*$C486/60</f>
        <v>63.4173275126408</v>
      </c>
      <c r="K486" s="30">
        <f>K485+(OFFSET('data'!$C$20,0,D486)*I485-OFFSET('data'!$C$17,0,D486)*K485)*$C486/60</f>
        <v>108.994784726281</v>
      </c>
      <c r="L486" s="28">
        <f>$A486/60</f>
        <v>40.1666666666667</v>
      </c>
      <c r="M486" s="24">
        <f>I486/'data'!$C$15*1000</f>
        <v>2.5</v>
      </c>
      <c r="N486" s="24">
        <f>N485+'data'!$G$21*(M485-N485)/60*C485</f>
        <v>2.49158133308071</v>
      </c>
      <c r="O486" s="25">
        <f>IF(N486&lt;='data'!$G$22,1.89,1.47)</f>
        <v>1.89</v>
      </c>
      <c r="P486" s="24">
        <f>$A486</f>
        <v>2410</v>
      </c>
      <c r="Q486" s="25">
        <f>'data'!$G$23-'data'!$G$23*(1-('data'!$G$22^O486)/('data'!$G$22^O486+N486^O486))</f>
        <v>54.3454230153035</v>
      </c>
      <c r="R486" s="25">
        <f>VLOOKUP(IF(P486-'data'!$G$24&lt;0,0,P486-'data'!$G$24),P2:Q1104,2)</f>
        <v>54.3524175485892</v>
      </c>
    </row>
    <row r="487" ht="20.05" customHeight="1">
      <c r="A487" s="22">
        <f>$A486+C486</f>
        <v>2415</v>
      </c>
      <c r="B487" s="23">
        <v>2.5</v>
      </c>
      <c r="C487" s="24">
        <v>5</v>
      </c>
      <c r="D487" t="b" s="25">
        <v>0</v>
      </c>
      <c r="E487" s="26"/>
      <c r="F487" s="30">
        <f>3600*(B487*'data'!$C$15/1000-H487-I486)/C487</f>
        <v>463.784342786528</v>
      </c>
      <c r="G487" s="30">
        <f>IF(F487&gt;'data'!$H$29,'data'!$H$29,IF(F487&lt;0,0,F487))</f>
        <v>463.784342786528</v>
      </c>
      <c r="H487" s="30">
        <f>(J487*'data'!$C$16+K487*OFFSET('data'!$C$17,0,D487)-I486*(OFFSET('data'!$C$18,0,D487)+'data'!$C$19+OFFSET('data'!$C$20,0,D487)))*$C487/60</f>
        <v>-0.64414492053687</v>
      </c>
      <c r="I487" s="30">
        <f>(G487/60)*$C487/60+H487+I486</f>
        <v>16.3633802816823</v>
      </c>
      <c r="J487" s="30">
        <f>J486+('data'!$C$19*I486-'data'!$C$16*J486)*$C487/60</f>
        <v>63.4406421322083</v>
      </c>
      <c r="K487" s="30">
        <f>K486+(OFFSET('data'!$C$20,0,D487)*I486-OFFSET('data'!$C$17,0,D487)*K486)*$C487/60</f>
        <v>109.203623752839</v>
      </c>
      <c r="L487" s="28">
        <f>$A487/60</f>
        <v>40.25</v>
      </c>
      <c r="M487" s="24">
        <f>I487/'data'!$C$15*1000</f>
        <v>2.5</v>
      </c>
      <c r="N487" s="24">
        <f>N486+'data'!$G$21*(M486-N486)/60*C486</f>
        <v>2.49168039732941</v>
      </c>
      <c r="O487" s="25">
        <f>IF(N487&lt;='data'!$G$22,1.89,1.47)</f>
        <v>1.89</v>
      </c>
      <c r="P487" s="24">
        <f>$A487</f>
        <v>2415</v>
      </c>
      <c r="Q487" s="25">
        <f>'data'!$G$23-'data'!$G$23*(1-('data'!$G$22^O487)/('data'!$G$22^O487+N487^O487))</f>
        <v>54.3437256365755</v>
      </c>
      <c r="R487" s="25">
        <f>VLOOKUP(IF(P487-'data'!$G$24&lt;0,0,P487-'data'!$G$24),P2:Q1104,2)</f>
        <v>54.3506376719888</v>
      </c>
    </row>
    <row r="488" ht="20.05" customHeight="1">
      <c r="A488" s="22">
        <f>$A487+C487</f>
        <v>2420</v>
      </c>
      <c r="B488" s="23">
        <v>2.5</v>
      </c>
      <c r="C488" s="24">
        <v>5</v>
      </c>
      <c r="D488" t="b" s="25">
        <v>0</v>
      </c>
      <c r="E488" s="26"/>
      <c r="F488" s="30">
        <f>3600*(B488*'data'!$C$15/1000-H488-I487)/C488</f>
        <v>463.636181617528</v>
      </c>
      <c r="G488" s="30">
        <f>IF(F488&gt;'data'!$H$29,'data'!$H$29,IF(F488&lt;0,0,F488))</f>
        <v>463.636181617528</v>
      </c>
      <c r="H488" s="30">
        <f>(J488*'data'!$C$16+K488*OFFSET('data'!$C$17,0,D488)-I487*(OFFSET('data'!$C$18,0,D488)+'data'!$C$19+OFFSET('data'!$C$20,0,D488)))*$C488/60</f>
        <v>-0.643939141135481</v>
      </c>
      <c r="I488" s="30">
        <f>(G488/60)*$C488/60+H488+I487</f>
        <v>16.3633802816823</v>
      </c>
      <c r="J488" s="30">
        <f>J487+('data'!$C$19*I487-'data'!$C$16*J487)*$C488/60</f>
        <v>63.4638199332536</v>
      </c>
      <c r="K488" s="30">
        <f>K487+(OFFSET('data'!$C$20,0,D488)*I487-OFFSET('data'!$C$17,0,D488)*K487)*$C488/60</f>
        <v>109.412392992297</v>
      </c>
      <c r="L488" s="28">
        <f>$A488/60</f>
        <v>40.3333333333333</v>
      </c>
      <c r="M488" s="24">
        <f>I488/'data'!$C$15*1000</f>
        <v>2.5</v>
      </c>
      <c r="N488" s="24">
        <f>N487+'data'!$G$21*(M487-N487)/60*C487</f>
        <v>2.49177829586797</v>
      </c>
      <c r="O488" s="25">
        <f>IF(N488&lt;='data'!$G$22,1.89,1.47)</f>
        <v>1.89</v>
      </c>
      <c r="P488" s="24">
        <f>$A488</f>
        <v>2420</v>
      </c>
      <c r="Q488" s="25">
        <f>'data'!$G$23-'data'!$G$23*(1-('data'!$G$22^O488)/('data'!$G$22^O488+N488^O488))</f>
        <v>54.3420482764259</v>
      </c>
      <c r="R488" s="25">
        <f>VLOOKUP(IF(P488-'data'!$G$24&lt;0,0,P488-'data'!$G$24),P2:Q1104,2)</f>
        <v>54.3488787892155</v>
      </c>
    </row>
    <row r="489" ht="20.05" customHeight="1">
      <c r="A489" s="22">
        <f>$A488+C488</f>
        <v>2425</v>
      </c>
      <c r="B489" s="23">
        <v>2.5</v>
      </c>
      <c r="C489" s="24">
        <v>5</v>
      </c>
      <c r="D489" t="b" s="25">
        <v>0</v>
      </c>
      <c r="E489" s="26"/>
      <c r="F489" s="30">
        <f>3600*(B489*'data'!$C$15/1000-H489-I488)/C489</f>
        <v>463.488611929280</v>
      </c>
      <c r="G489" s="30">
        <f>IF(F489&gt;'data'!$H$29,'data'!$H$29,IF(F489&lt;0,0,F489))</f>
        <v>463.488611929280</v>
      </c>
      <c r="H489" s="30">
        <f>(J489*'data'!$C$16+K489*OFFSET('data'!$C$17,0,D489)-I488*(OFFSET('data'!$C$18,0,D489)+'data'!$C$19+OFFSET('data'!$C$20,0,D489)))*$C489/60</f>
        <v>-0.643734183235136</v>
      </c>
      <c r="I489" s="30">
        <f>(G489/60)*$C489/60+H489+I488</f>
        <v>16.3633802816823</v>
      </c>
      <c r="J489" s="30">
        <f>J488+('data'!$C$19*I488-'data'!$C$16*J488)*$C489/60</f>
        <v>63.4868617186766</v>
      </c>
      <c r="K489" s="30">
        <f>K488+(OFFSET('data'!$C$20,0,D489)*I488-OFFSET('data'!$C$17,0,D489)*K488)*$C489/60</f>
        <v>109.621092467976</v>
      </c>
      <c r="L489" s="28">
        <f>$A489/60</f>
        <v>40.4166666666667</v>
      </c>
      <c r="M489" s="24">
        <f>I489/'data'!$C$15*1000</f>
        <v>2.5</v>
      </c>
      <c r="N489" s="24">
        <f>N488+'data'!$G$21*(M488-N488)/60*C488</f>
        <v>2.49187504241355</v>
      </c>
      <c r="O489" s="25">
        <f>IF(N489&lt;='data'!$G$22,1.89,1.47)</f>
        <v>1.89</v>
      </c>
      <c r="P489" s="24">
        <f>$A489</f>
        <v>2425</v>
      </c>
      <c r="Q489" s="25">
        <f>'data'!$G$23-'data'!$G$23*(1-('data'!$G$22^O489)/('data'!$G$22^O489+N489^O489))</f>
        <v>54.3403906982367</v>
      </c>
      <c r="R489" s="25">
        <f>VLOOKUP(IF(P489-'data'!$G$24&lt;0,0,P489-'data'!$G$24),P2:Q1104,2)</f>
        <v>54.3471406520707</v>
      </c>
    </row>
    <row r="490" ht="20.05" customHeight="1">
      <c r="A490" s="22">
        <f>$A489+C489</f>
        <v>2430</v>
      </c>
      <c r="B490" s="23">
        <v>2.5</v>
      </c>
      <c r="C490" s="24">
        <v>5</v>
      </c>
      <c r="D490" t="b" s="25">
        <v>0</v>
      </c>
      <c r="E490" s="26"/>
      <c r="F490" s="30">
        <f>3600*(B490*'data'!$C$15/1000-H490-I489)/C490</f>
        <v>463.341630343656</v>
      </c>
      <c r="G490" s="30">
        <f>IF(F490&gt;'data'!$H$29,'data'!$H$29,IF(F490&lt;0,0,F490))</f>
        <v>463.341630343656</v>
      </c>
      <c r="H490" s="30">
        <f>(J490*'data'!$C$16+K490*OFFSET('data'!$C$17,0,D490)-I489*(OFFSET('data'!$C$18,0,D490)+'data'!$C$19+OFFSET('data'!$C$20,0,D490)))*$C490/60</f>
        <v>-0.643530042143991</v>
      </c>
      <c r="I490" s="30">
        <f>(G490/60)*$C490/60+H490+I489</f>
        <v>16.3633802816823</v>
      </c>
      <c r="J490" s="30">
        <f>J489+('data'!$C$19*I489-'data'!$C$16*J489)*$C490/60</f>
        <v>63.5097682866657</v>
      </c>
      <c r="K490" s="30">
        <f>K489+(OFFSET('data'!$C$20,0,D490)*I489-OFFSET('data'!$C$17,0,D490)*K489)*$C490/60</f>
        <v>109.829722203189</v>
      </c>
      <c r="L490" s="28">
        <f>$A490/60</f>
        <v>40.5</v>
      </c>
      <c r="M490" s="24">
        <f>I490/'data'!$C$15*1000</f>
        <v>2.5</v>
      </c>
      <c r="N490" s="24">
        <f>N489+'data'!$G$21*(M489-N489)/60*C489</f>
        <v>2.4919706505219</v>
      </c>
      <c r="O490" s="25">
        <f>IF(N490&lt;='data'!$G$22,1.89,1.47)</f>
        <v>1.89</v>
      </c>
      <c r="P490" s="24">
        <f>$A490</f>
        <v>2430</v>
      </c>
      <c r="Q490" s="25">
        <f>'data'!$G$23-'data'!$G$23*(1-('data'!$G$22^O490)/('data'!$G$22^O490+N490^O490))</f>
        <v>54.3387526681988</v>
      </c>
      <c r="R490" s="25">
        <f>VLOOKUP(IF(P490-'data'!$G$24&lt;0,0,P490-'data'!$G$24),P2:Q1104,2)</f>
        <v>54.3454230153035</v>
      </c>
    </row>
    <row r="491" ht="20.05" customHeight="1">
      <c r="A491" s="22">
        <f>$A490+C490</f>
        <v>2435</v>
      </c>
      <c r="B491" s="23">
        <v>2.5</v>
      </c>
      <c r="C491" s="24">
        <v>5</v>
      </c>
      <c r="D491" t="b" s="25">
        <v>0</v>
      </c>
      <c r="E491" s="26"/>
      <c r="F491" s="30">
        <f>3600*(B491*'data'!$C$15/1000-H491-I490)/C491</f>
        <v>463.195233502319</v>
      </c>
      <c r="G491" s="30">
        <f>IF(F491&gt;'data'!$H$29,'data'!$H$29,IF(F491&lt;0,0,F491))</f>
        <v>463.195233502319</v>
      </c>
      <c r="H491" s="30">
        <f>(J491*'data'!$C$16+K491*OFFSET('data'!$C$17,0,D491)-I490*(OFFSET('data'!$C$18,0,D491)+'data'!$C$19+OFFSET('data'!$C$20,0,D491)))*$C491/60</f>
        <v>-0.64332671319769</v>
      </c>
      <c r="I491" s="30">
        <f>(G491/60)*$C491/60+H491+I490</f>
        <v>16.3633802816823</v>
      </c>
      <c r="J491" s="30">
        <f>J490+('data'!$C$19*I490-'data'!$C$16*J490)*$C491/60</f>
        <v>63.5325404307251</v>
      </c>
      <c r="K491" s="30">
        <f>K490+(OFFSET('data'!$C$20,0,D491)*I490-OFFSET('data'!$C$17,0,D491)*K490)*$C491/60</f>
        <v>110.038282221240</v>
      </c>
      <c r="L491" s="28">
        <f>$A491/60</f>
        <v>40.5833333333333</v>
      </c>
      <c r="M491" s="24">
        <f>I491/'data'!$C$15*1000</f>
        <v>2.5</v>
      </c>
      <c r="N491" s="24">
        <f>N490+'data'!$G$21*(M490-N490)/60*C490</f>
        <v>2.49206513358925</v>
      </c>
      <c r="O491" s="25">
        <f>IF(N491&lt;='data'!$G$22,1.89,1.47)</f>
        <v>1.89</v>
      </c>
      <c r="P491" s="24">
        <f>$A491</f>
        <v>2435</v>
      </c>
      <c r="Q491" s="25">
        <f>'data'!$G$23-'data'!$G$23*(1-('data'!$G$22^O491)/('data'!$G$22^O491+N491^O491))</f>
        <v>54.3371339552786</v>
      </c>
      <c r="R491" s="25">
        <f>VLOOKUP(IF(P491-'data'!$G$24&lt;0,0,P491-'data'!$G$24),P2:Q1104,2)</f>
        <v>54.3437256365755</v>
      </c>
    </row>
    <row r="492" ht="20.05" customHeight="1">
      <c r="A492" s="22">
        <f>$A491+C491</f>
        <v>2440</v>
      </c>
      <c r="B492" s="23">
        <v>2.5</v>
      </c>
      <c r="C492" s="24">
        <v>5</v>
      </c>
      <c r="D492" t="b" s="25">
        <v>0</v>
      </c>
      <c r="E492" s="26"/>
      <c r="F492" s="30">
        <f>3600*(B492*'data'!$C$15/1000-H492-I491)/C492</f>
        <v>463.049418066613</v>
      </c>
      <c r="G492" s="30">
        <f>IF(F492&gt;'data'!$H$29,'data'!$H$29,IF(F492&lt;0,0,F492))</f>
        <v>463.049418066613</v>
      </c>
      <c r="H492" s="30">
        <f>(J492*'data'!$C$16+K492*OFFSET('data'!$C$17,0,D492)-I491*(OFFSET('data'!$C$18,0,D492)+'data'!$C$19+OFFSET('data'!$C$20,0,D492)))*$C492/60</f>
        <v>-0.64312419175921</v>
      </c>
      <c r="I492" s="30">
        <f>(G492/60)*$C492/60+H492+I491</f>
        <v>16.3633802816823</v>
      </c>
      <c r="J492" s="30">
        <f>J491+('data'!$C$19*I491-'data'!$C$16*J491)*$C492/60</f>
        <v>63.5551789397024</v>
      </c>
      <c r="K492" s="30">
        <f>K491+(OFFSET('data'!$C$20,0,D492)*I491-OFFSET('data'!$C$17,0,D492)*K491)*$C492/60</f>
        <v>110.246772545427</v>
      </c>
      <c r="L492" s="28">
        <f>$A492/60</f>
        <v>40.6666666666667</v>
      </c>
      <c r="M492" s="24">
        <f>I492/'data'!$C$15*1000</f>
        <v>2.5</v>
      </c>
      <c r="N492" s="24">
        <f>N491+'data'!$G$21*(M491-N491)/60*C491</f>
        <v>2.4921585048542</v>
      </c>
      <c r="O492" s="25">
        <f>IF(N492&lt;='data'!$G$22,1.89,1.47)</f>
        <v>1.89</v>
      </c>
      <c r="P492" s="24">
        <f>$A492</f>
        <v>2440</v>
      </c>
      <c r="Q492" s="25">
        <f>'data'!$G$23-'data'!$G$23*(1-('data'!$G$22^O492)/('data'!$G$22^O492+N492^O492))</f>
        <v>54.3355343311847</v>
      </c>
      <c r="R492" s="25">
        <f>VLOOKUP(IF(P492-'data'!$G$24&lt;0,0,P492-'data'!$G$24),P2:Q1104,2)</f>
        <v>54.3420482764259</v>
      </c>
    </row>
    <row r="493" ht="20.05" customHeight="1">
      <c r="A493" s="22">
        <f>$A492+C492</f>
        <v>2445</v>
      </c>
      <c r="B493" s="23">
        <v>2.5</v>
      </c>
      <c r="C493" s="24">
        <v>5</v>
      </c>
      <c r="D493" t="b" s="25">
        <v>0</v>
      </c>
      <c r="E493" s="26"/>
      <c r="F493" s="30">
        <f>3600*(B493*'data'!$C$15/1000-H493-I492)/C493</f>
        <v>462.904180717440</v>
      </c>
      <c r="G493" s="30">
        <f>IF(F493&gt;'data'!$H$29,'data'!$H$29,IF(F493&lt;0,0,F493))</f>
        <v>462.904180717440</v>
      </c>
      <c r="H493" s="30">
        <f>(J493*'data'!$C$16+K493*OFFSET('data'!$C$17,0,D493)-I492*(OFFSET('data'!$C$18,0,D493)+'data'!$C$19+OFFSET('data'!$C$20,0,D493)))*$C493/60</f>
        <v>-0.642922473218692</v>
      </c>
      <c r="I493" s="30">
        <f>(G493/60)*$C493/60+H493+I492</f>
        <v>16.3633802816823</v>
      </c>
      <c r="J493" s="30">
        <f>J492+('data'!$C$19*I492-'data'!$C$16*J492)*$C493/60</f>
        <v>63.5776845978161</v>
      </c>
      <c r="K493" s="30">
        <f>K492+(OFFSET('data'!$C$20,0,D493)*I492-OFFSET('data'!$C$17,0,D493)*K492)*$C493/60</f>
        <v>110.455193199039</v>
      </c>
      <c r="L493" s="28">
        <f>$A493/60</f>
        <v>40.75</v>
      </c>
      <c r="M493" s="24">
        <f>I493/'data'!$C$15*1000</f>
        <v>2.5</v>
      </c>
      <c r="N493" s="24">
        <f>N492+'data'!$G$21*(M492-N492)/60*C492</f>
        <v>2.49225077739957</v>
      </c>
      <c r="O493" s="25">
        <f>IF(N493&lt;='data'!$G$22,1.89,1.47)</f>
        <v>1.89</v>
      </c>
      <c r="P493" s="24">
        <f>$A493</f>
        <v>2445</v>
      </c>
      <c r="Q493" s="25">
        <f>'data'!$G$23-'data'!$G$23*(1-('data'!$G$22^O493)/('data'!$G$22^O493+N493^O493))</f>
        <v>54.3339535703345</v>
      </c>
      <c r="R493" s="25">
        <f>VLOOKUP(IF(P493-'data'!$G$24&lt;0,0,P493-'data'!$G$24),P2:Q1104,2)</f>
        <v>54.3403906982367</v>
      </c>
    </row>
    <row r="494" ht="20.05" customHeight="1">
      <c r="A494" s="22">
        <f>$A493+C493</f>
        <v>2450</v>
      </c>
      <c r="B494" s="23">
        <v>2.5</v>
      </c>
      <c r="C494" s="24">
        <v>5</v>
      </c>
      <c r="D494" t="b" s="25">
        <v>0</v>
      </c>
      <c r="E494" s="26"/>
      <c r="F494" s="30">
        <f>3600*(B494*'data'!$C$15/1000-H494-I493)/C494</f>
        <v>462.759518155151</v>
      </c>
      <c r="G494" s="30">
        <f>IF(F494&gt;'data'!$H$29,'data'!$H$29,IF(F494&lt;0,0,F494))</f>
        <v>462.759518155151</v>
      </c>
      <c r="H494" s="30">
        <f>(J494*'data'!$C$16+K494*OFFSET('data'!$C$17,0,D494)-I493*(OFFSET('data'!$C$18,0,D494)+'data'!$C$19+OFFSET('data'!$C$20,0,D494)))*$C494/60</f>
        <v>-0.64272155299329</v>
      </c>
      <c r="I494" s="30">
        <f>(G494/60)*$C494/60+H494+I493</f>
        <v>16.3633802816823</v>
      </c>
      <c r="J494" s="30">
        <f>J493+('data'!$C$19*I493-'data'!$C$16*J493)*$C494/60</f>
        <v>63.6000581846826</v>
      </c>
      <c r="K494" s="30">
        <f>K493+(OFFSET('data'!$C$20,0,D494)*I493-OFFSET('data'!$C$17,0,D494)*K493)*$C494/60</f>
        <v>110.663544205358</v>
      </c>
      <c r="L494" s="28">
        <f>$A494/60</f>
        <v>40.8333333333333</v>
      </c>
      <c r="M494" s="24">
        <f>I494/'data'!$C$15*1000</f>
        <v>2.5</v>
      </c>
      <c r="N494" s="24">
        <f>N493+'data'!$G$21*(M493-N493)/60*C493</f>
        <v>2.49234196415422</v>
      </c>
      <c r="O494" s="25">
        <f>IF(N494&lt;='data'!$G$22,1.89,1.47)</f>
        <v>1.89</v>
      </c>
      <c r="P494" s="24">
        <f>$A494</f>
        <v>2450</v>
      </c>
      <c r="Q494" s="25">
        <f>'data'!$G$23-'data'!$G$23*(1-('data'!$G$22^O494)/('data'!$G$22^O494+N494^O494))</f>
        <v>54.3323914498231</v>
      </c>
      <c r="R494" s="25">
        <f>VLOOKUP(IF(P494-'data'!$G$24&lt;0,0,P494-'data'!$G$24),P2:Q1104,2)</f>
        <v>54.3387526681988</v>
      </c>
    </row>
    <row r="495" ht="20.05" customHeight="1">
      <c r="A495" s="22">
        <f>$A494+C494</f>
        <v>2455</v>
      </c>
      <c r="B495" s="23">
        <v>2.5</v>
      </c>
      <c r="C495" s="24">
        <v>5</v>
      </c>
      <c r="D495" t="b" s="25">
        <v>0</v>
      </c>
      <c r="E495" s="26"/>
      <c r="F495" s="30">
        <f>3600*(B495*'data'!$C$15/1000-H495-I494)/C495</f>
        <v>462.615427099426</v>
      </c>
      <c r="G495" s="30">
        <f>IF(F495&gt;'data'!$H$29,'data'!$H$29,IF(F495&lt;0,0,F495))</f>
        <v>462.615427099426</v>
      </c>
      <c r="H495" s="30">
        <f>(J495*'data'!$C$16+K495*OFFSET('data'!$C$17,0,D495)-I494*(OFFSET('data'!$C$18,0,D495)+'data'!$C$19+OFFSET('data'!$C$20,0,D495)))*$C495/60</f>
        <v>-0.6425214265270059</v>
      </c>
      <c r="I495" s="30">
        <f>(G495/60)*$C495/60+H495+I494</f>
        <v>16.3633802816823</v>
      </c>
      <c r="J495" s="30">
        <f>J494+('data'!$C$19*I494-'data'!$C$16*J494)*$C495/60</f>
        <v>63.6223004753431</v>
      </c>
      <c r="K495" s="30">
        <f>K494+(OFFSET('data'!$C$20,0,D495)*I494-OFFSET('data'!$C$17,0,D495)*K494)*$C495/60</f>
        <v>110.871825587658</v>
      </c>
      <c r="L495" s="28">
        <f>$A495/60</f>
        <v>40.9166666666667</v>
      </c>
      <c r="M495" s="24">
        <f>I495/'data'!$C$15*1000</f>
        <v>2.5</v>
      </c>
      <c r="N495" s="24">
        <f>N494+'data'!$G$21*(M494-N494)/60*C494</f>
        <v>2.49243207789489</v>
      </c>
      <c r="O495" s="25">
        <f>IF(N495&lt;='data'!$G$22,1.89,1.47)</f>
        <v>1.89</v>
      </c>
      <c r="P495" s="24">
        <f>$A495</f>
        <v>2455</v>
      </c>
      <c r="Q495" s="25">
        <f>'data'!$G$23-'data'!$G$23*(1-('data'!$G$22^O495)/('data'!$G$22^O495+N495^O495))</f>
        <v>54.3308477493896</v>
      </c>
      <c r="R495" s="25">
        <f>VLOOKUP(IF(P495-'data'!$G$24&lt;0,0,P495-'data'!$G$24),P2:Q1104,2)</f>
        <v>54.3371339552786</v>
      </c>
    </row>
    <row r="496" ht="20.05" customHeight="1">
      <c r="A496" s="22">
        <f>$A495+C495</f>
        <v>2460</v>
      </c>
      <c r="B496" s="23">
        <v>2.5</v>
      </c>
      <c r="C496" s="24">
        <v>5</v>
      </c>
      <c r="D496" t="b" s="25">
        <v>0</v>
      </c>
      <c r="E496" s="26"/>
      <c r="F496" s="30">
        <f>3600*(B496*'data'!$C$15/1000-H496-I495)/C496</f>
        <v>462.471904289169</v>
      </c>
      <c r="G496" s="30">
        <f>IF(F496&gt;'data'!$H$29,'data'!$H$29,IF(F496&lt;0,0,F496))</f>
        <v>462.471904289169</v>
      </c>
      <c r="H496" s="30">
        <f>(J496*'data'!$C$16+K496*OFFSET('data'!$C$17,0,D496)-I495*(OFFSET('data'!$C$18,0,D496)+'data'!$C$19+OFFSET('data'!$C$20,0,D496)))*$C496/60</f>
        <v>-0.642322089290538</v>
      </c>
      <c r="I496" s="30">
        <f>(G496/60)*$C496/60+H496+I495</f>
        <v>16.3633802816823</v>
      </c>
      <c r="J496" s="30">
        <f>J495+('data'!$C$19*I495-'data'!$C$16*J495)*$C496/60</f>
        <v>63.6444122402907</v>
      </c>
      <c r="K496" s="30">
        <f>K495+(OFFSET('data'!$C$20,0,D496)*I495-OFFSET('data'!$C$17,0,D496)*K495)*$C496/60</f>
        <v>111.080037369204</v>
      </c>
      <c r="L496" s="28">
        <f>$A496/60</f>
        <v>41</v>
      </c>
      <c r="M496" s="24">
        <f>I496/'data'!$C$15*1000</f>
        <v>2.5</v>
      </c>
      <c r="N496" s="24">
        <f>N495+'data'!$G$21*(M495-N495)/60*C495</f>
        <v>2.49252113124796</v>
      </c>
      <c r="O496" s="25">
        <f>IF(N496&lt;='data'!$G$22,1.89,1.47)</f>
        <v>1.89</v>
      </c>
      <c r="P496" s="24">
        <f>$A496</f>
        <v>2460</v>
      </c>
      <c r="Q496" s="25">
        <f>'data'!$G$23-'data'!$G$23*(1-('data'!$G$22^O496)/('data'!$G$22^O496+N496^O496))</f>
        <v>54.3293222513869</v>
      </c>
      <c r="R496" s="25">
        <f>VLOOKUP(IF(P496-'data'!$G$24&lt;0,0,P496-'data'!$G$24),P2:Q1104,2)</f>
        <v>54.3355343311847</v>
      </c>
    </row>
    <row r="497" ht="20.05" customHeight="1">
      <c r="A497" s="22">
        <f>$A496+C496</f>
        <v>2465</v>
      </c>
      <c r="B497" s="23">
        <v>2.5</v>
      </c>
      <c r="C497" s="24">
        <v>5</v>
      </c>
      <c r="D497" t="b" s="25">
        <v>0</v>
      </c>
      <c r="E497" s="26"/>
      <c r="F497" s="30">
        <f>3600*(B497*'data'!$C$15/1000-H497-I496)/C497</f>
        <v>462.328946482388</v>
      </c>
      <c r="G497" s="30">
        <f>IF(F497&gt;'data'!$H$29,'data'!$H$29,IF(F497&lt;0,0,F497))</f>
        <v>462.328946482388</v>
      </c>
      <c r="H497" s="30">
        <f>(J497*'data'!$C$16+K497*OFFSET('data'!$C$17,0,D497)-I496*(OFFSET('data'!$C$18,0,D497)+'data'!$C$19+OFFSET('data'!$C$20,0,D497)))*$C497/60</f>
        <v>-0.642123536781119</v>
      </c>
      <c r="I497" s="30">
        <f>(G497/60)*$C497/60+H497+I496</f>
        <v>16.3633802816823</v>
      </c>
      <c r="J497" s="30">
        <f>J496+('data'!$C$19*I496-'data'!$C$16*J496)*$C497/60</f>
        <v>63.666394245497</v>
      </c>
      <c r="K497" s="30">
        <f>K496+(OFFSET('data'!$C$20,0,D497)*I496-OFFSET('data'!$C$17,0,D497)*K496)*$C497/60</f>
        <v>111.288179573255</v>
      </c>
      <c r="L497" s="28">
        <f>$A497/60</f>
        <v>41.0833333333333</v>
      </c>
      <c r="M497" s="24">
        <f>I497/'data'!$C$15*1000</f>
        <v>2.5</v>
      </c>
      <c r="N497" s="24">
        <f>N496+'data'!$G$21*(M496-N496)/60*C496</f>
        <v>2.49260913669123</v>
      </c>
      <c r="O497" s="25">
        <f>IF(N497&lt;='data'!$G$22,1.89,1.47)</f>
        <v>1.89</v>
      </c>
      <c r="P497" s="24">
        <f>$A497</f>
        <v>2465</v>
      </c>
      <c r="Q497" s="25">
        <f>'data'!$G$23-'data'!$G$23*(1-('data'!$G$22^O497)/('data'!$G$22^O497+N497^O497))</f>
        <v>54.3278147407499</v>
      </c>
      <c r="R497" s="25">
        <f>VLOOKUP(IF(P497-'data'!$G$24&lt;0,0,P497-'data'!$G$24),P2:Q1104,2)</f>
        <v>54.3339535703345</v>
      </c>
    </row>
    <row r="498" ht="20.05" customHeight="1">
      <c r="A498" s="22">
        <f>$A497+C497</f>
        <v>2470</v>
      </c>
      <c r="B498" s="23">
        <v>2.5</v>
      </c>
      <c r="C498" s="24">
        <v>5</v>
      </c>
      <c r="D498" t="b" s="25">
        <v>0</v>
      </c>
      <c r="E498" s="26"/>
      <c r="F498" s="30">
        <f>3600*(B498*'data'!$C$15/1000-H498-I497)/C498</f>
        <v>462.186550456083</v>
      </c>
      <c r="G498" s="30">
        <f>IF(F498&gt;'data'!$H$29,'data'!$H$29,IF(F498&lt;0,0,F498))</f>
        <v>462.186550456083</v>
      </c>
      <c r="H498" s="30">
        <f>(J498*'data'!$C$16+K498*OFFSET('data'!$C$17,0,D498)-I497*(OFFSET('data'!$C$18,0,D498)+'data'!$C$19+OFFSET('data'!$C$20,0,D498)))*$C498/60</f>
        <v>-0.6419257645223621</v>
      </c>
      <c r="I498" s="30">
        <f>(G498/60)*$C498/60+H498+I497</f>
        <v>16.3633802816823</v>
      </c>
      <c r="J498" s="30">
        <f>J497+('data'!$C$19*I497-'data'!$C$16*J497)*$C498/60</f>
        <v>63.6882472524385</v>
      </c>
      <c r="K498" s="30">
        <f>K497+(OFFSET('data'!$C$20,0,D498)*I497-OFFSET('data'!$C$17,0,D498)*K497)*$C498/60</f>
        <v>111.496252223061</v>
      </c>
      <c r="L498" s="28">
        <f>$A498/60</f>
        <v>41.1666666666667</v>
      </c>
      <c r="M498" s="24">
        <f>I498/'data'!$C$15*1000</f>
        <v>2.5</v>
      </c>
      <c r="N498" s="24">
        <f>N497+'data'!$G$21*(M497-N497)/60*C497</f>
        <v>2.49269610655569</v>
      </c>
      <c r="O498" s="25">
        <f>IF(N498&lt;='data'!$G$22,1.89,1.47)</f>
        <v>1.89</v>
      </c>
      <c r="P498" s="24">
        <f>$A498</f>
        <v>2470</v>
      </c>
      <c r="Q498" s="25">
        <f>'data'!$G$23-'data'!$G$23*(1-('data'!$G$22^O498)/('data'!$G$22^O498+N498^O498))</f>
        <v>54.3263250049642</v>
      </c>
      <c r="R498" s="25">
        <f>VLOOKUP(IF(P498-'data'!$G$24&lt;0,0,P498-'data'!$G$24),P2:Q1104,2)</f>
        <v>54.3323914498231</v>
      </c>
    </row>
    <row r="499" ht="20.05" customHeight="1">
      <c r="A499" s="22">
        <f>$A498+C498</f>
        <v>2475</v>
      </c>
      <c r="B499" s="23">
        <v>2.5</v>
      </c>
      <c r="C499" s="24">
        <v>5</v>
      </c>
      <c r="D499" t="b" s="25">
        <v>0</v>
      </c>
      <c r="E499" s="26"/>
      <c r="F499" s="30">
        <f>3600*(B499*'data'!$C$15/1000-H499-I498)/C499</f>
        <v>462.044713006138</v>
      </c>
      <c r="G499" s="30">
        <f>IF(F499&gt;'data'!$H$29,'data'!$H$29,IF(F499&lt;0,0,F499))</f>
        <v>462.044713006138</v>
      </c>
      <c r="H499" s="30">
        <f>(J499*'data'!$C$16+K499*OFFSET('data'!$C$17,0,D499)-I498*(OFFSET('data'!$C$18,0,D499)+'data'!$C$19+OFFSET('data'!$C$20,0,D499)))*$C499/60</f>
        <v>-0.6417287680641059</v>
      </c>
      <c r="I499" s="30">
        <f>(G499/60)*$C499/60+H499+I498</f>
        <v>16.3633802816823</v>
      </c>
      <c r="J499" s="30">
        <f>J498+('data'!$C$19*I498-'data'!$C$16*J498)*$C499/60</f>
        <v>63.7099720181232</v>
      </c>
      <c r="K499" s="30">
        <f>K498+(OFFSET('data'!$C$20,0,D499)*I498-OFFSET('data'!$C$17,0,D499)*K498)*$C499/60</f>
        <v>111.704255341865</v>
      </c>
      <c r="L499" s="28">
        <f>$A499/60</f>
        <v>41.25</v>
      </c>
      <c r="M499" s="24">
        <f>I499/'data'!$C$15*1000</f>
        <v>2.5</v>
      </c>
      <c r="N499" s="24">
        <f>N498+'data'!$G$21*(M498-N498)/60*C498</f>
        <v>2.49278205302721</v>
      </c>
      <c r="O499" s="25">
        <f>IF(N499&lt;='data'!$G$22,1.89,1.47)</f>
        <v>1.89</v>
      </c>
      <c r="P499" s="24">
        <f>$A499</f>
        <v>2475</v>
      </c>
      <c r="Q499" s="25">
        <f>'data'!$G$23-'data'!$G$23*(1-('data'!$G$22^O499)/('data'!$G$22^O499+N499^O499))</f>
        <v>54.3248528340364</v>
      </c>
      <c r="R499" s="25">
        <f>VLOOKUP(IF(P499-'data'!$G$24&lt;0,0,P499-'data'!$G$24),P2:Q1104,2)</f>
        <v>54.3308477493896</v>
      </c>
    </row>
    <row r="500" ht="20.05" customHeight="1">
      <c r="A500" s="22">
        <f>$A499+C499</f>
        <v>2480</v>
      </c>
      <c r="B500" s="23">
        <v>2.5</v>
      </c>
      <c r="C500" s="24">
        <v>5</v>
      </c>
      <c r="D500" t="b" s="25">
        <v>0</v>
      </c>
      <c r="E500" s="26"/>
      <c r="F500" s="30">
        <f>3600*(B500*'data'!$C$15/1000-H500-I499)/C500</f>
        <v>461.903430947212</v>
      </c>
      <c r="G500" s="30">
        <f>IF(F500&gt;'data'!$H$29,'data'!$H$29,IF(F500&lt;0,0,F500))</f>
        <v>461.903430947212</v>
      </c>
      <c r="H500" s="30">
        <f>(J500*'data'!$C$16+K500*OFFSET('data'!$C$17,0,D500)-I499*(OFFSET('data'!$C$18,0,D500)+'data'!$C$19+OFFSET('data'!$C$20,0,D500)))*$C500/60</f>
        <v>-0.641532542982264</v>
      </c>
      <c r="I500" s="30">
        <f>(G500/60)*$C500/60+H500+I499</f>
        <v>16.3633802816823</v>
      </c>
      <c r="J500" s="30">
        <f>J499+('data'!$C$19*I499-'data'!$C$16*J499)*$C500/60</f>
        <v>63.7315692951166</v>
      </c>
      <c r="K500" s="30">
        <f>K499+(OFFSET('data'!$C$20,0,D500)*I499-OFFSET('data'!$C$17,0,D500)*K499)*$C500/60</f>
        <v>111.912188952903</v>
      </c>
      <c r="L500" s="28">
        <f>$A500/60</f>
        <v>41.3333333333333</v>
      </c>
      <c r="M500" s="24">
        <f>I500/'data'!$C$15*1000</f>
        <v>2.5</v>
      </c>
      <c r="N500" s="24">
        <f>N499+'data'!$G$21*(M499-N499)/60*C499</f>
        <v>2.49286698814827</v>
      </c>
      <c r="O500" s="25">
        <f>IF(N500&lt;='data'!$G$22,1.89,1.47)</f>
        <v>1.89</v>
      </c>
      <c r="P500" s="24">
        <f>$A500</f>
        <v>2480</v>
      </c>
      <c r="Q500" s="25">
        <f>'data'!$G$23-'data'!$G$23*(1-('data'!$G$22^O500)/('data'!$G$22^O500+N500^O500))</f>
        <v>54.3233980204635</v>
      </c>
      <c r="R500" s="25">
        <f>VLOOKUP(IF(P500-'data'!$G$24&lt;0,0,P500-'data'!$G$24),P2:Q1104,2)</f>
        <v>54.3293222513869</v>
      </c>
    </row>
    <row r="501" ht="20.05" customHeight="1">
      <c r="A501" s="22">
        <f>$A500+C500</f>
        <v>2485</v>
      </c>
      <c r="B501" s="23">
        <v>2.5</v>
      </c>
      <c r="C501" s="24">
        <v>5</v>
      </c>
      <c r="D501" t="b" s="25">
        <v>0</v>
      </c>
      <c r="E501" s="26"/>
      <c r="F501" s="30">
        <f>3600*(B501*'data'!$C$15/1000-H501-I500)/C501</f>
        <v>461.762701112623</v>
      </c>
      <c r="G501" s="30">
        <f>IF(F501&gt;'data'!$H$29,'data'!$H$29,IF(F501&lt;0,0,F501))</f>
        <v>461.762701112623</v>
      </c>
      <c r="H501" s="30">
        <f>(J501*'data'!$C$16+K501*OFFSET('data'!$C$17,0,D501)-I500*(OFFSET('data'!$C$18,0,D501)+'data'!$C$19+OFFSET('data'!$C$20,0,D501)))*$C501/60</f>
        <v>-0.641337084878668</v>
      </c>
      <c r="I501" s="30">
        <f>(G501/60)*$C501/60+H501+I500</f>
        <v>16.3633802816823</v>
      </c>
      <c r="J501" s="30">
        <f>J500+('data'!$C$19*I500-'data'!$C$16*J500)*$C501/60</f>
        <v>63.7530398315679</v>
      </c>
      <c r="K501" s="30">
        <f>K500+(OFFSET('data'!$C$20,0,D501)*I500-OFFSET('data'!$C$17,0,D501)*K500)*$C501/60</f>
        <v>112.120053079401</v>
      </c>
      <c r="L501" s="28">
        <f>$A501/60</f>
        <v>41.4166666666667</v>
      </c>
      <c r="M501" s="24">
        <f>I501/'data'!$C$15*1000</f>
        <v>2.5</v>
      </c>
      <c r="N501" s="24">
        <f>N500+'data'!$G$21*(M500-N500)/60*C500</f>
        <v>2.49295092381965</v>
      </c>
      <c r="O501" s="25">
        <f>IF(N501&lt;='data'!$G$22,1.89,1.47)</f>
        <v>1.89</v>
      </c>
      <c r="P501" s="24">
        <f>$A501</f>
        <v>2485</v>
      </c>
      <c r="Q501" s="25">
        <f>'data'!$G$23-'data'!$G$23*(1-('data'!$G$22^O501)/('data'!$G$22^O501+N501^O501))</f>
        <v>54.3219603592031</v>
      </c>
      <c r="R501" s="25">
        <f>VLOOKUP(IF(P501-'data'!$G$24&lt;0,0,P501-'data'!$G$24),P2:Q1104,2)</f>
        <v>54.3278147407499</v>
      </c>
    </row>
    <row r="502" ht="20.05" customHeight="1">
      <c r="A502" s="22">
        <f>$A501+C501</f>
        <v>2490</v>
      </c>
      <c r="B502" s="23">
        <v>2.5</v>
      </c>
      <c r="C502" s="24">
        <v>5</v>
      </c>
      <c r="D502" t="b" s="25">
        <v>0</v>
      </c>
      <c r="E502" s="26"/>
      <c r="F502" s="30">
        <f>3600*(B502*'data'!$C$15/1000-H502-I501)/C502</f>
        <v>461.622520354241</v>
      </c>
      <c r="G502" s="30">
        <f>IF(F502&gt;'data'!$H$29,'data'!$H$29,IF(F502&lt;0,0,F502))</f>
        <v>461.622520354241</v>
      </c>
      <c r="H502" s="30">
        <f>(J502*'data'!$C$16+K502*OFFSET('data'!$C$17,0,D502)-I501*(OFFSET('data'!$C$18,0,D502)+'data'!$C$19+OFFSET('data'!$C$20,0,D502)))*$C502/60</f>
        <v>-0.6411423893809149</v>
      </c>
      <c r="I502" s="30">
        <f>(G502/60)*$C502/60+H502+I501</f>
        <v>16.3633802816823</v>
      </c>
      <c r="J502" s="30">
        <f>J501+('data'!$C$19*I501-'data'!$C$16*J501)*$C502/60</f>
        <v>63.7743843712359</v>
      </c>
      <c r="K502" s="30">
        <f>K501+(OFFSET('data'!$C$20,0,D502)*I501-OFFSET('data'!$C$17,0,D502)*K501)*$C502/60</f>
        <v>112.327847744578</v>
      </c>
      <c r="L502" s="28">
        <f>$A502/60</f>
        <v>41.5</v>
      </c>
      <c r="M502" s="24">
        <f>I502/'data'!$C$15*1000</f>
        <v>2.5</v>
      </c>
      <c r="N502" s="24">
        <f>N501+'data'!$G$21*(M501-N501)/60*C501</f>
        <v>2.49303387180209</v>
      </c>
      <c r="O502" s="25">
        <f>IF(N502&lt;='data'!$G$22,1.89,1.47)</f>
        <v>1.89</v>
      </c>
      <c r="P502" s="24">
        <f>$A502</f>
        <v>2490</v>
      </c>
      <c r="Q502" s="25">
        <f>'data'!$G$23-'data'!$G$23*(1-('data'!$G$22^O502)/('data'!$G$22^O502+N502^O502))</f>
        <v>54.3205396476442</v>
      </c>
      <c r="R502" s="25">
        <f>VLOOKUP(IF(P502-'data'!$G$24&lt;0,0,P502-'data'!$G$24),P2:Q1104,2)</f>
        <v>54.3263250049642</v>
      </c>
    </row>
    <row r="503" ht="20.05" customHeight="1">
      <c r="A503" s="22">
        <f>$A502+C502</f>
        <v>2495</v>
      </c>
      <c r="B503" s="23">
        <v>2.5</v>
      </c>
      <c r="C503" s="24">
        <v>5</v>
      </c>
      <c r="D503" t="b" s="25">
        <v>0</v>
      </c>
      <c r="E503" s="26"/>
      <c r="F503" s="30">
        <f>3600*(B503*'data'!$C$15/1000-H503-I502)/C503</f>
        <v>461.482885542380</v>
      </c>
      <c r="G503" s="30">
        <f>IF(F503&gt;'data'!$H$29,'data'!$H$29,IF(F503&lt;0,0,F503))</f>
        <v>461.482885542380</v>
      </c>
      <c r="H503" s="30">
        <f>(J503*'data'!$C$16+K503*OFFSET('data'!$C$17,0,D503)-I502*(OFFSET('data'!$C$18,0,D503)+'data'!$C$19+OFFSET('data'!$C$20,0,D503)))*$C503/60</f>
        <v>-0.64094845214222</v>
      </c>
      <c r="I503" s="30">
        <f>(G503/60)*$C503/60+H503+I502</f>
        <v>16.3633802816823</v>
      </c>
      <c r="J503" s="30">
        <f>J502+('data'!$C$19*I502-'data'!$C$16*J502)*$C503/60</f>
        <v>63.7956036535148</v>
      </c>
      <c r="K503" s="30">
        <f>K502+(OFFSET('data'!$C$20,0,D503)*I502-OFFSET('data'!$C$17,0,D503)*K502)*$C503/60</f>
        <v>112.535572971647</v>
      </c>
      <c r="L503" s="28">
        <f>$A503/60</f>
        <v>41.5833333333333</v>
      </c>
      <c r="M503" s="24">
        <f>I503/'data'!$C$15*1000</f>
        <v>2.5</v>
      </c>
      <c r="N503" s="24">
        <f>N502+'data'!$G$21*(M502-N502)/60*C502</f>
        <v>2.49311584371794</v>
      </c>
      <c r="O503" s="25">
        <f>IF(N503&lt;='data'!$G$22,1.89,1.47)</f>
        <v>1.89</v>
      </c>
      <c r="P503" s="24">
        <f>$A503</f>
        <v>2495</v>
      </c>
      <c r="Q503" s="25">
        <f>'data'!$G$23-'data'!$G$23*(1-('data'!$G$22^O503)/('data'!$G$22^O503+N503^O503))</f>
        <v>54.3191356855781</v>
      </c>
      <c r="R503" s="25">
        <f>VLOOKUP(IF(P503-'data'!$G$24&lt;0,0,P503-'data'!$G$24),P2:Q1104,2)</f>
        <v>54.3248528340364</v>
      </c>
    </row>
    <row r="504" ht="20.05" customHeight="1">
      <c r="A504" s="22">
        <f>$A503+C503</f>
        <v>2500</v>
      </c>
      <c r="B504" s="23">
        <v>2.5</v>
      </c>
      <c r="C504" s="24">
        <v>5</v>
      </c>
      <c r="D504" t="b" s="25">
        <v>0</v>
      </c>
      <c r="E504" s="26"/>
      <c r="F504" s="30">
        <f>3600*(B504*'data'!$C$15/1000-H504-I503)/C504</f>
        <v>461.343793565691</v>
      </c>
      <c r="G504" s="30">
        <f>IF(F504&gt;'data'!$H$29,'data'!$H$29,IF(F504&lt;0,0,F504))</f>
        <v>461.343793565691</v>
      </c>
      <c r="H504" s="30">
        <f>(J504*'data'!$C$16+K504*OFFSET('data'!$C$17,0,D504)-I503*(OFFSET('data'!$C$18,0,D504)+'data'!$C$19+OFFSET('data'!$C$20,0,D504)))*$C504/60</f>
        <v>-0.640755268841262</v>
      </c>
      <c r="I504" s="30">
        <f>(G504/60)*$C504/60+H504+I503</f>
        <v>16.3633802816823</v>
      </c>
      <c r="J504" s="30">
        <f>J503+('data'!$C$19*I503-'data'!$C$16*J503)*$C504/60</f>
        <v>63.8166984134597</v>
      </c>
      <c r="K504" s="30">
        <f>K503+(OFFSET('data'!$C$20,0,D504)*I503-OFFSET('data'!$C$17,0,D504)*K503)*$C504/60</f>
        <v>112.743228783811</v>
      </c>
      <c r="L504" s="28">
        <f>$A504/60</f>
        <v>41.6666666666667</v>
      </c>
      <c r="M504" s="24">
        <f>I504/'data'!$C$15*1000</f>
        <v>2.5</v>
      </c>
      <c r="N504" s="24">
        <f>N503+'data'!$G$21*(M503-N503)/60*C503</f>
        <v>2.49319685105277</v>
      </c>
      <c r="O504" s="25">
        <f>IF(N504&lt;='data'!$G$22,1.89,1.47)</f>
        <v>1.89</v>
      </c>
      <c r="P504" s="24">
        <f>$A504</f>
        <v>2500</v>
      </c>
      <c r="Q504" s="25">
        <f>'data'!$G$23-'data'!$G$23*(1-('data'!$G$22^O504)/('data'!$G$22^O504+N504^O504))</f>
        <v>54.3177482751698</v>
      </c>
      <c r="R504" s="25">
        <f>VLOOKUP(IF(P504-'data'!$G$24&lt;0,0,P504-'data'!$G$24),P2:Q1104,2)</f>
        <v>54.3233980204635</v>
      </c>
    </row>
    <row r="505" ht="20.05" customHeight="1">
      <c r="A505" s="22">
        <f>$A504+C504</f>
        <v>2505</v>
      </c>
      <c r="B505" s="23">
        <v>2.5</v>
      </c>
      <c r="C505" s="24">
        <v>5</v>
      </c>
      <c r="D505" t="b" s="25">
        <v>0</v>
      </c>
      <c r="E505" s="26"/>
      <c r="F505" s="30">
        <f>3600*(B505*'data'!$C$15/1000-H505-I504)/C505</f>
        <v>461.205241331049</v>
      </c>
      <c r="G505" s="30">
        <f>IF(F505&gt;'data'!$H$29,'data'!$H$29,IF(F505&lt;0,0,F505))</f>
        <v>461.205241331049</v>
      </c>
      <c r="H505" s="30">
        <f>(J505*'data'!$C$16+K505*OFFSET('data'!$C$17,0,D505)-I504*(OFFSET('data'!$C$18,0,D505)+'data'!$C$19+OFFSET('data'!$C$20,0,D505)))*$C505/60</f>
        <v>-0.640562835182038</v>
      </c>
      <c r="I505" s="30">
        <f>(G505/60)*$C505/60+H505+I504</f>
        <v>16.3633802816823</v>
      </c>
      <c r="J505" s="30">
        <f>J504+('data'!$C$19*I504-'data'!$C$16*J504)*$C505/60</f>
        <v>63.8376693818122</v>
      </c>
      <c r="K505" s="30">
        <f>K504+(OFFSET('data'!$C$20,0,D505)*I504-OFFSET('data'!$C$17,0,D505)*K504)*$C505/60</f>
        <v>112.950815204267</v>
      </c>
      <c r="L505" s="28">
        <f>$A505/60</f>
        <v>41.75</v>
      </c>
      <c r="M505" s="24">
        <f>I505/'data'!$C$15*1000</f>
        <v>2.5</v>
      </c>
      <c r="N505" s="24">
        <f>N504+'data'!$G$21*(M504-N504)/60*C504</f>
        <v>2.49327690515702</v>
      </c>
      <c r="O505" s="25">
        <f>IF(N505&lt;='data'!$G$22,1.89,1.47)</f>
        <v>1.89</v>
      </c>
      <c r="P505" s="24">
        <f>$A505</f>
        <v>2505</v>
      </c>
      <c r="Q505" s="25">
        <f>'data'!$G$23-'data'!$G$23*(1-('data'!$G$22^O505)/('data'!$G$22^O505+N505^O505))</f>
        <v>54.3163772209295</v>
      </c>
      <c r="R505" s="25">
        <f>VLOOKUP(IF(P505-'data'!$G$24&lt;0,0,P505-'data'!$G$24),P2:Q1104,2)</f>
        <v>54.3219603592031</v>
      </c>
    </row>
    <row r="506" ht="20.05" customHeight="1">
      <c r="A506" s="22">
        <f>$A505+C505</f>
        <v>2510</v>
      </c>
      <c r="B506" s="23">
        <v>2.5</v>
      </c>
      <c r="C506" s="24">
        <v>5</v>
      </c>
      <c r="D506" t="b" s="25">
        <v>0</v>
      </c>
      <c r="E506" s="26"/>
      <c r="F506" s="30">
        <f>3600*(B506*'data'!$C$15/1000-H506-I505)/C506</f>
        <v>461.067225763453</v>
      </c>
      <c r="G506" s="30">
        <f>IF(F506&gt;'data'!$H$29,'data'!$H$29,IF(F506&lt;0,0,F506))</f>
        <v>461.067225763453</v>
      </c>
      <c r="H506" s="30">
        <f>(J506*'data'!$C$16+K506*OFFSET('data'!$C$17,0,D506)-I505*(OFFSET('data'!$C$18,0,D506)+'data'!$C$19+OFFSET('data'!$C$20,0,D506)))*$C506/60</f>
        <v>-0.64037114689371</v>
      </c>
      <c r="I506" s="30">
        <f>(G506/60)*$C506/60+H506+I505</f>
        <v>16.3633802816823</v>
      </c>
      <c r="J506" s="30">
        <f>J505+('data'!$C$19*I505-'data'!$C$16*J505)*$C506/60</f>
        <v>63.8585172850256</v>
      </c>
      <c r="K506" s="30">
        <f>K505+(OFFSET('data'!$C$20,0,D506)*I505-OFFSET('data'!$C$17,0,D506)*K505)*$C506/60</f>
        <v>113.158332256202</v>
      </c>
      <c r="L506" s="28">
        <f>$A506/60</f>
        <v>41.8333333333333</v>
      </c>
      <c r="M506" s="24">
        <f>I506/'data'!$C$15*1000</f>
        <v>2.5</v>
      </c>
      <c r="N506" s="24">
        <f>N505+'data'!$G$21*(M505-N505)/60*C505</f>
        <v>2.49335601724756</v>
      </c>
      <c r="O506" s="25">
        <f>IF(N506&lt;='data'!$G$22,1.89,1.47)</f>
        <v>1.89</v>
      </c>
      <c r="P506" s="24">
        <f>$A506</f>
        <v>2510</v>
      </c>
      <c r="Q506" s="25">
        <f>'data'!$G$23-'data'!$G$23*(1-('data'!$G$22^O506)/('data'!$G$22^O506+N506^O506))</f>
        <v>54.3150223296844</v>
      </c>
      <c r="R506" s="25">
        <f>VLOOKUP(IF(P506-'data'!$G$24&lt;0,0,P506-'data'!$G$24),P2:Q1104,2)</f>
        <v>54.3205396476442</v>
      </c>
    </row>
    <row r="507" ht="20.05" customHeight="1">
      <c r="A507" s="22">
        <f>$A506+C506</f>
        <v>2515</v>
      </c>
      <c r="B507" s="23">
        <v>2.5</v>
      </c>
      <c r="C507" s="24">
        <v>5</v>
      </c>
      <c r="D507" t="b" s="25">
        <v>0</v>
      </c>
      <c r="E507" s="26"/>
      <c r="F507" s="30">
        <f>3600*(B507*'data'!$C$15/1000-H507-I506)/C507</f>
        <v>460.929743805915</v>
      </c>
      <c r="G507" s="30">
        <f>IF(F507&gt;'data'!$H$29,'data'!$H$29,IF(F507&lt;0,0,F507))</f>
        <v>460.929743805915</v>
      </c>
      <c r="H507" s="30">
        <f>(J507*'data'!$C$16+K507*OFFSET('data'!$C$17,0,D507)-I506*(OFFSET('data'!$C$18,0,D507)+'data'!$C$19+OFFSET('data'!$C$20,0,D507)))*$C507/60</f>
        <v>-0.640180199730462</v>
      </c>
      <c r="I507" s="30">
        <f>(G507/60)*$C507/60+H507+I506</f>
        <v>16.3633802816823</v>
      </c>
      <c r="J507" s="30">
        <f>J506+('data'!$C$19*I506-'data'!$C$16*J506)*$C507/60</f>
        <v>63.8792428452901</v>
      </c>
      <c r="K507" s="30">
        <f>K506+(OFFSET('data'!$C$20,0,D507)*I506-OFFSET('data'!$C$17,0,D507)*K506)*$C507/60</f>
        <v>113.365779962798</v>
      </c>
      <c r="L507" s="28">
        <f>$A507/60</f>
        <v>41.9166666666667</v>
      </c>
      <c r="M507" s="24">
        <f>I507/'data'!$C$15*1000</f>
        <v>2.5</v>
      </c>
      <c r="N507" s="24">
        <f>N506+'data'!$G$21*(M506-N506)/60*C506</f>
        <v>2.49343419840926</v>
      </c>
      <c r="O507" s="25">
        <f>IF(N507&lt;='data'!$G$22,1.89,1.47)</f>
        <v>1.89</v>
      </c>
      <c r="P507" s="24">
        <f>$A507</f>
        <v>2515</v>
      </c>
      <c r="Q507" s="25">
        <f>'data'!$G$23-'data'!$G$23*(1-('data'!$G$22^O507)/('data'!$G$22^O507+N507^O507))</f>
        <v>54.3136834105516</v>
      </c>
      <c r="R507" s="25">
        <f>VLOOKUP(IF(P507-'data'!$G$24&lt;0,0,P507-'data'!$G$24),P2:Q1104,2)</f>
        <v>54.3191356855781</v>
      </c>
    </row>
    <row r="508" ht="20.05" customHeight="1">
      <c r="A508" s="22">
        <f>$A507+C507</f>
        <v>2520</v>
      </c>
      <c r="B508" s="23">
        <v>2.5</v>
      </c>
      <c r="C508" s="24">
        <v>5</v>
      </c>
      <c r="D508" t="b" s="25">
        <v>0</v>
      </c>
      <c r="E508" s="26"/>
      <c r="F508" s="30">
        <f>3600*(B508*'data'!$C$15/1000-H508-I507)/C508</f>
        <v>460.792792419355</v>
      </c>
      <c r="G508" s="30">
        <f>IF(F508&gt;'data'!$H$29,'data'!$H$29,IF(F508&lt;0,0,F508))</f>
        <v>460.792792419355</v>
      </c>
      <c r="H508" s="30">
        <f>(J508*'data'!$C$16+K508*OFFSET('data'!$C$17,0,D508)-I507*(OFFSET('data'!$C$18,0,D508)+'data'!$C$19+OFFSET('data'!$C$20,0,D508)))*$C508/60</f>
        <v>-0.639989989471351</v>
      </c>
      <c r="I508" s="30">
        <f>(G508/60)*$C508/60+H508+I507</f>
        <v>16.3633802816823</v>
      </c>
      <c r="J508" s="30">
        <f>J507+('data'!$C$19*I507-'data'!$C$16*J507)*$C508/60</f>
        <v>63.8998467805579</v>
      </c>
      <c r="K508" s="30">
        <f>K507+(OFFSET('data'!$C$20,0,D508)*I507-OFFSET('data'!$C$17,0,D508)*K507)*$C508/60</f>
        <v>113.573158347227</v>
      </c>
      <c r="L508" s="28">
        <f>$A508/60</f>
        <v>42</v>
      </c>
      <c r="M508" s="24">
        <f>I508/'data'!$C$15*1000</f>
        <v>2.5</v>
      </c>
      <c r="N508" s="24">
        <f>N507+'data'!$G$21*(M507-N507)/60*C507</f>
        <v>2.49351145959656</v>
      </c>
      <c r="O508" s="25">
        <f>IF(N508&lt;='data'!$G$22,1.89,1.47)</f>
        <v>1.89</v>
      </c>
      <c r="P508" s="24">
        <f>$A508</f>
        <v>2520</v>
      </c>
      <c r="Q508" s="25">
        <f>'data'!$G$23-'data'!$G$23*(1-('data'!$G$22^O508)/('data'!$G$22^O508+N508^O508))</f>
        <v>54.3123602749106</v>
      </c>
      <c r="R508" s="25">
        <f>VLOOKUP(IF(P508-'data'!$G$24&lt;0,0,P508-'data'!$G$24),P2:Q1104,2)</f>
        <v>54.3177482751698</v>
      </c>
    </row>
    <row r="509" ht="20.05" customHeight="1">
      <c r="A509" s="22">
        <f>$A508+C508</f>
        <v>2525</v>
      </c>
      <c r="B509" s="23">
        <v>2.5</v>
      </c>
      <c r="C509" s="24">
        <v>5</v>
      </c>
      <c r="D509" t="b" s="25">
        <v>0</v>
      </c>
      <c r="E509" s="26"/>
      <c r="F509" s="30">
        <f>3600*(B509*'data'!$C$15/1000-H509-I508)/C509</f>
        <v>460.656368582496</v>
      </c>
      <c r="G509" s="30">
        <f>IF(F509&gt;'data'!$H$29,'data'!$H$29,IF(F509&lt;0,0,F509))</f>
        <v>460.656368582496</v>
      </c>
      <c r="H509" s="30">
        <f>(J509*'data'!$C$16+K509*OFFSET('data'!$C$17,0,D509)-I508*(OFFSET('data'!$C$18,0,D509)+'data'!$C$19+OFFSET('data'!$C$20,0,D509)))*$C509/60</f>
        <v>-0.639800511920159</v>
      </c>
      <c r="I509" s="30">
        <f>(G509/60)*$C509/60+H509+I508</f>
        <v>16.3633802816823</v>
      </c>
      <c r="J509" s="30">
        <f>J508+('data'!$C$19*I508-'data'!$C$16*J508)*$C509/60</f>
        <v>63.920329804568</v>
      </c>
      <c r="K509" s="30">
        <f>K508+(OFFSET('data'!$C$20,0,D509)*I508-OFFSET('data'!$C$17,0,D509)*K508)*$C509/60</f>
        <v>113.780467432655</v>
      </c>
      <c r="L509" s="28">
        <f>$A509/60</f>
        <v>42.0833333333333</v>
      </c>
      <c r="M509" s="24">
        <f>I509/'data'!$C$15*1000</f>
        <v>2.5</v>
      </c>
      <c r="N509" s="24">
        <f>N508+'data'!$G$21*(M508-N508)/60*C508</f>
        <v>2.493587811635</v>
      </c>
      <c r="O509" s="25">
        <f>IF(N509&lt;='data'!$G$22,1.89,1.47)</f>
        <v>1.89</v>
      </c>
      <c r="P509" s="24">
        <f>$A509</f>
        <v>2525</v>
      </c>
      <c r="Q509" s="25">
        <f>'data'!$G$23-'data'!$G$23*(1-('data'!$G$22^O509)/('data'!$G$22^O509+N509^O509))</f>
        <v>54.3110527363756</v>
      </c>
      <c r="R509" s="25">
        <f>VLOOKUP(IF(P509-'data'!$G$24&lt;0,0,P509-'data'!$G$24),P2:Q1104,2)</f>
        <v>54.3163772209295</v>
      </c>
    </row>
    <row r="510" ht="20.05" customHeight="1">
      <c r="A510" s="22">
        <f>$A509+C509</f>
        <v>2530</v>
      </c>
      <c r="B510" s="23">
        <v>2.5</v>
      </c>
      <c r="C510" s="24">
        <v>5</v>
      </c>
      <c r="D510" t="b" s="25">
        <v>0</v>
      </c>
      <c r="E510" s="26"/>
      <c r="F510" s="30">
        <f>3600*(B510*'data'!$C$15/1000-H510-I509)/C510</f>
        <v>460.520469291764</v>
      </c>
      <c r="G510" s="30">
        <f>IF(F510&gt;'data'!$H$29,'data'!$H$29,IF(F510&lt;0,0,F510))</f>
        <v>460.520469291764</v>
      </c>
      <c r="H510" s="30">
        <f>(J510*'data'!$C$16+K510*OFFSET('data'!$C$17,0,D510)-I509*(OFFSET('data'!$C$18,0,D510)+'data'!$C$19+OFFSET('data'!$C$20,0,D510)))*$C510/60</f>
        <v>-0.639611762905253</v>
      </c>
      <c r="I510" s="30">
        <f>(G510/60)*$C510/60+H510+I509</f>
        <v>16.3633802816823</v>
      </c>
      <c r="J510" s="30">
        <f>J509+('data'!$C$19*I509-'data'!$C$16*J509)*$C510/60</f>
        <v>63.9406926268708</v>
      </c>
      <c r="K510" s="30">
        <f>K509+(OFFSET('data'!$C$20,0,D510)*I509-OFFSET('data'!$C$17,0,D510)*K509)*$C510/60</f>
        <v>113.987707242239</v>
      </c>
      <c r="L510" s="28">
        <f>$A510/60</f>
        <v>42.1666666666667</v>
      </c>
      <c r="M510" s="24">
        <f>I510/'data'!$C$15*1000</f>
        <v>2.5</v>
      </c>
      <c r="N510" s="24">
        <f>N509+'data'!$G$21*(M509-N509)/60*C509</f>
        <v>2.49366326522272</v>
      </c>
      <c r="O510" s="25">
        <f>IF(N510&lt;='data'!$G$22,1.89,1.47)</f>
        <v>1.89</v>
      </c>
      <c r="P510" s="24">
        <f>$A510</f>
        <v>2530</v>
      </c>
      <c r="Q510" s="25">
        <f>'data'!$G$23-'data'!$G$23*(1-('data'!$G$22^O510)/('data'!$G$22^O510+N510^O510))</f>
        <v>54.309760610770</v>
      </c>
      <c r="R510" s="25">
        <f>VLOOKUP(IF(P510-'data'!$G$24&lt;0,0,P510-'data'!$G$24),P2:Q1104,2)</f>
        <v>54.3150223296844</v>
      </c>
    </row>
    <row r="511" ht="20.05" customHeight="1">
      <c r="A511" s="22">
        <f>$A510+C510</f>
        <v>2535</v>
      </c>
      <c r="B511" s="23">
        <v>2.5</v>
      </c>
      <c r="C511" s="24">
        <v>5</v>
      </c>
      <c r="D511" t="b" s="25">
        <v>0</v>
      </c>
      <c r="E511" s="26"/>
      <c r="F511" s="30">
        <f>3600*(B511*'data'!$C$15/1000-H511-I510)/C511</f>
        <v>460.385091561177</v>
      </c>
      <c r="G511" s="30">
        <f>IF(F511&gt;'data'!$H$29,'data'!$H$29,IF(F511&lt;0,0,F511))</f>
        <v>460.385091561177</v>
      </c>
      <c r="H511" s="30">
        <f>(J511*'data'!$C$16+K511*OFFSET('data'!$C$17,0,D511)-I510*(OFFSET('data'!$C$18,0,D511)+'data'!$C$19+OFFSET('data'!$C$20,0,D511)))*$C511/60</f>
        <v>-0.639423738279437</v>
      </c>
      <c r="I511" s="30">
        <f>(G511/60)*$C511/60+H511+I510</f>
        <v>16.3633802816823</v>
      </c>
      <c r="J511" s="30">
        <f>J510+('data'!$C$19*I510-'data'!$C$16*J510)*$C511/60</f>
        <v>63.9609359528529</v>
      </c>
      <c r="K511" s="30">
        <f>K510+(OFFSET('data'!$C$20,0,D511)*I510-OFFSET('data'!$C$17,0,D511)*K510)*$C511/60</f>
        <v>114.194877799129</v>
      </c>
      <c r="L511" s="28">
        <f>$A511/60</f>
        <v>42.25</v>
      </c>
      <c r="M511" s="24">
        <f>I511/'data'!$C$15*1000</f>
        <v>2.5</v>
      </c>
      <c r="N511" s="24">
        <f>N510+'data'!$G$21*(M510-N510)/60*C510</f>
        <v>2.49373783093198</v>
      </c>
      <c r="O511" s="25">
        <f>IF(N511&lt;='data'!$G$22,1.89,1.47)</f>
        <v>1.89</v>
      </c>
      <c r="P511" s="24">
        <f>$A511</f>
        <v>2535</v>
      </c>
      <c r="Q511" s="25">
        <f>'data'!$G$23-'data'!$G$23*(1-('data'!$G$22^O511)/('data'!$G$22^O511+N511^O511))</f>
        <v>54.3084837160992</v>
      </c>
      <c r="R511" s="25">
        <f>VLOOKUP(IF(P511-'data'!$G$24&lt;0,0,P511-'data'!$G$24),P2:Q1104,2)</f>
        <v>54.3136834105516</v>
      </c>
    </row>
    <row r="512" ht="20.05" customHeight="1">
      <c r="A512" s="22">
        <f>$A511+C511</f>
        <v>2540</v>
      </c>
      <c r="B512" s="23">
        <v>2.5</v>
      </c>
      <c r="C512" s="24">
        <v>5</v>
      </c>
      <c r="D512" t="b" s="25">
        <v>0</v>
      </c>
      <c r="E512" s="26"/>
      <c r="F512" s="30">
        <f>3600*(B512*'data'!$C$15/1000-H512-I511)/C512</f>
        <v>460.250232422243</v>
      </c>
      <c r="G512" s="30">
        <f>IF(F512&gt;'data'!$H$29,'data'!$H$29,IF(F512&lt;0,0,F512))</f>
        <v>460.250232422243</v>
      </c>
      <c r="H512" s="30">
        <f>(J512*'data'!$C$16+K512*OFFSET('data'!$C$17,0,D512)-I511*(OFFSET('data'!$C$18,0,D512)+'data'!$C$19+OFFSET('data'!$C$20,0,D512)))*$C512/60</f>
        <v>-0.639236433919807</v>
      </c>
      <c r="I512" s="30">
        <f>(G512/60)*$C512/60+H512+I511</f>
        <v>16.3633802816823</v>
      </c>
      <c r="J512" s="30">
        <f>J511+('data'!$C$19*I511-'data'!$C$16*J511)*$C512/60</f>
        <v>63.9810604837615</v>
      </c>
      <c r="K512" s="30">
        <f>K511+(OFFSET('data'!$C$20,0,D512)*I511-OFFSET('data'!$C$17,0,D512)*K511)*$C512/60</f>
        <v>114.401979126467</v>
      </c>
      <c r="L512" s="28">
        <f>$A512/60</f>
        <v>42.3333333333333</v>
      </c>
      <c r="M512" s="24">
        <f>I512/'data'!$C$15*1000</f>
        <v>2.5</v>
      </c>
      <c r="N512" s="24">
        <f>N511+'data'!$G$21*(M511-N511)/60*C511</f>
        <v>2.49381151921064</v>
      </c>
      <c r="O512" s="25">
        <f>IF(N512&lt;='data'!$G$22,1.89,1.47)</f>
        <v>1.89</v>
      </c>
      <c r="P512" s="24">
        <f>$A512</f>
        <v>2540</v>
      </c>
      <c r="Q512" s="25">
        <f>'data'!$G$23-'data'!$G$23*(1-('data'!$G$22^O512)/('data'!$G$22^O512+N512^O512))</f>
        <v>54.3072218725248</v>
      </c>
      <c r="R512" s="25">
        <f>VLOOKUP(IF(P512-'data'!$G$24&lt;0,0,P512-'data'!$G$24),P2:Q1104,2)</f>
        <v>54.3123602749106</v>
      </c>
    </row>
    <row r="513" ht="20.05" customHeight="1">
      <c r="A513" s="22">
        <f>$A512+C512</f>
        <v>2545</v>
      </c>
      <c r="B513" s="23">
        <v>2.5</v>
      </c>
      <c r="C513" s="24">
        <v>5</v>
      </c>
      <c r="D513" t="b" s="25">
        <v>0</v>
      </c>
      <c r="E513" s="26"/>
      <c r="F513" s="30">
        <f>3600*(B513*'data'!$C$15/1000-H513-I512)/C513</f>
        <v>460.115888923864</v>
      </c>
      <c r="G513" s="30">
        <f>IF(F513&gt;'data'!$H$29,'data'!$H$29,IF(F513&lt;0,0,F513))</f>
        <v>460.115888923864</v>
      </c>
      <c r="H513" s="30">
        <f>(J513*'data'!$C$16+K513*OFFSET('data'!$C$17,0,D513)-I512*(OFFSET('data'!$C$18,0,D513)+'data'!$C$19+OFFSET('data'!$C$20,0,D513)))*$C513/60</f>
        <v>-0.639049845727614</v>
      </c>
      <c r="I513" s="30">
        <f>(G513/60)*$C513/60+H513+I512</f>
        <v>16.3633802816823</v>
      </c>
      <c r="J513" s="30">
        <f>J512+('data'!$C$19*I512-'data'!$C$16*J512)*$C513/60</f>
        <v>64.0010669167285</v>
      </c>
      <c r="K513" s="30">
        <f>K512+(OFFSET('data'!$C$20,0,D513)*I512-OFFSET('data'!$C$17,0,D513)*K512)*$C513/60</f>
        <v>114.609011247387</v>
      </c>
      <c r="L513" s="28">
        <f>$A513/60</f>
        <v>42.4166666666667</v>
      </c>
      <c r="M513" s="24">
        <f>I513/'data'!$C$15*1000</f>
        <v>2.5</v>
      </c>
      <c r="N513" s="24">
        <f>N512+'data'!$G$21*(M512-N512)/60*C512</f>
        <v>2.49388434038362</v>
      </c>
      <c r="O513" s="25">
        <f>IF(N513&lt;='data'!$G$22,1.89,1.47)</f>
        <v>1.89</v>
      </c>
      <c r="P513" s="24">
        <f>$A513</f>
        <v>2545</v>
      </c>
      <c r="Q513" s="25">
        <f>'data'!$G$23-'data'!$G$23*(1-('data'!$G$22^O513)/('data'!$G$22^O513+N513^O513))</f>
        <v>54.3059749023388</v>
      </c>
      <c r="R513" s="25">
        <f>VLOOKUP(IF(P513-'data'!$G$24&lt;0,0,P513-'data'!$G$24),P2:Q1104,2)</f>
        <v>54.3110527363756</v>
      </c>
    </row>
    <row r="514" ht="20.05" customHeight="1">
      <c r="A514" s="22">
        <f>$A513+C513</f>
        <v>2550</v>
      </c>
      <c r="B514" s="23">
        <v>2.5</v>
      </c>
      <c r="C514" s="24">
        <v>5</v>
      </c>
      <c r="D514" t="b" s="25">
        <v>0</v>
      </c>
      <c r="E514" s="26"/>
      <c r="F514" s="30">
        <f>3600*(B514*'data'!$C$15/1000-H514-I513)/C514</f>
        <v>459.982058132227</v>
      </c>
      <c r="G514" s="30">
        <f>IF(F514&gt;'data'!$H$29,'data'!$H$29,IF(F514&lt;0,0,F514))</f>
        <v>459.982058132227</v>
      </c>
      <c r="H514" s="30">
        <f>(J514*'data'!$C$16+K514*OFFSET('data'!$C$17,0,D514)-I513*(OFFSET('data'!$C$18,0,D514)+'data'!$C$19+OFFSET('data'!$C$20,0,D514)))*$C514/60</f>
        <v>-0.638863969628118</v>
      </c>
      <c r="I514" s="30">
        <f>(G514/60)*$C514/60+H514+I513</f>
        <v>16.3633802816823</v>
      </c>
      <c r="J514" s="30">
        <f>J513+('data'!$C$19*I513-'data'!$C$16*J513)*$C514/60</f>
        <v>64.02095594479491</v>
      </c>
      <c r="K514" s="30">
        <f>K513+(OFFSET('data'!$C$20,0,D514)*I513-OFFSET('data'!$C$17,0,D514)*K513)*$C514/60</f>
        <v>114.815974185015</v>
      </c>
      <c r="L514" s="28">
        <f>$A514/60</f>
        <v>42.5</v>
      </c>
      <c r="M514" s="24">
        <f>I514/'data'!$C$15*1000</f>
        <v>2.5</v>
      </c>
      <c r="N514" s="24">
        <f>N513+'data'!$G$21*(M513-N513)/60*C513</f>
        <v>2.49395630465433</v>
      </c>
      <c r="O514" s="25">
        <f>IF(N514&lt;='data'!$G$22,1.89,1.47)</f>
        <v>1.89</v>
      </c>
      <c r="P514" s="24">
        <f>$A514</f>
        <v>2550</v>
      </c>
      <c r="Q514" s="25">
        <f>'data'!$G$23-'data'!$G$23*(1-('data'!$G$22^O514)/('data'!$G$22^O514+N514^O514))</f>
        <v>54.3047426299385</v>
      </c>
      <c r="R514" s="25">
        <f>VLOOKUP(IF(P514-'data'!$G$24&lt;0,0,P514-'data'!$G$24),P2:Q1104,2)</f>
        <v>54.309760610770</v>
      </c>
    </row>
    <row r="515" ht="20.05" customHeight="1">
      <c r="A515" s="22">
        <f>$A514+C514</f>
        <v>2555</v>
      </c>
      <c r="B515" s="23">
        <v>2.5</v>
      </c>
      <c r="C515" s="24">
        <v>5</v>
      </c>
      <c r="D515" t="b" s="25">
        <v>0</v>
      </c>
      <c r="E515" s="26"/>
      <c r="F515" s="30">
        <f>3600*(B515*'data'!$C$15/1000-H515-I514)/C515</f>
        <v>459.848737130705</v>
      </c>
      <c r="G515" s="30">
        <f>IF(F515&gt;'data'!$H$29,'data'!$H$29,IF(F515&lt;0,0,F515))</f>
        <v>459.848737130705</v>
      </c>
      <c r="H515" s="30">
        <f>(J515*'data'!$C$16+K515*OFFSET('data'!$C$17,0,D515)-I514*(OFFSET('data'!$C$18,0,D515)+'data'!$C$19+OFFSET('data'!$C$20,0,D515)))*$C515/60</f>
        <v>-0.638678801570448</v>
      </c>
      <c r="I515" s="30">
        <f>(G515/60)*$C515/60+H515+I514</f>
        <v>16.3633802816823</v>
      </c>
      <c r="J515" s="30">
        <f>J514+('data'!$C$19*I514-'data'!$C$16*J514)*$C515/60</f>
        <v>64.0407282569345</v>
      </c>
      <c r="K515" s="30">
        <f>K514+(OFFSET('data'!$C$20,0,D515)*I514-OFFSET('data'!$C$17,0,D515)*K514)*$C515/60</f>
        <v>115.022867962470</v>
      </c>
      <c r="L515" s="28">
        <f>$A515/60</f>
        <v>42.5833333333333</v>
      </c>
      <c r="M515" s="24">
        <f>I515/'data'!$C$15*1000</f>
        <v>2.5</v>
      </c>
      <c r="N515" s="24">
        <f>N514+'data'!$G$21*(M514-N514)/60*C514</f>
        <v>2.49402742210612</v>
      </c>
      <c r="O515" s="25">
        <f>IF(N515&lt;='data'!$G$22,1.89,1.47)</f>
        <v>1.89</v>
      </c>
      <c r="P515" s="24">
        <f>$A515</f>
        <v>2555</v>
      </c>
      <c r="Q515" s="25">
        <f>'data'!$G$23-'data'!$G$23*(1-('data'!$G$22^O515)/('data'!$G$22^O515+N515^O515))</f>
        <v>54.3035248818012</v>
      </c>
      <c r="R515" s="25">
        <f>VLOOKUP(IF(P515-'data'!$G$24&lt;0,0,P515-'data'!$G$24),P2:Q1104,2)</f>
        <v>54.3084837160992</v>
      </c>
    </row>
    <row r="516" ht="20.05" customHeight="1">
      <c r="A516" s="22">
        <f>$A515+C515</f>
        <v>2560</v>
      </c>
      <c r="B516" s="23">
        <v>2.5</v>
      </c>
      <c r="C516" s="24">
        <v>5</v>
      </c>
      <c r="D516" t="b" s="25">
        <v>0</v>
      </c>
      <c r="E516" s="26"/>
      <c r="F516" s="30">
        <f>3600*(B516*'data'!$C$15/1000-H516-I515)/C516</f>
        <v>459.715923019755</v>
      </c>
      <c r="G516" s="30">
        <f>IF(F516&gt;'data'!$H$29,'data'!$H$29,IF(F516&lt;0,0,F516))</f>
        <v>459.715923019755</v>
      </c>
      <c r="H516" s="30">
        <f>(J516*'data'!$C$16+K516*OFFSET('data'!$C$17,0,D516)-I515*(OFFSET('data'!$C$18,0,D516)+'data'!$C$19+OFFSET('data'!$C$20,0,D516)))*$C516/60</f>
        <v>-0.638494337527462</v>
      </c>
      <c r="I516" s="30">
        <f>(G516/60)*$C516/60+H516+I515</f>
        <v>16.3633802816823</v>
      </c>
      <c r="J516" s="30">
        <f>J515+('data'!$C$19*I515-'data'!$C$16*J515)*$C516/60</f>
        <v>64.0603845380782</v>
      </c>
      <c r="K516" s="30">
        <f>K515+(OFFSET('data'!$C$20,0,D516)*I515-OFFSET('data'!$C$17,0,D516)*K515)*$C516/60</f>
        <v>115.229692602864</v>
      </c>
      <c r="L516" s="28">
        <f>$A516/60</f>
        <v>42.6666666666667</v>
      </c>
      <c r="M516" s="24">
        <f>I516/'data'!$C$15*1000</f>
        <v>2.5</v>
      </c>
      <c r="N516" s="24">
        <f>N515+'data'!$G$21*(M515-N515)/60*C515</f>
        <v>2.49409770270369</v>
      </c>
      <c r="O516" s="25">
        <f>IF(N516&lt;='data'!$G$22,1.89,1.47)</f>
        <v>1.89</v>
      </c>
      <c r="P516" s="24">
        <f>$A516</f>
        <v>2560</v>
      </c>
      <c r="Q516" s="25">
        <f>'data'!$G$23-'data'!$G$23*(1-('data'!$G$22^O516)/('data'!$G$22^O516+N516^O516))</f>
        <v>54.3023214864593</v>
      </c>
      <c r="R516" s="25">
        <f>VLOOKUP(IF(P516-'data'!$G$24&lt;0,0,P516-'data'!$G$24),P2:Q1104,2)</f>
        <v>54.3072218725248</v>
      </c>
    </row>
    <row r="517" ht="20.05" customHeight="1">
      <c r="A517" s="22">
        <f>$A516+C516</f>
        <v>2565</v>
      </c>
      <c r="B517" s="23">
        <v>2.5</v>
      </c>
      <c r="C517" s="24">
        <v>5</v>
      </c>
      <c r="D517" t="b" s="25">
        <v>0</v>
      </c>
      <c r="E517" s="26"/>
      <c r="F517" s="30">
        <f>3600*(B517*'data'!$C$15/1000-H517-I516)/C517</f>
        <v>459.583612916820</v>
      </c>
      <c r="G517" s="30">
        <f>IF(F517&gt;'data'!$H$29,'data'!$H$29,IF(F517&lt;0,0,F517))</f>
        <v>459.583612916820</v>
      </c>
      <c r="H517" s="30">
        <f>(J517*'data'!$C$16+K517*OFFSET('data'!$C$17,0,D517)-I516*(OFFSET('data'!$C$18,0,D517)+'data'!$C$19+OFFSET('data'!$C$20,0,D517)))*$C517/60</f>
        <v>-0.638310573495609</v>
      </c>
      <c r="I517" s="30">
        <f>(G517/60)*$C517/60+H517+I516</f>
        <v>16.3633802816823</v>
      </c>
      <c r="J517" s="30">
        <f>J516+('data'!$C$19*I516-'data'!$C$16*J516)*$C517/60</f>
        <v>64.07992546913729</v>
      </c>
      <c r="K517" s="30">
        <f>K516+(OFFSET('data'!$C$20,0,D517)*I516-OFFSET('data'!$C$17,0,D517)*K516)*$C517/60</f>
        <v>115.436448129299</v>
      </c>
      <c r="L517" s="28">
        <f>$A517/60</f>
        <v>42.75</v>
      </c>
      <c r="M517" s="24">
        <f>I517/'data'!$C$15*1000</f>
        <v>2.5</v>
      </c>
      <c r="N517" s="24">
        <f>N516+'data'!$G$21*(M516-N516)/60*C516</f>
        <v>2.49416715629448</v>
      </c>
      <c r="O517" s="25">
        <f>IF(N517&lt;='data'!$G$22,1.89,1.47)</f>
        <v>1.89</v>
      </c>
      <c r="P517" s="24">
        <f>$A517</f>
        <v>2565</v>
      </c>
      <c r="Q517" s="25">
        <f>'data'!$G$23-'data'!$G$23*(1-('data'!$G$22^O517)/('data'!$G$22^O517+N517^O517))</f>
        <v>54.3011322744761</v>
      </c>
      <c r="R517" s="25">
        <f>VLOOKUP(IF(P517-'data'!$G$24&lt;0,0,P517-'data'!$G$24),P2:Q1104,2)</f>
        <v>54.3059749023388</v>
      </c>
    </row>
    <row r="518" ht="20.05" customHeight="1">
      <c r="A518" s="22">
        <f>$A517+C517</f>
        <v>2570</v>
      </c>
      <c r="B518" s="23">
        <v>2.5</v>
      </c>
      <c r="C518" s="24">
        <v>5</v>
      </c>
      <c r="D518" t="b" s="25">
        <v>0</v>
      </c>
      <c r="E518" s="26"/>
      <c r="F518" s="30">
        <f>3600*(B518*'data'!$C$15/1000-H518-I517)/C518</f>
        <v>459.451803956229</v>
      </c>
      <c r="G518" s="30">
        <f>IF(F518&gt;'data'!$H$29,'data'!$H$29,IF(F518&lt;0,0,F518))</f>
        <v>459.451803956229</v>
      </c>
      <c r="H518" s="30">
        <f>(J518*'data'!$C$16+K518*OFFSET('data'!$C$17,0,D518)-I517*(OFFSET('data'!$C$18,0,D518)+'data'!$C$19+OFFSET('data'!$C$20,0,D518)))*$C518/60</f>
        <v>-0.638127505494788</v>
      </c>
      <c r="I518" s="30">
        <f>(G518/60)*$C518/60+H518+I517</f>
        <v>16.3633802816823</v>
      </c>
      <c r="J518" s="30">
        <f>J517+('data'!$C$19*I517-'data'!$C$16*J517)*$C518/60</f>
        <v>64.0993517270274</v>
      </c>
      <c r="K518" s="30">
        <f>K517+(OFFSET('data'!$C$20,0,D518)*I517-OFFSET('data'!$C$17,0,D518)*K517)*$C518/60</f>
        <v>115.643134564871</v>
      </c>
      <c r="L518" s="28">
        <f>$A518/60</f>
        <v>42.8333333333333</v>
      </c>
      <c r="M518" s="24">
        <f>I518/'data'!$C$15*1000</f>
        <v>2.5</v>
      </c>
      <c r="N518" s="24">
        <f>N517+'data'!$G$21*(M517-N517)/60*C517</f>
        <v>2.49423579261006</v>
      </c>
      <c r="O518" s="25">
        <f>IF(N518&lt;='data'!$G$22,1.89,1.47)</f>
        <v>1.89</v>
      </c>
      <c r="P518" s="24">
        <f>$A518</f>
        <v>2570</v>
      </c>
      <c r="Q518" s="25">
        <f>'data'!$G$23-'data'!$G$23*(1-('data'!$G$22^O518)/('data'!$G$22^O518+N518^O518))</f>
        <v>54.2999570784212</v>
      </c>
      <c r="R518" s="25">
        <f>VLOOKUP(IF(P518-'data'!$G$24&lt;0,0,P518-'data'!$G$24),P2:Q1104,2)</f>
        <v>54.3047426299385</v>
      </c>
    </row>
    <row r="519" ht="20.05" customHeight="1">
      <c r="A519" s="22">
        <f>$A518+C518</f>
        <v>2575</v>
      </c>
      <c r="B519" s="23">
        <v>2.5</v>
      </c>
      <c r="C519" s="24">
        <v>5</v>
      </c>
      <c r="D519" t="b" s="25">
        <v>0</v>
      </c>
      <c r="E519" s="26"/>
      <c r="F519" s="30">
        <f>3600*(B519*'data'!$C$15/1000-H519-I518)/C519</f>
        <v>459.320493289095</v>
      </c>
      <c r="G519" s="30">
        <f>IF(F519&gt;'data'!$H$29,'data'!$H$29,IF(F519&lt;0,0,F519))</f>
        <v>459.320493289095</v>
      </c>
      <c r="H519" s="30">
        <f>(J519*'data'!$C$16+K519*OFFSET('data'!$C$17,0,D519)-I518*(OFFSET('data'!$C$18,0,D519)+'data'!$C$19+OFFSET('data'!$C$20,0,D519)))*$C519/60</f>
        <v>-0.637945129568213</v>
      </c>
      <c r="I519" s="30">
        <f>(G519/60)*$C519/60+H519+I518</f>
        <v>16.3633802816823</v>
      </c>
      <c r="J519" s="30">
        <f>J518+('data'!$C$19*I518-'data'!$C$16*J518)*$C519/60</f>
        <v>64.11866398469159</v>
      </c>
      <c r="K519" s="30">
        <f>K518+(OFFSET('data'!$C$20,0,D519)*I518-OFFSET('data'!$C$17,0,D519)*K518)*$C519/60</f>
        <v>115.849751932668</v>
      </c>
      <c r="L519" s="28">
        <f>$A519/60</f>
        <v>42.9166666666667</v>
      </c>
      <c r="M519" s="24">
        <f>I519/'data'!$C$15*1000</f>
        <v>2.5</v>
      </c>
      <c r="N519" s="24">
        <f>N518+'data'!$G$21*(M518-N518)/60*C518</f>
        <v>2.49430362126748</v>
      </c>
      <c r="O519" s="25">
        <f>IF(N519&lt;='data'!$G$22,1.89,1.47)</f>
        <v>1.89</v>
      </c>
      <c r="P519" s="24">
        <f>$A519</f>
        <v>2575</v>
      </c>
      <c r="Q519" s="25">
        <f>'data'!$G$23-'data'!$G$23*(1-('data'!$G$22^O519)/('data'!$G$22^O519+N519^O519))</f>
        <v>54.2987957328468</v>
      </c>
      <c r="R519" s="25">
        <f>VLOOKUP(IF(P519-'data'!$G$24&lt;0,0,P519-'data'!$G$24),P2:Q1104,2)</f>
        <v>54.3035248818012</v>
      </c>
    </row>
    <row r="520" ht="20.05" customHeight="1">
      <c r="A520" s="22">
        <f>$A519+C519</f>
        <v>2580</v>
      </c>
      <c r="B520" s="23">
        <v>2.5</v>
      </c>
      <c r="C520" s="24">
        <v>5</v>
      </c>
      <c r="D520" t="b" s="25">
        <v>0</v>
      </c>
      <c r="E520" s="26"/>
      <c r="F520" s="30">
        <f>3600*(B520*'data'!$C$15/1000-H520-I519)/C520</f>
        <v>459.189678083221</v>
      </c>
      <c r="G520" s="30">
        <f>IF(F520&gt;'data'!$H$29,'data'!$H$29,IF(F520&lt;0,0,F520))</f>
        <v>459.189678083221</v>
      </c>
      <c r="H520" s="30">
        <f>(J520*'data'!$C$16+K520*OFFSET('data'!$C$17,0,D520)-I519*(OFFSET('data'!$C$18,0,D520)+'data'!$C$19+OFFSET('data'!$C$20,0,D520)))*$C520/60</f>
        <v>-0.637763441782276</v>
      </c>
      <c r="I520" s="30">
        <f>(G520/60)*$C520/60+H520+I519</f>
        <v>16.3633802816823</v>
      </c>
      <c r="J520" s="30">
        <f>J519+('data'!$C$19*I519-'data'!$C$16*J519)*$C520/60</f>
        <v>64.137862911124</v>
      </c>
      <c r="K520" s="30">
        <f>K519+(OFFSET('data'!$C$20,0,D520)*I519-OFFSET('data'!$C$17,0,D520)*K519)*$C520/60</f>
        <v>116.056300255771</v>
      </c>
      <c r="L520" s="28">
        <f>$A520/60</f>
        <v>43</v>
      </c>
      <c r="M520" s="24">
        <f>I520/'data'!$C$15*1000</f>
        <v>2.5</v>
      </c>
      <c r="N520" s="24">
        <f>N519+'data'!$G$21*(M519-N519)/60*C519</f>
        <v>2.49437065177063</v>
      </c>
      <c r="O520" s="25">
        <f>IF(N520&lt;='data'!$G$22,1.89,1.47)</f>
        <v>1.89</v>
      </c>
      <c r="P520" s="24">
        <f>$A520</f>
        <v>2580</v>
      </c>
      <c r="Q520" s="25">
        <f>'data'!$G$23-'data'!$G$23*(1-('data'!$G$22^O520)/('data'!$G$22^O520+N520^O520))</f>
        <v>54.2976480742643</v>
      </c>
      <c r="R520" s="25">
        <f>VLOOKUP(IF(P520-'data'!$G$24&lt;0,0,P520-'data'!$G$24),P2:Q1104,2)</f>
        <v>54.3023214864593</v>
      </c>
    </row>
    <row r="521" ht="20.05" customHeight="1">
      <c r="A521" s="22">
        <f>$A520+C520</f>
        <v>2585</v>
      </c>
      <c r="B521" s="23">
        <v>2.5</v>
      </c>
      <c r="C521" s="24">
        <v>5</v>
      </c>
      <c r="D521" t="b" s="25">
        <v>0</v>
      </c>
      <c r="E521" s="26"/>
      <c r="F521" s="30">
        <f>3600*(B521*'data'!$C$15/1000-H521-I520)/C521</f>
        <v>459.059355522996</v>
      </c>
      <c r="G521" s="30">
        <f>IF(F521&gt;'data'!$H$29,'data'!$H$29,IF(F521&lt;0,0,F521))</f>
        <v>459.059355522996</v>
      </c>
      <c r="H521" s="30">
        <f>(J521*'data'!$C$16+K521*OFFSET('data'!$C$17,0,D521)-I520*(OFFSET('data'!$C$18,0,D521)+'data'!$C$19+OFFSET('data'!$C$20,0,D521)))*$C521/60</f>
        <v>-0.637582438226408</v>
      </c>
      <c r="I521" s="30">
        <f>(G521/60)*$C521/60+H521+I520</f>
        <v>16.3633802816823</v>
      </c>
      <c r="J521" s="30">
        <f>J520+('data'!$C$19*I520-'data'!$C$16*J520)*$C521/60</f>
        <v>64.1569491713928</v>
      </c>
      <c r="K521" s="30">
        <f>K520+(OFFSET('data'!$C$20,0,D521)*I520-OFFSET('data'!$C$17,0,D521)*K520)*$C521/60</f>
        <v>116.262779557251</v>
      </c>
      <c r="L521" s="28">
        <f>$A521/60</f>
        <v>43.0833333333333</v>
      </c>
      <c r="M521" s="24">
        <f>I521/'data'!$C$15*1000</f>
        <v>2.5</v>
      </c>
      <c r="N521" s="24">
        <f>N520+'data'!$G$21*(M520-N520)/60*C520</f>
        <v>2.49443689351155</v>
      </c>
      <c r="O521" s="25">
        <f>IF(N521&lt;='data'!$G$22,1.89,1.47)</f>
        <v>1.89</v>
      </c>
      <c r="P521" s="24">
        <f>$A521</f>
        <v>2585</v>
      </c>
      <c r="Q521" s="25">
        <f>'data'!$G$23-'data'!$G$23*(1-('data'!$G$22^O521)/('data'!$G$22^O521+N521^O521))</f>
        <v>54.2965139411207</v>
      </c>
      <c r="R521" s="25">
        <f>VLOOKUP(IF(P521-'data'!$G$24&lt;0,0,P521-'data'!$G$24),P2:Q1104,2)</f>
        <v>54.3011322744761</v>
      </c>
    </row>
    <row r="522" ht="20.05" customHeight="1">
      <c r="A522" s="22">
        <f>$A521+C521</f>
        <v>2590</v>
      </c>
      <c r="B522" s="23">
        <v>2.5</v>
      </c>
      <c r="C522" s="24">
        <v>5</v>
      </c>
      <c r="D522" t="b" s="25">
        <v>0</v>
      </c>
      <c r="E522" s="26"/>
      <c r="F522" s="30">
        <f>3600*(B522*'data'!$C$15/1000-H522-I521)/C522</f>
        <v>458.929522809303</v>
      </c>
      <c r="G522" s="30">
        <f>IF(F522&gt;'data'!$H$29,'data'!$H$29,IF(F522&lt;0,0,F522))</f>
        <v>458.929522809303</v>
      </c>
      <c r="H522" s="30">
        <f>(J522*'data'!$C$16+K522*OFFSET('data'!$C$17,0,D522)-I521*(OFFSET('data'!$C$18,0,D522)+'data'!$C$19+OFFSET('data'!$C$20,0,D522)))*$C522/60</f>
        <v>-0.637402115012946</v>
      </c>
      <c r="I522" s="30">
        <f>(G522/60)*$C522/60+H522+I521</f>
        <v>16.3633802816823</v>
      </c>
      <c r="J522" s="30">
        <f>J521+('data'!$C$19*I521-'data'!$C$16*J521)*$C522/60</f>
        <v>64.1759234266633</v>
      </c>
      <c r="K522" s="30">
        <f>K521+(OFFSET('data'!$C$20,0,D522)*I521-OFFSET('data'!$C$17,0,D522)*K521)*$C522/60</f>
        <v>116.469189860174</v>
      </c>
      <c r="L522" s="28">
        <f>$A522/60</f>
        <v>43.1666666666667</v>
      </c>
      <c r="M522" s="24">
        <f>I522/'data'!$C$15*1000</f>
        <v>2.5</v>
      </c>
      <c r="N522" s="24">
        <f>N521+'data'!$G$21*(M521-N521)/60*C521</f>
        <v>2.49450235577178</v>
      </c>
      <c r="O522" s="25">
        <f>IF(N522&lt;='data'!$G$22,1.89,1.47)</f>
        <v>1.89</v>
      </c>
      <c r="P522" s="24">
        <f>$A522</f>
        <v>2590</v>
      </c>
      <c r="Q522" s="25">
        <f>'data'!$G$23-'data'!$G$23*(1-('data'!$G$22^O522)/('data'!$G$22^O522+N522^O522))</f>
        <v>54.2953931737755</v>
      </c>
      <c r="R522" s="25">
        <f>VLOOKUP(IF(P522-'data'!$G$24&lt;0,0,P522-'data'!$G$24),P2:Q1104,2)</f>
        <v>54.2999570784212</v>
      </c>
    </row>
    <row r="523" ht="20.05" customHeight="1">
      <c r="A523" s="22">
        <f>$A522+C522</f>
        <v>2595</v>
      </c>
      <c r="B523" s="23">
        <v>2.5</v>
      </c>
      <c r="C523" s="24">
        <v>5</v>
      </c>
      <c r="D523" t="b" s="25">
        <v>0</v>
      </c>
      <c r="E523" s="26"/>
      <c r="F523" s="30">
        <f>3600*(B523*'data'!$C$15/1000-H523-I522)/C523</f>
        <v>458.800177159424</v>
      </c>
      <c r="G523" s="30">
        <f>IF(F523&gt;'data'!$H$29,'data'!$H$29,IF(F523&lt;0,0,F523))</f>
        <v>458.800177159424</v>
      </c>
      <c r="H523" s="30">
        <f>(J523*'data'!$C$16+K523*OFFSET('data'!$C$17,0,D523)-I522*(OFFSET('data'!$C$18,0,D523)+'data'!$C$19+OFFSET('data'!$C$20,0,D523)))*$C523/60</f>
        <v>-0.637222468277003</v>
      </c>
      <c r="I523" s="30">
        <f>(G523/60)*$C523/60+H523+I522</f>
        <v>16.3633802816823</v>
      </c>
      <c r="J523" s="30">
        <f>J522+('data'!$C$19*I522-'data'!$C$16*J522)*$C523/60</f>
        <v>64.19478633422079</v>
      </c>
      <c r="K523" s="30">
        <f>K522+(OFFSET('data'!$C$20,0,D523)*I522-OFFSET('data'!$C$17,0,D523)*K522)*$C523/60</f>
        <v>116.675531187596</v>
      </c>
      <c r="L523" s="28">
        <f>$A523/60</f>
        <v>43.25</v>
      </c>
      <c r="M523" s="24">
        <f>I523/'data'!$C$15*1000</f>
        <v>2.5</v>
      </c>
      <c r="N523" s="24">
        <f>N522+'data'!$G$21*(M522-N522)/60*C522</f>
        <v>2.49456704772364</v>
      </c>
      <c r="O523" s="25">
        <f>IF(N523&lt;='data'!$G$22,1.89,1.47)</f>
        <v>1.89</v>
      </c>
      <c r="P523" s="24">
        <f>$A523</f>
        <v>2595</v>
      </c>
      <c r="Q523" s="25">
        <f>'data'!$G$23-'data'!$G$23*(1-('data'!$G$22^O523)/('data'!$G$22^O523+N523^O523))</f>
        <v>54.2942856144779</v>
      </c>
      <c r="R523" s="25">
        <f>VLOOKUP(IF(P523-'data'!$G$24&lt;0,0,P523-'data'!$G$24),P2:Q1104,2)</f>
        <v>54.2987957328468</v>
      </c>
    </row>
    <row r="524" ht="20.05" customHeight="1">
      <c r="A524" s="22">
        <f>$A523+C523</f>
        <v>2600</v>
      </c>
      <c r="B524" s="23">
        <v>2.5</v>
      </c>
      <c r="C524" s="24">
        <v>5</v>
      </c>
      <c r="D524" t="b" s="25">
        <v>0</v>
      </c>
      <c r="E524" s="26"/>
      <c r="F524" s="30">
        <f>3600*(B524*'data'!$C$15/1000-H524-I523)/C524</f>
        <v>458.671315806935</v>
      </c>
      <c r="G524" s="30">
        <f>IF(F524&gt;'data'!$H$29,'data'!$H$29,IF(F524&lt;0,0,F524))</f>
        <v>458.671315806935</v>
      </c>
      <c r="H524" s="30">
        <f>(J524*'data'!$C$16+K524*OFFSET('data'!$C$17,0,D524)-I523*(OFFSET('data'!$C$18,0,D524)+'data'!$C$19+OFFSET('data'!$C$20,0,D524)))*$C524/60</f>
        <v>-0.637043494176323</v>
      </c>
      <c r="I524" s="30">
        <f>(G524/60)*$C524/60+H524+I523</f>
        <v>16.3633802816823</v>
      </c>
      <c r="J524" s="30">
        <f>J523+('data'!$C$19*I523-'data'!$C$16*J523)*$C524/60</f>
        <v>64.2135385474936</v>
      </c>
      <c r="K524" s="30">
        <f>K523+(OFFSET('data'!$C$20,0,D524)*I523-OFFSET('data'!$C$17,0,D524)*K523)*$C524/60</f>
        <v>116.881803562567</v>
      </c>
      <c r="L524" s="28">
        <f>$A524/60</f>
        <v>43.3333333333333</v>
      </c>
      <c r="M524" s="24">
        <f>I524/'data'!$C$15*1000</f>
        <v>2.5</v>
      </c>
      <c r="N524" s="24">
        <f>N523+'data'!$G$21*(M523-N523)/60*C523</f>
        <v>2.49463097843151</v>
      </c>
      <c r="O524" s="25">
        <f>IF(N524&lt;='data'!$G$22,1.89,1.47)</f>
        <v>1.89</v>
      </c>
      <c r="P524" s="24">
        <f>$A524</f>
        <v>2600</v>
      </c>
      <c r="Q524" s="25">
        <f>'data'!$G$23-'data'!$G$23*(1-('data'!$G$22^O524)/('data'!$G$22^O524+N524^O524))</f>
        <v>54.2931911073448</v>
      </c>
      <c r="R524" s="25">
        <f>VLOOKUP(IF(P524-'data'!$G$24&lt;0,0,P524-'data'!$G$24),P2:Q1104,2)</f>
        <v>54.2976480742643</v>
      </c>
    </row>
    <row r="525" ht="20.05" customHeight="1">
      <c r="A525" s="22">
        <f>$A524+C524</f>
        <v>2605</v>
      </c>
      <c r="B525" s="23">
        <v>2.5</v>
      </c>
      <c r="C525" s="24">
        <v>5</v>
      </c>
      <c r="D525" t="b" s="25">
        <v>0</v>
      </c>
      <c r="E525" s="26"/>
      <c r="F525" s="30">
        <f>3600*(B525*'data'!$C$15/1000-H525-I524)/C525</f>
        <v>458.542936001618</v>
      </c>
      <c r="G525" s="30">
        <f>IF(F525&gt;'data'!$H$29,'data'!$H$29,IF(F525&lt;0,0,F525))</f>
        <v>458.542936001618</v>
      </c>
      <c r="H525" s="30">
        <f>(J525*'data'!$C$16+K525*OFFSET('data'!$C$17,0,D525)-I524*(OFFSET('data'!$C$18,0,D525)+'data'!$C$19+OFFSET('data'!$C$20,0,D525)))*$C525/60</f>
        <v>-0.6368651888911609</v>
      </c>
      <c r="I525" s="30">
        <f>(G525/60)*$C525/60+H525+I524</f>
        <v>16.3633802816823</v>
      </c>
      <c r="J525" s="30">
        <f>J524+('data'!$C$19*I524-'data'!$C$16*J524)*$C525/60</f>
        <v>64.23218071607531</v>
      </c>
      <c r="K525" s="30">
        <f>K524+(OFFSET('data'!$C$20,0,D525)*I524-OFFSET('data'!$C$17,0,D525)*K524)*$C525/60</f>
        <v>117.088007008128</v>
      </c>
      <c r="L525" s="28">
        <f>$A525/60</f>
        <v>43.4166666666667</v>
      </c>
      <c r="M525" s="24">
        <f>I525/'data'!$C$15*1000</f>
        <v>2.5</v>
      </c>
      <c r="N525" s="24">
        <f>N524+'data'!$G$21*(M524-N524)/60*C524</f>
        <v>2.49469415685311</v>
      </c>
      <c r="O525" s="25">
        <f>IF(N525&lt;='data'!$G$22,1.89,1.47)</f>
        <v>1.89</v>
      </c>
      <c r="P525" s="24">
        <f>$A525</f>
        <v>2605</v>
      </c>
      <c r="Q525" s="25">
        <f>'data'!$G$23-'data'!$G$23*(1-('data'!$G$22^O525)/('data'!$G$22^O525+N525^O525))</f>
        <v>54.2921094983379</v>
      </c>
      <c r="R525" s="25">
        <f>VLOOKUP(IF(P525-'data'!$G$24&lt;0,0,P525-'data'!$G$24),P2:Q1104,2)</f>
        <v>54.2965139411207</v>
      </c>
    </row>
    <row r="526" ht="20.05" customHeight="1">
      <c r="A526" s="22">
        <f>$A525+C525</f>
        <v>2610</v>
      </c>
      <c r="B526" s="23">
        <v>2.5</v>
      </c>
      <c r="C526" s="24">
        <v>5</v>
      </c>
      <c r="D526" t="b" s="25">
        <v>0</v>
      </c>
      <c r="E526" s="26"/>
      <c r="F526" s="30">
        <f>3600*(B526*'data'!$C$15/1000-H526-I525)/C526</f>
        <v>458.415035009364</v>
      </c>
      <c r="G526" s="30">
        <f>IF(F526&gt;'data'!$H$29,'data'!$H$29,IF(F526&lt;0,0,F526))</f>
        <v>458.415035009364</v>
      </c>
      <c r="H526" s="30">
        <f>(J526*'data'!$C$16+K526*OFFSET('data'!$C$17,0,D526)-I525*(OFFSET('data'!$C$18,0,D526)+'data'!$C$19+OFFSET('data'!$C$20,0,D526)))*$C526/60</f>
        <v>-0.636687548624142</v>
      </c>
      <c r="I526" s="30">
        <f>(G526/60)*$C526/60+H526+I525</f>
        <v>16.3633802816823</v>
      </c>
      <c r="J526" s="30">
        <f>J525+('data'!$C$19*I525-'data'!$C$16*J525)*$C526/60</f>
        <v>64.2507134857474</v>
      </c>
      <c r="K526" s="30">
        <f>K525+(OFFSET('data'!$C$20,0,D526)*I525-OFFSET('data'!$C$17,0,D526)*K525)*$C526/60</f>
        <v>117.294141547314</v>
      </c>
      <c r="L526" s="28">
        <f>$A526/60</f>
        <v>43.5</v>
      </c>
      <c r="M526" s="24">
        <f>I526/'data'!$C$15*1000</f>
        <v>2.5</v>
      </c>
      <c r="N526" s="24">
        <f>N525+'data'!$G$21*(M525-N525)/60*C525</f>
        <v>2.49475659184075</v>
      </c>
      <c r="O526" s="25">
        <f>IF(N526&lt;='data'!$G$22,1.89,1.47)</f>
        <v>1.89</v>
      </c>
      <c r="P526" s="24">
        <f>$A526</f>
        <v>2610</v>
      </c>
      <c r="Q526" s="25">
        <f>'data'!$G$23-'data'!$G$23*(1-('data'!$G$22^O526)/('data'!$G$22^O526+N526^O526))</f>
        <v>54.2910406352421</v>
      </c>
      <c r="R526" s="25">
        <f>VLOOKUP(IF(P526-'data'!$G$24&lt;0,0,P526-'data'!$G$24),P2:Q1104,2)</f>
        <v>54.2953931737755</v>
      </c>
    </row>
    <row r="527" ht="20.05" customHeight="1">
      <c r="A527" s="22">
        <f>$A526+C526</f>
        <v>2615</v>
      </c>
      <c r="B527" s="23">
        <v>2.5</v>
      </c>
      <c r="C527" s="24">
        <v>5</v>
      </c>
      <c r="D527" t="b" s="25">
        <v>0</v>
      </c>
      <c r="E527" s="26"/>
      <c r="F527" s="30">
        <f>3600*(B527*'data'!$C$15/1000-H527-I526)/C527</f>
        <v>458.287610112077</v>
      </c>
      <c r="G527" s="30">
        <f>IF(F527&gt;'data'!$H$29,'data'!$H$29,IF(F527&lt;0,0,F527))</f>
        <v>458.287610112077</v>
      </c>
      <c r="H527" s="30">
        <f>(J527*'data'!$C$16+K527*OFFSET('data'!$C$17,0,D527)-I526*(OFFSET('data'!$C$18,0,D527)+'data'!$C$19+OFFSET('data'!$C$20,0,D527)))*$C527/60</f>
        <v>-0.636510569600132</v>
      </c>
      <c r="I527" s="30">
        <f>(G527/60)*$C527/60+H527+I526</f>
        <v>16.3633802816823</v>
      </c>
      <c r="J527" s="30">
        <f>J526+('data'!$C$19*I526-'data'!$C$16*J526)*$C527/60</f>
        <v>64.26913749850191</v>
      </c>
      <c r="K527" s="30">
        <f>K526+(OFFSET('data'!$C$20,0,D527)*I526-OFFSET('data'!$C$17,0,D527)*K526)*$C527/60</f>
        <v>117.500207203150</v>
      </c>
      <c r="L527" s="28">
        <f>$A527/60</f>
        <v>43.5833333333333</v>
      </c>
      <c r="M527" s="24">
        <f>I527/'data'!$C$15*1000</f>
        <v>2.5</v>
      </c>
      <c r="N527" s="24">
        <f>N526+'data'!$G$21*(M526-N526)/60*C526</f>
        <v>2.49481829214258</v>
      </c>
      <c r="O527" s="25">
        <f>IF(N527&lt;='data'!$G$22,1.89,1.47)</f>
        <v>1.89</v>
      </c>
      <c r="P527" s="24">
        <f>$A527</f>
        <v>2615</v>
      </c>
      <c r="Q527" s="25">
        <f>'data'!$G$23-'data'!$G$23*(1-('data'!$G$22^O527)/('data'!$G$22^O527+N527^O527))</f>
        <v>54.2899843676438</v>
      </c>
      <c r="R527" s="25">
        <f>VLOOKUP(IF(P527-'data'!$G$24&lt;0,0,P527-'data'!$G$24),P2:Q1104,2)</f>
        <v>54.2942856144779</v>
      </c>
    </row>
    <row r="528" ht="20.05" customHeight="1">
      <c r="A528" s="22">
        <f>$A527+C527</f>
        <v>2620</v>
      </c>
      <c r="B528" s="23">
        <v>2.5</v>
      </c>
      <c r="C528" s="24">
        <v>5</v>
      </c>
      <c r="D528" t="b" s="25">
        <v>0</v>
      </c>
      <c r="E528" s="26"/>
      <c r="F528" s="30">
        <f>3600*(B528*'data'!$C$15/1000-H528-I527)/C528</f>
        <v>458.160658607582</v>
      </c>
      <c r="G528" s="30">
        <f>IF(F528&gt;'data'!$H$29,'data'!$H$29,IF(F528&lt;0,0,F528))</f>
        <v>458.160658607582</v>
      </c>
      <c r="H528" s="30">
        <f>(J528*'data'!$C$16+K528*OFFSET('data'!$C$17,0,D528)-I527*(OFFSET('data'!$C$18,0,D528)+'data'!$C$19+OFFSET('data'!$C$20,0,D528)))*$C528/60</f>
        <v>-0.6363342480661111</v>
      </c>
      <c r="I528" s="30">
        <f>(G528/60)*$C528/60+H528+I527</f>
        <v>16.3633802816823</v>
      </c>
      <c r="J528" s="30">
        <f>J527+('data'!$C$19*I527-'data'!$C$16*J527)*$C528/60</f>
        <v>64.28745339256329</v>
      </c>
      <c r="K528" s="30">
        <f>K527+(OFFSET('data'!$C$20,0,D528)*I527-OFFSET('data'!$C$17,0,D528)*K527)*$C528/60</f>
        <v>117.706203998656</v>
      </c>
      <c r="L528" s="28">
        <f>$A528/60</f>
        <v>43.6666666666667</v>
      </c>
      <c r="M528" s="24">
        <f>I528/'data'!$C$15*1000</f>
        <v>2.5</v>
      </c>
      <c r="N528" s="24">
        <f>N527+'data'!$G$21*(M527-N527)/60*C527</f>
        <v>2.4948792664038</v>
      </c>
      <c r="O528" s="25">
        <f>IF(N528&lt;='data'!$G$22,1.89,1.47)</f>
        <v>1.89</v>
      </c>
      <c r="P528" s="24">
        <f>$A528</f>
        <v>2620</v>
      </c>
      <c r="Q528" s="25">
        <f>'data'!$G$23-'data'!$G$23*(1-('data'!$G$22^O528)/('data'!$G$22^O528+N528^O528))</f>
        <v>54.2889405469093</v>
      </c>
      <c r="R528" s="25">
        <f>VLOOKUP(IF(P528-'data'!$G$24&lt;0,0,P528-'data'!$G$24),P2:Q1104,2)</f>
        <v>54.2931911073448</v>
      </c>
    </row>
    <row r="529" ht="20.05" customHeight="1">
      <c r="A529" s="22">
        <f>$A528+C528</f>
        <v>2625</v>
      </c>
      <c r="B529" s="23">
        <v>2.5</v>
      </c>
      <c r="C529" s="24">
        <v>5</v>
      </c>
      <c r="D529" t="b" s="25">
        <v>0</v>
      </c>
      <c r="E529" s="26"/>
      <c r="F529" s="30">
        <f>3600*(B529*'data'!$C$15/1000-H529-I528)/C529</f>
        <v>458.034177809529</v>
      </c>
      <c r="G529" s="30">
        <f>IF(F529&gt;'data'!$H$29,'data'!$H$29,IF(F529&lt;0,0,F529))</f>
        <v>458.034177809529</v>
      </c>
      <c r="H529" s="30">
        <f>(J529*'data'!$C$16+K529*OFFSET('data'!$C$17,0,D529)-I528*(OFFSET('data'!$C$18,0,D529)+'data'!$C$19+OFFSET('data'!$C$20,0,D529)))*$C529/60</f>
        <v>-0.636158580291038</v>
      </c>
      <c r="I529" s="30">
        <f>(G529/60)*$C529/60+H529+I528</f>
        <v>16.3633802816823</v>
      </c>
      <c r="J529" s="30">
        <f>J528+('data'!$C$19*I528-'data'!$C$16*J528)*$C529/60</f>
        <v>64.3056618024107</v>
      </c>
      <c r="K529" s="30">
        <f>K528+(OFFSET('data'!$C$20,0,D529)*I528-OFFSET('data'!$C$17,0,D529)*K528)*$C529/60</f>
        <v>117.912131956842</v>
      </c>
      <c r="L529" s="28">
        <f>$A529/60</f>
        <v>43.75</v>
      </c>
      <c r="M529" s="24">
        <f>I529/'data'!$C$15*1000</f>
        <v>2.5</v>
      </c>
      <c r="N529" s="24">
        <f>N528+'data'!$G$21*(M528-N528)/60*C528</f>
        <v>2.49493952316789</v>
      </c>
      <c r="O529" s="25">
        <f>IF(N529&lt;='data'!$G$22,1.89,1.47)</f>
        <v>1.89</v>
      </c>
      <c r="P529" s="24">
        <f>$A529</f>
        <v>2625</v>
      </c>
      <c r="Q529" s="25">
        <f>'data'!$G$23-'data'!$G$23*(1-('data'!$G$22^O529)/('data'!$G$22^O529+N529^O529))</f>
        <v>54.2879090261638</v>
      </c>
      <c r="R529" s="25">
        <f>VLOOKUP(IF(P529-'data'!$G$24&lt;0,0,P529-'data'!$G$24),P2:Q1104,2)</f>
        <v>54.2921094983379</v>
      </c>
    </row>
    <row r="530" ht="20.05" customHeight="1">
      <c r="A530" s="22">
        <f>$A529+C529</f>
        <v>2630</v>
      </c>
      <c r="B530" s="23">
        <v>2.5</v>
      </c>
      <c r="C530" s="24">
        <v>5</v>
      </c>
      <c r="D530" t="b" s="25">
        <v>0</v>
      </c>
      <c r="E530" s="26"/>
      <c r="F530" s="30">
        <f>3600*(B530*'data'!$C$15/1000-H530-I529)/C530</f>
        <v>457.908165047306</v>
      </c>
      <c r="G530" s="30">
        <f>IF(F530&gt;'data'!$H$29,'data'!$H$29,IF(F530&lt;0,0,F530))</f>
        <v>457.908165047306</v>
      </c>
      <c r="H530" s="30">
        <f>(J530*'data'!$C$16+K530*OFFSET('data'!$C$17,0,D530)-I529*(OFFSET('data'!$C$18,0,D530)+'data'!$C$19+OFFSET('data'!$C$20,0,D530)))*$C530/60</f>
        <v>-0.635983562565728</v>
      </c>
      <c r="I530" s="30">
        <f>(G530/60)*$C530/60+H530+I529</f>
        <v>16.3633802816823</v>
      </c>
      <c r="J530" s="30">
        <f>J529+('data'!$C$19*I529-'data'!$C$16*J529)*$C530/60</f>
        <v>64.32376335879979</v>
      </c>
      <c r="K530" s="30">
        <f>K529+(OFFSET('data'!$C$20,0,D530)*I529-OFFSET('data'!$C$17,0,D530)*K529)*$C530/60</f>
        <v>118.117991100711</v>
      </c>
      <c r="L530" s="28">
        <f>$A530/60</f>
        <v>43.8333333333333</v>
      </c>
      <c r="M530" s="24">
        <f>I530/'data'!$C$15*1000</f>
        <v>2.5</v>
      </c>
      <c r="N530" s="24">
        <f>N529+'data'!$G$21*(M529-N529)/60*C529</f>
        <v>2.49499907087778</v>
      </c>
      <c r="O530" s="25">
        <f>IF(N530&lt;='data'!$G$22,1.89,1.47)</f>
        <v>1.89</v>
      </c>
      <c r="P530" s="24">
        <f>$A530</f>
        <v>2630</v>
      </c>
      <c r="Q530" s="25">
        <f>'data'!$G$23-'data'!$G$23*(1-('data'!$G$22^O530)/('data'!$G$22^O530+N530^O530))</f>
        <v>54.2868896602703</v>
      </c>
      <c r="R530" s="25">
        <f>VLOOKUP(IF(P530-'data'!$G$24&lt;0,0,P530-'data'!$G$24),P2:Q1104,2)</f>
        <v>54.2910406352421</v>
      </c>
    </row>
    <row r="531" ht="20.05" customHeight="1">
      <c r="A531" s="22">
        <f>$A530+C530</f>
        <v>2635</v>
      </c>
      <c r="B531" s="23">
        <v>2.5</v>
      </c>
      <c r="C531" s="24">
        <v>5</v>
      </c>
      <c r="D531" t="b" s="25">
        <v>0</v>
      </c>
      <c r="E531" s="26"/>
      <c r="F531" s="30">
        <f>3600*(B531*'data'!$C$15/1000-H531-I530)/C531</f>
        <v>457.782617665937</v>
      </c>
      <c r="G531" s="30">
        <f>IF(F531&gt;'data'!$H$29,'data'!$H$29,IF(F531&lt;0,0,F531))</f>
        <v>457.782617665937</v>
      </c>
      <c r="H531" s="30">
        <f>(J531*'data'!$C$16+K531*OFFSET('data'!$C$17,0,D531)-I530*(OFFSET('data'!$C$18,0,D531)+'data'!$C$19+OFFSET('data'!$C$20,0,D531)))*$C531/60</f>
        <v>-0.635809191202715</v>
      </c>
      <c r="I531" s="30">
        <f>(G531/60)*$C531/60+H531+I530</f>
        <v>16.3633802816823</v>
      </c>
      <c r="J531" s="30">
        <f>J530+('data'!$C$19*I530-'data'!$C$16*J530)*$C531/60</f>
        <v>64.34175868878501</v>
      </c>
      <c r="K531" s="30">
        <f>K530+(OFFSET('data'!$C$20,0,D531)*I530-OFFSET('data'!$C$17,0,D531)*K530)*$C531/60</f>
        <v>118.323781453258</v>
      </c>
      <c r="L531" s="28">
        <f>$A531/60</f>
        <v>43.9166666666667</v>
      </c>
      <c r="M531" s="24">
        <f>I531/'data'!$C$15*1000</f>
        <v>2.5</v>
      </c>
      <c r="N531" s="24">
        <f>N530+'data'!$G$21*(M530-N530)/60*C530</f>
        <v>2.49505791787708</v>
      </c>
      <c r="O531" s="25">
        <f>IF(N531&lt;='data'!$G$22,1.89,1.47)</f>
        <v>1.89</v>
      </c>
      <c r="P531" s="24">
        <f>$A531</f>
        <v>2635</v>
      </c>
      <c r="Q531" s="25">
        <f>'data'!$G$23-'data'!$G$23*(1-('data'!$G$22^O531)/('data'!$G$22^O531+N531^O531))</f>
        <v>54.285882305809</v>
      </c>
      <c r="R531" s="25">
        <f>VLOOKUP(IF(P531-'data'!$G$24&lt;0,0,P531-'data'!$G$24),P2:Q1104,2)</f>
        <v>54.2899843676438</v>
      </c>
    </row>
    <row r="532" ht="20.05" customHeight="1">
      <c r="A532" s="22">
        <f>$A531+C531</f>
        <v>2640</v>
      </c>
      <c r="B532" s="23">
        <v>2.5</v>
      </c>
      <c r="C532" s="24">
        <v>5</v>
      </c>
      <c r="D532" t="b" s="25">
        <v>0</v>
      </c>
      <c r="E532" s="26"/>
      <c r="F532" s="30">
        <f>3600*(B532*'data'!$C$15/1000-H532-I531)/C532</f>
        <v>457.657533025999</v>
      </c>
      <c r="G532" s="30">
        <f>IF(F532&gt;'data'!$H$29,'data'!$H$29,IF(F532&lt;0,0,F532))</f>
        <v>457.657533025999</v>
      </c>
      <c r="H532" s="30">
        <f>(J532*'data'!$C$16+K532*OFFSET('data'!$C$17,0,D532)-I531*(OFFSET('data'!$C$18,0,D532)+'data'!$C$19+OFFSET('data'!$C$20,0,D532)))*$C532/60</f>
        <v>-0.635635462536135</v>
      </c>
      <c r="I532" s="30">
        <f>(G532/60)*$C532/60+H532+I531</f>
        <v>16.3633802816823</v>
      </c>
      <c r="J532" s="30">
        <f>J531+('data'!$C$19*I531-'data'!$C$16*J531)*$C532/60</f>
        <v>64.35964841574081</v>
      </c>
      <c r="K532" s="30">
        <f>K531+(OFFSET('data'!$C$20,0,D532)*I531-OFFSET('data'!$C$17,0,D532)*K531)*$C532/60</f>
        <v>118.529503037472</v>
      </c>
      <c r="L532" s="28">
        <f>$A532/60</f>
        <v>44</v>
      </c>
      <c r="M532" s="24">
        <f>I532/'data'!$C$15*1000</f>
        <v>2.5</v>
      </c>
      <c r="N532" s="24">
        <f>N531+'data'!$G$21*(M531-N531)/60*C531</f>
        <v>2.49511607241119</v>
      </c>
      <c r="O532" s="25">
        <f>IF(N532&lt;='data'!$G$22,1.89,1.47)</f>
        <v>1.89</v>
      </c>
      <c r="P532" s="24">
        <f>$A532</f>
        <v>2640</v>
      </c>
      <c r="Q532" s="25">
        <f>'data'!$G$23-'data'!$G$23*(1-('data'!$G$22^O532)/('data'!$G$22^O532+N532^O532))</f>
        <v>54.2848868210569</v>
      </c>
      <c r="R532" s="25">
        <f>VLOOKUP(IF(P532-'data'!$G$24&lt;0,0,P532-'data'!$G$24),P2:Q1104,2)</f>
        <v>54.2889405469093</v>
      </c>
    </row>
    <row r="533" ht="20.05" customHeight="1">
      <c r="A533" s="22">
        <f>$A532+C532</f>
        <v>2645</v>
      </c>
      <c r="B533" s="23">
        <v>2.5</v>
      </c>
      <c r="C533" s="24">
        <v>5</v>
      </c>
      <c r="D533" t="b" s="25">
        <v>0</v>
      </c>
      <c r="E533" s="26"/>
      <c r="F533" s="30">
        <f>3600*(B533*'data'!$C$15/1000-H533-I532)/C533</f>
        <v>457.532908503527</v>
      </c>
      <c r="G533" s="30">
        <f>IF(F533&gt;'data'!$H$29,'data'!$H$29,IF(F533&lt;0,0,F533))</f>
        <v>457.532908503527</v>
      </c>
      <c r="H533" s="30">
        <f>(J533*'data'!$C$16+K533*OFFSET('data'!$C$17,0,D533)-I532*(OFFSET('data'!$C$18,0,D533)+'data'!$C$19+OFFSET('data'!$C$20,0,D533)))*$C533/60</f>
        <v>-0.63546237292159</v>
      </c>
      <c r="I533" s="30">
        <f>(G533/60)*$C533/60+H533+I532</f>
        <v>16.3633802816823</v>
      </c>
      <c r="J533" s="30">
        <f>J532+('data'!$C$19*I532-'data'!$C$16*J532)*$C533/60</f>
        <v>64.3774331593835</v>
      </c>
      <c r="K533" s="30">
        <f>K532+(OFFSET('data'!$C$20,0,D533)*I532-OFFSET('data'!$C$17,0,D533)*K532)*$C533/60</f>
        <v>118.735155876332</v>
      </c>
      <c r="L533" s="28">
        <f>$A533/60</f>
        <v>44.0833333333333</v>
      </c>
      <c r="M533" s="24">
        <f>I533/'data'!$C$15*1000</f>
        <v>2.5</v>
      </c>
      <c r="N533" s="24">
        <f>N532+'data'!$G$21*(M532-N532)/60*C532</f>
        <v>2.49517354262849</v>
      </c>
      <c r="O533" s="25">
        <f>IF(N533&lt;='data'!$G$22,1.89,1.47)</f>
        <v>1.89</v>
      </c>
      <c r="P533" s="24">
        <f>$A533</f>
        <v>2645</v>
      </c>
      <c r="Q533" s="25">
        <f>'data'!$G$23-'data'!$G$23*(1-('data'!$G$22^O533)/('data'!$G$22^O533+N533^O533))</f>
        <v>54.2839030659679</v>
      </c>
      <c r="R533" s="25">
        <f>VLOOKUP(IF(P533-'data'!$G$24&lt;0,0,P533-'data'!$G$24),P2:Q1104,2)</f>
        <v>54.2879090261638</v>
      </c>
    </row>
    <row r="534" ht="20.05" customHeight="1">
      <c r="A534" s="22">
        <f>$A533+C533</f>
        <v>2650</v>
      </c>
      <c r="B534" s="23">
        <v>2.5</v>
      </c>
      <c r="C534" s="24">
        <v>5</v>
      </c>
      <c r="D534" t="b" s="25">
        <v>0</v>
      </c>
      <c r="E534" s="26"/>
      <c r="F534" s="30">
        <f>3600*(B534*'data'!$C$15/1000-H534-I533)/C534</f>
        <v>457.408741489924</v>
      </c>
      <c r="G534" s="30">
        <f>IF(F534&gt;'data'!$H$29,'data'!$H$29,IF(F534&lt;0,0,F534))</f>
        <v>457.408741489924</v>
      </c>
      <c r="H534" s="30">
        <f>(J534*'data'!$C$16+K534*OFFSET('data'!$C$17,0,D534)-I533*(OFFSET('data'!$C$18,0,D534)+'data'!$C$19+OFFSET('data'!$C$20,0,D534)))*$C534/60</f>
        <v>-0.63528991873603</v>
      </c>
      <c r="I534" s="30">
        <f>(G534/60)*$C534/60+H534+I533</f>
        <v>16.3633802816823</v>
      </c>
      <c r="J534" s="30">
        <f>J533+('data'!$C$19*I533-'data'!$C$16*J533)*$C534/60</f>
        <v>64.3951135357928</v>
      </c>
      <c r="K534" s="30">
        <f>K533+(OFFSET('data'!$C$20,0,D534)*I533-OFFSET('data'!$C$17,0,D534)*K533)*$C534/60</f>
        <v>118.940739992811</v>
      </c>
      <c r="L534" s="28">
        <f>$A534/60</f>
        <v>44.1666666666667</v>
      </c>
      <c r="M534" s="24">
        <f>I534/'data'!$C$15*1000</f>
        <v>2.5</v>
      </c>
      <c r="N534" s="24">
        <f>N533+'data'!$G$21*(M533-N533)/60*C533</f>
        <v>2.49523033658149</v>
      </c>
      <c r="O534" s="25">
        <f>IF(N534&lt;='data'!$G$22,1.89,1.47)</f>
        <v>1.89</v>
      </c>
      <c r="P534" s="24">
        <f>$A534</f>
        <v>2650</v>
      </c>
      <c r="Q534" s="25">
        <f>'data'!$G$23-'data'!$G$23*(1-('data'!$G$22^O534)/('data'!$G$22^O534+N534^O534))</f>
        <v>54.282930902152</v>
      </c>
      <c r="R534" s="25">
        <f>VLOOKUP(IF(P534-'data'!$G$24&lt;0,0,P534-'data'!$G$24),P2:Q1104,2)</f>
        <v>54.2868896602703</v>
      </c>
    </row>
    <row r="535" ht="20.05" customHeight="1">
      <c r="A535" s="22">
        <f>$A534+C534</f>
        <v>2655</v>
      </c>
      <c r="B535" s="23">
        <v>2.5</v>
      </c>
      <c r="C535" s="24">
        <v>5</v>
      </c>
      <c r="D535" t="b" s="25">
        <v>0</v>
      </c>
      <c r="E535" s="26"/>
      <c r="F535" s="30">
        <f>3600*(B535*'data'!$C$15/1000-H535-I534)/C535</f>
        <v>457.285029391868</v>
      </c>
      <c r="G535" s="30">
        <f>IF(F535&gt;'data'!$H$29,'data'!$H$29,IF(F535&lt;0,0,F535))</f>
        <v>457.285029391868</v>
      </c>
      <c r="H535" s="30">
        <f>(J535*'data'!$C$16+K535*OFFSET('data'!$C$17,0,D535)-I534*(OFFSET('data'!$C$18,0,D535)+'data'!$C$19+OFFSET('data'!$C$20,0,D535)))*$C535/60</f>
        <v>-0.63511809637762</v>
      </c>
      <c r="I535" s="30">
        <f>(G535/60)*$C535/60+H535+I534</f>
        <v>16.3633802816823</v>
      </c>
      <c r="J535" s="30">
        <f>J534+('data'!$C$19*I534-'data'!$C$16*J534)*$C535/60</f>
        <v>64.41269015743281</v>
      </c>
      <c r="K535" s="30">
        <f>K534+(OFFSET('data'!$C$20,0,D535)*I534-OFFSET('data'!$C$17,0,D535)*K534)*$C535/60</f>
        <v>119.146255409874</v>
      </c>
      <c r="L535" s="28">
        <f>$A535/60</f>
        <v>44.25</v>
      </c>
      <c r="M535" s="24">
        <f>I535/'data'!$C$15*1000</f>
        <v>2.5</v>
      </c>
      <c r="N535" s="24">
        <f>N534+'data'!$G$21*(M534-N534)/60*C534</f>
        <v>2.49528646222794</v>
      </c>
      <c r="O535" s="25">
        <f>IF(N535&lt;='data'!$G$22,1.89,1.47)</f>
        <v>1.89</v>
      </c>
      <c r="P535" s="24">
        <f>$A535</f>
        <v>2655</v>
      </c>
      <c r="Q535" s="25">
        <f>'data'!$G$23-'data'!$G$23*(1-('data'!$G$22^O535)/('data'!$G$22^O535+N535^O535))</f>
        <v>54.2819701928566</v>
      </c>
      <c r="R535" s="25">
        <f>VLOOKUP(IF(P535-'data'!$G$24&lt;0,0,P535-'data'!$G$24),P2:Q1104,2)</f>
        <v>54.285882305809</v>
      </c>
    </row>
    <row r="536" ht="20.05" customHeight="1">
      <c r="A536" s="22">
        <f>$A535+C535</f>
        <v>2660</v>
      </c>
      <c r="B536" s="23">
        <v>2.5</v>
      </c>
      <c r="C536" s="24">
        <v>5</v>
      </c>
      <c r="D536" t="b" s="25">
        <v>0</v>
      </c>
      <c r="E536" s="26"/>
      <c r="F536" s="30">
        <f>3600*(B536*'data'!$C$15/1000-H536-I535)/C536</f>
        <v>457.161769631230</v>
      </c>
      <c r="G536" s="30">
        <f>IF(F536&gt;'data'!$H$29,'data'!$H$29,IF(F536&lt;0,0,F536))</f>
        <v>457.161769631230</v>
      </c>
      <c r="H536" s="30">
        <f>(J536*'data'!$C$16+K536*OFFSET('data'!$C$17,0,D536)-I535*(OFFSET('data'!$C$18,0,D536)+'data'!$C$19+OFFSET('data'!$C$20,0,D536)))*$C536/60</f>
        <v>-0.634946902265622</v>
      </c>
      <c r="I536" s="30">
        <f>(G536/60)*$C536/60+H536+I535</f>
        <v>16.3633802816823</v>
      </c>
      <c r="J536" s="30">
        <f>J535+('data'!$C$19*I535-'data'!$C$16*J535)*$C536/60</f>
        <v>64.43016363317371</v>
      </c>
      <c r="K536" s="30">
        <f>K535+(OFFSET('data'!$C$20,0,D536)*I535-OFFSET('data'!$C$17,0,D536)*K535)*$C536/60</f>
        <v>119.351702150478</v>
      </c>
      <c r="L536" s="28">
        <f>$A536/60</f>
        <v>44.3333333333333</v>
      </c>
      <c r="M536" s="24">
        <f>I536/'data'!$C$15*1000</f>
        <v>2.5</v>
      </c>
      <c r="N536" s="24">
        <f>N535+'data'!$G$21*(M535-N535)/60*C535</f>
        <v>2.49534192743194</v>
      </c>
      <c r="O536" s="25">
        <f>IF(N536&lt;='data'!$G$22,1.89,1.47)</f>
        <v>1.89</v>
      </c>
      <c r="P536" s="24">
        <f>$A536</f>
        <v>2660</v>
      </c>
      <c r="Q536" s="25">
        <f>'data'!$G$23-'data'!$G$23*(1-('data'!$G$22^O536)/('data'!$G$22^O536+N536^O536))</f>
        <v>54.2810208029465</v>
      </c>
      <c r="R536" s="25">
        <f>VLOOKUP(IF(P536-'data'!$G$24&lt;0,0,P536-'data'!$G$24),P2:Q1104,2)</f>
        <v>54.2848868210569</v>
      </c>
    </row>
    <row r="537" ht="20.05" customHeight="1">
      <c r="A537" s="22">
        <f>$A536+C536</f>
        <v>2665</v>
      </c>
      <c r="B537" s="23">
        <v>2.5</v>
      </c>
      <c r="C537" s="24">
        <v>5</v>
      </c>
      <c r="D537" t="b" s="25">
        <v>0</v>
      </c>
      <c r="E537" s="26"/>
      <c r="F537" s="30">
        <f>3600*(B537*'data'!$C$15/1000-H537-I536)/C537</f>
        <v>457.038959644975</v>
      </c>
      <c r="G537" s="30">
        <f>IF(F537&gt;'data'!$H$29,'data'!$H$29,IF(F537&lt;0,0,F537))</f>
        <v>457.038959644975</v>
      </c>
      <c r="H537" s="30">
        <f>(J537*'data'!$C$16+K537*OFFSET('data'!$C$17,0,D537)-I536*(OFFSET('data'!$C$18,0,D537)+'data'!$C$19+OFFSET('data'!$C$20,0,D537)))*$C537/60</f>
        <v>-0.634776332840268</v>
      </c>
      <c r="I537" s="30">
        <f>(G537/60)*$C537/60+H537+I536</f>
        <v>16.3633802816823</v>
      </c>
      <c r="J537" s="30">
        <f>J536+('data'!$C$19*I536-'data'!$C$16*J536)*$C537/60</f>
        <v>64.44753456831241</v>
      </c>
      <c r="K537" s="30">
        <f>K536+(OFFSET('data'!$C$20,0,D537)*I536-OFFSET('data'!$C$17,0,D537)*K536)*$C537/60</f>
        <v>119.557080237572</v>
      </c>
      <c r="L537" s="28">
        <f>$A537/60</f>
        <v>44.4166666666667</v>
      </c>
      <c r="M537" s="24">
        <f>I537/'data'!$C$15*1000</f>
        <v>2.5</v>
      </c>
      <c r="N537" s="24">
        <f>N536+'data'!$G$21*(M536-N536)/60*C536</f>
        <v>2.49539673996506</v>
      </c>
      <c r="O537" s="25">
        <f>IF(N537&lt;='data'!$G$22,1.89,1.47)</f>
        <v>1.89</v>
      </c>
      <c r="P537" s="24">
        <f>$A537</f>
        <v>2665</v>
      </c>
      <c r="Q537" s="25">
        <f>'data'!$G$23-'data'!$G$23*(1-('data'!$G$22^O537)/('data'!$G$22^O537+N537^O537))</f>
        <v>54.2800825988847</v>
      </c>
      <c r="R537" s="25">
        <f>VLOOKUP(IF(P537-'data'!$G$24&lt;0,0,P537-'data'!$G$24),P2:Q1104,2)</f>
        <v>54.2839030659679</v>
      </c>
    </row>
    <row r="538" ht="20.05" customHeight="1">
      <c r="A538" s="22">
        <f>$A537+C537</f>
        <v>2670</v>
      </c>
      <c r="B538" s="23">
        <v>2.5</v>
      </c>
      <c r="C538" s="24">
        <v>5</v>
      </c>
      <c r="D538" t="b" s="25">
        <v>0</v>
      </c>
      <c r="E538" s="26"/>
      <c r="F538" s="30">
        <f>3600*(B538*'data'!$C$15/1000-H538-I537)/C538</f>
        <v>456.916596885080</v>
      </c>
      <c r="G538" s="30">
        <f>IF(F538&gt;'data'!$H$29,'data'!$H$29,IF(F538&lt;0,0,F538))</f>
        <v>456.916596885080</v>
      </c>
      <c r="H538" s="30">
        <f>(J538*'data'!$C$16+K538*OFFSET('data'!$C$17,0,D538)-I537*(OFFSET('data'!$C$18,0,D538)+'data'!$C$19+OFFSET('data'!$C$20,0,D538)))*$C538/60</f>
        <v>-0.634606384562636</v>
      </c>
      <c r="I538" s="30">
        <f>(G538/60)*$C538/60+H538+I537</f>
        <v>16.3633802816823</v>
      </c>
      <c r="J538" s="30">
        <f>J537+('data'!$C$19*I537-'data'!$C$16*J537)*$C538/60</f>
        <v>64.46480356459389</v>
      </c>
      <c r="K538" s="30">
        <f>K537+(OFFSET('data'!$C$20,0,D538)*I537-OFFSET('data'!$C$17,0,D538)*K537)*$C538/60</f>
        <v>119.762389694098</v>
      </c>
      <c r="L538" s="28">
        <f>$A538/60</f>
        <v>44.5</v>
      </c>
      <c r="M538" s="24">
        <f>I538/'data'!$C$15*1000</f>
        <v>2.5</v>
      </c>
      <c r="N538" s="24">
        <f>N537+'data'!$G$21*(M537-N537)/60*C537</f>
        <v>2.49545090750741</v>
      </c>
      <c r="O538" s="25">
        <f>IF(N538&lt;='data'!$G$22,1.89,1.47)</f>
        <v>1.89</v>
      </c>
      <c r="P538" s="24">
        <f>$A538</f>
        <v>2670</v>
      </c>
      <c r="Q538" s="25">
        <f>'data'!$G$23-'data'!$G$23*(1-('data'!$G$22^O538)/('data'!$G$22^O538+N538^O538))</f>
        <v>54.2791554487137</v>
      </c>
      <c r="R538" s="25">
        <f>VLOOKUP(IF(P538-'data'!$G$24&lt;0,0,P538-'data'!$G$24),P2:Q1104,2)</f>
        <v>54.282930902152</v>
      </c>
    </row>
    <row r="539" ht="20.05" customHeight="1">
      <c r="A539" s="22">
        <f>$A538+C538</f>
        <v>2675</v>
      </c>
      <c r="B539" s="23">
        <v>2.5</v>
      </c>
      <c r="C539" s="24">
        <v>5</v>
      </c>
      <c r="D539" t="b" s="25">
        <v>0</v>
      </c>
      <c r="E539" s="26"/>
      <c r="F539" s="30">
        <f>3600*(B539*'data'!$C$15/1000-H539-I538)/C539</f>
        <v>456.794678818446</v>
      </c>
      <c r="G539" s="30">
        <f>IF(F539&gt;'data'!$H$29,'data'!$H$29,IF(F539&lt;0,0,F539))</f>
        <v>456.794678818446</v>
      </c>
      <c r="H539" s="30">
        <f>(J539*'data'!$C$16+K539*OFFSET('data'!$C$17,0,D539)-I538*(OFFSET('data'!$C$18,0,D539)+'data'!$C$19+OFFSET('data'!$C$20,0,D539)))*$C539/60</f>
        <v>-0.634437053914533</v>
      </c>
      <c r="I539" s="30">
        <f>(G539/60)*$C539/60+H539+I538</f>
        <v>16.3633802816823</v>
      </c>
      <c r="J539" s="30">
        <f>J538+('data'!$C$19*I538-'data'!$C$16*J538)*$C539/60</f>
        <v>64.4819712202318</v>
      </c>
      <c r="K539" s="30">
        <f>K538+(OFFSET('data'!$C$20,0,D539)*I538-OFFSET('data'!$C$17,0,D539)*K538)*$C539/60</f>
        <v>119.967630542990</v>
      </c>
      <c r="L539" s="28">
        <f>$A539/60</f>
        <v>44.5833333333333</v>
      </c>
      <c r="M539" s="24">
        <f>I539/'data'!$C$15*1000</f>
        <v>2.5</v>
      </c>
      <c r="N539" s="24">
        <f>N538+'data'!$G$21*(M538-N538)/60*C538</f>
        <v>2.49550443764874</v>
      </c>
      <c r="O539" s="25">
        <f>IF(N539&lt;='data'!$G$22,1.89,1.47)</f>
        <v>1.89</v>
      </c>
      <c r="P539" s="24">
        <f>$A539</f>
        <v>2675</v>
      </c>
      <c r="Q539" s="25">
        <f>'data'!$G$23-'data'!$G$23*(1-('data'!$G$22^O539)/('data'!$G$22^O539+N539^O539))</f>
        <v>54.2782392220363</v>
      </c>
      <c r="R539" s="25">
        <f>VLOOKUP(IF(P539-'data'!$G$24&lt;0,0,P539-'data'!$G$24),P2:Q1104,2)</f>
        <v>54.2819701928566</v>
      </c>
    </row>
    <row r="540" ht="20.05" customHeight="1">
      <c r="A540" s="22">
        <f>$A539+C539</f>
        <v>2680</v>
      </c>
      <c r="B540" s="23">
        <v>2.5</v>
      </c>
      <c r="C540" s="24">
        <v>5</v>
      </c>
      <c r="D540" t="b" s="25">
        <v>0</v>
      </c>
      <c r="E540" s="26"/>
      <c r="F540" s="30">
        <f>3600*(B540*'data'!$C$15/1000-H540-I539)/C540</f>
        <v>456.673202926806</v>
      </c>
      <c r="G540" s="30">
        <f>IF(F540&gt;'data'!$H$29,'data'!$H$29,IF(F540&lt;0,0,F540))</f>
        <v>456.673202926806</v>
      </c>
      <c r="H540" s="30">
        <f>(J540*'data'!$C$16+K540*OFFSET('data'!$C$17,0,D540)-I539*(OFFSET('data'!$C$18,0,D540)+'data'!$C$19+OFFSET('data'!$C$20,0,D540)))*$C540/60</f>
        <v>-0.634268337398366</v>
      </c>
      <c r="I540" s="30">
        <f>(G540/60)*$C540/60+H540+I539</f>
        <v>16.3633802816823</v>
      </c>
      <c r="J540" s="30">
        <f>J539+('data'!$C$19*I539-'data'!$C$16*J539)*$C540/60</f>
        <v>64.4990381299292</v>
      </c>
      <c r="K540" s="30">
        <f>K539+(OFFSET('data'!$C$20,0,D540)*I539-OFFSET('data'!$C$17,0,D540)*K539)*$C540/60</f>
        <v>120.172802807174</v>
      </c>
      <c r="L540" s="28">
        <f>$A540/60</f>
        <v>44.6666666666667</v>
      </c>
      <c r="M540" s="24">
        <f>I540/'data'!$C$15*1000</f>
        <v>2.5</v>
      </c>
      <c r="N540" s="24">
        <f>N539+'data'!$G$21*(M539-N539)/60*C539</f>
        <v>2.49555733788949</v>
      </c>
      <c r="O540" s="25">
        <f>IF(N540&lt;='data'!$G$22,1.89,1.47)</f>
        <v>1.89</v>
      </c>
      <c r="P540" s="24">
        <f>$A540</f>
        <v>2680</v>
      </c>
      <c r="Q540" s="25">
        <f>'data'!$G$23-'data'!$G$23*(1-('data'!$G$22^O540)/('data'!$G$22^O540+N540^O540))</f>
        <v>54.2773337899973</v>
      </c>
      <c r="R540" s="25">
        <f>VLOOKUP(IF(P540-'data'!$G$24&lt;0,0,P540-'data'!$G$24),P2:Q1104,2)</f>
        <v>54.2810208029465</v>
      </c>
    </row>
    <row r="541" ht="20.05" customHeight="1">
      <c r="A541" s="22">
        <f>$A540+C540</f>
        <v>2685</v>
      </c>
      <c r="B541" s="23">
        <v>2.5</v>
      </c>
      <c r="C541" s="24">
        <v>5</v>
      </c>
      <c r="D541" t="b" s="25">
        <v>0</v>
      </c>
      <c r="E541" s="26"/>
      <c r="F541" s="30">
        <f>3600*(B541*'data'!$C$15/1000-H541-I540)/C541</f>
        <v>456.552166706641</v>
      </c>
      <c r="G541" s="30">
        <f>IF(F541&gt;'data'!$H$29,'data'!$H$29,IF(F541&lt;0,0,F541))</f>
        <v>456.552166706641</v>
      </c>
      <c r="H541" s="30">
        <f>(J541*'data'!$C$16+K541*OFFSET('data'!$C$17,0,D541)-I540*(OFFSET('data'!$C$18,0,D541)+'data'!$C$19+OFFSET('data'!$C$20,0,D541)))*$C541/60</f>
        <v>-0.634100231537026</v>
      </c>
      <c r="I541" s="30">
        <f>(G541/60)*$C541/60+H541+I540</f>
        <v>16.3633802816823</v>
      </c>
      <c r="J541" s="30">
        <f>J540+('data'!$C$19*I540-'data'!$C$16*J540)*$C541/60</f>
        <v>64.5160048848994</v>
      </c>
      <c r="K541" s="30">
        <f>K540+(OFFSET('data'!$C$20,0,D541)*I540-OFFSET('data'!$C$17,0,D541)*K540)*$C541/60</f>
        <v>120.377906509569</v>
      </c>
      <c r="L541" s="28">
        <f>$A541/60</f>
        <v>44.75</v>
      </c>
      <c r="M541" s="24">
        <f>I541/'data'!$C$15*1000</f>
        <v>2.5</v>
      </c>
      <c r="N541" s="24">
        <f>N540+'data'!$G$21*(M540-N540)/60*C540</f>
        <v>2.49560961564182</v>
      </c>
      <c r="O541" s="25">
        <f>IF(N541&lt;='data'!$G$22,1.89,1.47)</f>
        <v>1.89</v>
      </c>
      <c r="P541" s="24">
        <f>$A541</f>
        <v>2685</v>
      </c>
      <c r="Q541" s="25">
        <f>'data'!$G$23-'data'!$G$23*(1-('data'!$G$22^O541)/('data'!$G$22^O541+N541^O541))</f>
        <v>54.2764390252653</v>
      </c>
      <c r="R541" s="25">
        <f>VLOOKUP(IF(P541-'data'!$G$24&lt;0,0,P541-'data'!$G$24),P2:Q1104,2)</f>
        <v>54.2800825988847</v>
      </c>
    </row>
    <row r="542" ht="20.05" customHeight="1">
      <c r="A542" s="22">
        <f>$A541+C541</f>
        <v>2690</v>
      </c>
      <c r="B542" s="23">
        <v>2.5</v>
      </c>
      <c r="C542" s="24">
        <v>5</v>
      </c>
      <c r="D542" t="b" s="25">
        <v>0</v>
      </c>
      <c r="E542" s="26"/>
      <c r="F542" s="30">
        <f>3600*(B542*'data'!$C$15/1000-H542-I541)/C542</f>
        <v>456.431567669094</v>
      </c>
      <c r="G542" s="30">
        <f>IF(F542&gt;'data'!$H$29,'data'!$H$29,IF(F542&lt;0,0,F542))</f>
        <v>456.431567669094</v>
      </c>
      <c r="H542" s="30">
        <f>(J542*'data'!$C$16+K542*OFFSET('data'!$C$17,0,D542)-I541*(OFFSET('data'!$C$18,0,D542)+'data'!$C$19+OFFSET('data'!$C$20,0,D542)))*$C542/60</f>
        <v>-0.6339327328737659</v>
      </c>
      <c r="I542" s="30">
        <f>(G542/60)*$C542/60+H542+I541</f>
        <v>16.3633802816823</v>
      </c>
      <c r="J542" s="30">
        <f>J541+('data'!$C$19*I541-'data'!$C$16*J541)*$C542/60</f>
        <v>64.53287207288609</v>
      </c>
      <c r="K542" s="30">
        <f>K541+(OFFSET('data'!$C$20,0,D542)*I541-OFFSET('data'!$C$17,0,D542)*K541)*$C542/60</f>
        <v>120.582941673086</v>
      </c>
      <c r="L542" s="28">
        <f>$A542/60</f>
        <v>44.8333333333333</v>
      </c>
      <c r="M542" s="24">
        <f>I542/'data'!$C$15*1000</f>
        <v>2.5</v>
      </c>
      <c r="N542" s="24">
        <f>N541+'data'!$G$21*(M541-N541)/60*C541</f>
        <v>2.49566127823069</v>
      </c>
      <c r="O542" s="25">
        <f>IF(N542&lt;='data'!$G$22,1.89,1.47)</f>
        <v>1.89</v>
      </c>
      <c r="P542" s="24">
        <f>$A542</f>
        <v>2690</v>
      </c>
      <c r="Q542" s="25">
        <f>'data'!$G$23-'data'!$G$23*(1-('data'!$G$22^O542)/('data'!$G$22^O542+N542^O542))</f>
        <v>54.2755548020144</v>
      </c>
      <c r="R542" s="25">
        <f>VLOOKUP(IF(P542-'data'!$G$24&lt;0,0,P542-'data'!$G$24),P2:Q1104,2)</f>
        <v>54.2791554487137</v>
      </c>
    </row>
    <row r="543" ht="20.05" customHeight="1">
      <c r="A543" s="22">
        <f>$A542+C542</f>
        <v>2695</v>
      </c>
      <c r="B543" s="23">
        <v>2.5</v>
      </c>
      <c r="C543" s="24">
        <v>5</v>
      </c>
      <c r="D543" t="b" s="25">
        <v>0</v>
      </c>
      <c r="E543" s="26"/>
      <c r="F543" s="30">
        <f>3600*(B543*'data'!$C$15/1000-H543-I542)/C543</f>
        <v>456.311403339882</v>
      </c>
      <c r="G543" s="30">
        <f>IF(F543&gt;'data'!$H$29,'data'!$H$29,IF(F543&lt;0,0,F543))</f>
        <v>456.311403339882</v>
      </c>
      <c r="H543" s="30">
        <f>(J543*'data'!$C$16+K543*OFFSET('data'!$C$17,0,D543)-I542*(OFFSET('data'!$C$18,0,D543)+'data'!$C$19+OFFSET('data'!$C$20,0,D543)))*$C543/60</f>
        <v>-0.633765837972084</v>
      </c>
      <c r="I543" s="30">
        <f>(G543/60)*$C543/60+H543+I542</f>
        <v>16.3633802816823</v>
      </c>
      <c r="J543" s="30">
        <f>J542+('data'!$C$19*I542-'data'!$C$16*J542)*$C543/60</f>
        <v>64.5496402781839</v>
      </c>
      <c r="K543" s="30">
        <f>K542+(OFFSET('data'!$C$20,0,D543)*I542-OFFSET('data'!$C$17,0,D543)*K542)*$C543/60</f>
        <v>120.787908320629</v>
      </c>
      <c r="L543" s="28">
        <f>$A543/60</f>
        <v>44.9166666666667</v>
      </c>
      <c r="M543" s="24">
        <f>I543/'data'!$C$15*1000</f>
        <v>2.5</v>
      </c>
      <c r="N543" s="24">
        <f>N542+'data'!$G$21*(M542-N542)/60*C542</f>
        <v>2.49571233289487</v>
      </c>
      <c r="O543" s="25">
        <f>IF(N543&lt;='data'!$G$22,1.89,1.47)</f>
        <v>1.89</v>
      </c>
      <c r="P543" s="24">
        <f>$A543</f>
        <v>2695</v>
      </c>
      <c r="Q543" s="25">
        <f>'data'!$G$23-'data'!$G$23*(1-('data'!$G$22^O543)/('data'!$G$22^O543+N543^O543))</f>
        <v>54.2746809959061</v>
      </c>
      <c r="R543" s="25">
        <f>VLOOKUP(IF(P543-'data'!$G$24&lt;0,0,P543-'data'!$G$24),P2:Q1104,2)</f>
        <v>54.2782392220363</v>
      </c>
    </row>
    <row r="544" ht="20.05" customHeight="1">
      <c r="A544" s="22">
        <f>$A543+C543</f>
        <v>2700</v>
      </c>
      <c r="B544" s="23">
        <v>2.5</v>
      </c>
      <c r="C544" s="24">
        <v>5</v>
      </c>
      <c r="D544" t="b" s="25">
        <v>0</v>
      </c>
      <c r="E544" s="26"/>
      <c r="F544" s="30">
        <f>3600*(B544*'data'!$C$15/1000-H544-I543)/C544</f>
        <v>456.191671259213</v>
      </c>
      <c r="G544" s="30">
        <f>IF(F544&gt;'data'!$H$29,'data'!$H$29,IF(F544&lt;0,0,F544))</f>
        <v>456.191671259213</v>
      </c>
      <c r="H544" s="30">
        <f>(J544*'data'!$C$16+K544*OFFSET('data'!$C$17,0,D544)-I543*(OFFSET('data'!$C$18,0,D544)+'data'!$C$19+OFFSET('data'!$C$20,0,D544)))*$C544/60</f>
        <v>-0.633599543415599</v>
      </c>
      <c r="I544" s="30">
        <f>(G544/60)*$C544/60+H544+I543</f>
        <v>16.3633802816823</v>
      </c>
      <c r="J544" s="30">
        <f>J543+('data'!$C$19*I543-'data'!$C$16*J543)*$C544/60</f>
        <v>64.5663100816586</v>
      </c>
      <c r="K544" s="30">
        <f>K543+(OFFSET('data'!$C$20,0,D544)*I543-OFFSET('data'!$C$17,0,D544)*K543)*$C544/60</f>
        <v>120.992806475093</v>
      </c>
      <c r="L544" s="28">
        <f>$A544/60</f>
        <v>45</v>
      </c>
      <c r="M544" s="24">
        <f>I544/'data'!$C$15*1000</f>
        <v>2.5</v>
      </c>
      <c r="N544" s="24">
        <f>N543+'data'!$G$21*(M543-N543)/60*C543</f>
        <v>2.49576278678793</v>
      </c>
      <c r="O544" s="25">
        <f>IF(N544&lt;='data'!$G$22,1.89,1.47)</f>
        <v>1.89</v>
      </c>
      <c r="P544" s="24">
        <f>$A544</f>
        <v>2700</v>
      </c>
      <c r="Q544" s="25">
        <f>'data'!$G$23-'data'!$G$23*(1-('data'!$G$22^O544)/('data'!$G$22^O544+N544^O544))</f>
        <v>54.2738174840723</v>
      </c>
      <c r="R544" s="25">
        <f>VLOOKUP(IF(P544-'data'!$G$24&lt;0,0,P544-'data'!$G$24),P2:Q1104,2)</f>
        <v>54.2773337899973</v>
      </c>
    </row>
    <row r="545" ht="20.05" customHeight="1">
      <c r="A545" s="22">
        <f>$A544+C544</f>
        <v>2705</v>
      </c>
      <c r="B545" s="23">
        <v>2.5</v>
      </c>
      <c r="C545" s="24">
        <v>5</v>
      </c>
      <c r="D545" t="b" s="25">
        <v>0</v>
      </c>
      <c r="E545" s="26"/>
      <c r="F545" s="30">
        <f>3600*(B545*'data'!$C$15/1000-H545-I544)/C545</f>
        <v>456.072368981698</v>
      </c>
      <c r="G545" s="30">
        <f>IF(F545&gt;'data'!$H$29,'data'!$H$29,IF(F545&lt;0,0,F545))</f>
        <v>456.072368981698</v>
      </c>
      <c r="H545" s="30">
        <f>(J545*'data'!$C$16+K545*OFFSET('data'!$C$17,0,D545)-I544*(OFFSET('data'!$C$18,0,D545)+'data'!$C$19+OFFSET('data'!$C$20,0,D545)))*$C545/60</f>
        <v>-0.633433845807939</v>
      </c>
      <c r="I545" s="30">
        <f>(G545/60)*$C545/60+H545+I544</f>
        <v>16.3633802816823</v>
      </c>
      <c r="J545" s="30">
        <f>J544+('data'!$C$19*I544-'data'!$C$16*J544)*$C545/60</f>
        <v>64.5828820607673</v>
      </c>
      <c r="K545" s="30">
        <f>K544+(OFFSET('data'!$C$20,0,D545)*I544-OFFSET('data'!$C$17,0,D545)*K544)*$C545/60</f>
        <v>121.197636159367</v>
      </c>
      <c r="L545" s="28">
        <f>$A545/60</f>
        <v>45.0833333333333</v>
      </c>
      <c r="M545" s="24">
        <f>I545/'data'!$C$15*1000</f>
        <v>2.5</v>
      </c>
      <c r="N545" s="24">
        <f>N544+'data'!$G$21*(M544-N544)/60*C544</f>
        <v>2.49581264697927</v>
      </c>
      <c r="O545" s="25">
        <f>IF(N545&lt;='data'!$G$22,1.89,1.47)</f>
        <v>1.89</v>
      </c>
      <c r="P545" s="24">
        <f>$A545</f>
        <v>2705</v>
      </c>
      <c r="Q545" s="25">
        <f>'data'!$G$23-'data'!$G$23*(1-('data'!$G$22^O545)/('data'!$G$22^O545+N545^O545))</f>
        <v>54.2729641450972</v>
      </c>
      <c r="R545" s="25">
        <f>VLOOKUP(IF(P545-'data'!$G$24&lt;0,0,P545-'data'!$G$24),P2:Q1104,2)</f>
        <v>54.2764390252653</v>
      </c>
    </row>
    <row r="546" ht="20.05" customHeight="1">
      <c r="A546" s="22">
        <f>$A545+C545</f>
        <v>2710</v>
      </c>
      <c r="B546" s="23">
        <v>2.5</v>
      </c>
      <c r="C546" s="24">
        <v>5</v>
      </c>
      <c r="D546" t="b" s="25">
        <v>0</v>
      </c>
      <c r="E546" s="26"/>
      <c r="F546" s="30">
        <f>3600*(B546*'data'!$C$15/1000-H546-I545)/C546</f>
        <v>455.953494076268</v>
      </c>
      <c r="G546" s="30">
        <f>IF(F546&gt;'data'!$H$29,'data'!$H$29,IF(F546&lt;0,0,F546))</f>
        <v>455.953494076268</v>
      </c>
      <c r="H546" s="30">
        <f>(J546*'data'!$C$16+K546*OFFSET('data'!$C$17,0,D546)-I545*(OFFSET('data'!$C$18,0,D546)+'data'!$C$19+OFFSET('data'!$C$20,0,D546)))*$C546/60</f>
        <v>-0.633268741772619</v>
      </c>
      <c r="I546" s="30">
        <f>(G546/60)*$C546/60+H546+I545</f>
        <v>16.3633802816823</v>
      </c>
      <c r="J546" s="30">
        <f>J545+('data'!$C$19*I545-'data'!$C$16*J545)*$C546/60</f>
        <v>64.59935678957839</v>
      </c>
      <c r="K546" s="30">
        <f>K545+(OFFSET('data'!$C$20,0,D546)*I545-OFFSET('data'!$C$17,0,D546)*K545)*$C546/60</f>
        <v>121.402397396331</v>
      </c>
      <c r="L546" s="28">
        <f>$A546/60</f>
        <v>45.1666666666667</v>
      </c>
      <c r="M546" s="24">
        <f>I546/'data'!$C$15*1000</f>
        <v>2.5</v>
      </c>
      <c r="N546" s="24">
        <f>N545+'data'!$G$21*(M545-N545)/60*C545</f>
        <v>2.49586192045511</v>
      </c>
      <c r="O546" s="25">
        <f>IF(N546&lt;='data'!$G$22,1.89,1.47)</f>
        <v>1.89</v>
      </c>
      <c r="P546" s="24">
        <f>$A546</f>
        <v>2710</v>
      </c>
      <c r="Q546" s="25">
        <f>'data'!$G$23-'data'!$G$23*(1-('data'!$G$22^O546)/('data'!$G$22^O546+N546^O546))</f>
        <v>54.2721208590004</v>
      </c>
      <c r="R546" s="25">
        <f>VLOOKUP(IF(P546-'data'!$G$24&lt;0,0,P546-'data'!$G$24),P2:Q1104,2)</f>
        <v>54.2755548020144</v>
      </c>
    </row>
    <row r="547" ht="20.05" customHeight="1">
      <c r="A547" s="22">
        <f>$A546+C546</f>
        <v>2715</v>
      </c>
      <c r="B547" s="23">
        <v>2.5</v>
      </c>
      <c r="C547" s="24">
        <v>5</v>
      </c>
      <c r="D547" t="b" s="25">
        <v>0</v>
      </c>
      <c r="E547" s="26"/>
      <c r="F547" s="30">
        <f>3600*(B547*'data'!$C$15/1000-H547-I546)/C547</f>
        <v>455.835044126090</v>
      </c>
      <c r="G547" s="30">
        <f>IF(F547&gt;'data'!$H$29,'data'!$H$29,IF(F547&lt;0,0,F547))</f>
        <v>455.835044126090</v>
      </c>
      <c r="H547" s="30">
        <f>(J547*'data'!$C$16+K547*OFFSET('data'!$C$17,0,D547)-I546*(OFFSET('data'!$C$18,0,D547)+'data'!$C$19+OFFSET('data'!$C$20,0,D547)))*$C547/60</f>
        <v>-0.633104227952928</v>
      </c>
      <c r="I547" s="30">
        <f>(G547/60)*$C547/60+H547+I546</f>
        <v>16.3633802816823</v>
      </c>
      <c r="J547" s="30">
        <f>J546+('data'!$C$19*I546-'data'!$C$16*J546)*$C547/60</f>
        <v>64.6157348387914</v>
      </c>
      <c r="K547" s="30">
        <f>K546+(OFFSET('data'!$C$20,0,D547)*I546-OFFSET('data'!$C$17,0,D547)*K546)*$C547/60</f>
        <v>121.607090208857</v>
      </c>
      <c r="L547" s="28">
        <f>$A547/60</f>
        <v>45.25</v>
      </c>
      <c r="M547" s="24">
        <f>I547/'data'!$C$15*1000</f>
        <v>2.5</v>
      </c>
      <c r="N547" s="24">
        <f>N546+'data'!$G$21*(M546-N546)/60*C546</f>
        <v>2.49591061411945</v>
      </c>
      <c r="O547" s="25">
        <f>IF(N547&lt;='data'!$G$22,1.89,1.47)</f>
        <v>1.89</v>
      </c>
      <c r="P547" s="24">
        <f>$A547</f>
        <v>2715</v>
      </c>
      <c r="Q547" s="25">
        <f>'data'!$G$23-'data'!$G$23*(1-('data'!$G$22^O547)/('data'!$G$22^O547+N547^O547))</f>
        <v>54.2712875072197</v>
      </c>
      <c r="R547" s="25">
        <f>VLOOKUP(IF(P547-'data'!$G$24&lt;0,0,P547-'data'!$G$24),P2:Q1104,2)</f>
        <v>54.2746809959061</v>
      </c>
    </row>
    <row r="548" ht="20.05" customHeight="1">
      <c r="A548" s="22">
        <f>$A547+C547</f>
        <v>2720</v>
      </c>
      <c r="B548" s="23">
        <v>2.5</v>
      </c>
      <c r="C548" s="24">
        <v>5</v>
      </c>
      <c r="D548" t="b" s="25">
        <v>0</v>
      </c>
      <c r="E548" s="26"/>
      <c r="F548" s="30">
        <f>3600*(B548*'data'!$C$15/1000-H548-I547)/C548</f>
        <v>455.717016728485</v>
      </c>
      <c r="G548" s="30">
        <f>IF(F548&gt;'data'!$H$29,'data'!$H$29,IF(F548&lt;0,0,F548))</f>
        <v>455.717016728485</v>
      </c>
      <c r="H548" s="30">
        <f>(J548*'data'!$C$16+K548*OFFSET('data'!$C$17,0,D548)-I547*(OFFSET('data'!$C$18,0,D548)+'data'!$C$19+OFFSET('data'!$C$20,0,D548)))*$C548/60</f>
        <v>-0.63294030101181</v>
      </c>
      <c r="I548" s="30">
        <f>(G548/60)*$C548/60+H548+I547</f>
        <v>16.3633802816823</v>
      </c>
      <c r="J548" s="30">
        <f>J547+('data'!$C$19*I547-'data'!$C$16*J547)*$C548/60</f>
        <v>64.6320167757567</v>
      </c>
      <c r="K548" s="30">
        <f>K547+(OFFSET('data'!$C$20,0,D548)*I547-OFFSET('data'!$C$17,0,D548)*K547)*$C548/60</f>
        <v>121.811714619811</v>
      </c>
      <c r="L548" s="28">
        <f>$A548/60</f>
        <v>45.3333333333333</v>
      </c>
      <c r="M548" s="24">
        <f>I548/'data'!$C$15*1000</f>
        <v>2.5</v>
      </c>
      <c r="N548" s="24">
        <f>N547+'data'!$G$21*(M547-N547)/60*C547</f>
        <v>2.49595873479506</v>
      </c>
      <c r="O548" s="25">
        <f>IF(N548&lt;='data'!$G$22,1.89,1.47)</f>
        <v>1.89</v>
      </c>
      <c r="P548" s="24">
        <f>$A548</f>
        <v>2720</v>
      </c>
      <c r="Q548" s="25">
        <f>'data'!$G$23-'data'!$G$23*(1-('data'!$G$22^O548)/('data'!$G$22^O548+N548^O548))</f>
        <v>54.2704639725942</v>
      </c>
      <c r="R548" s="25">
        <f>VLOOKUP(IF(P548-'data'!$G$24&lt;0,0,P548-'data'!$G$24),P2:Q1104,2)</f>
        <v>54.2738174840723</v>
      </c>
    </row>
    <row r="549" ht="20.05" customHeight="1">
      <c r="A549" s="22">
        <f>$A548+C548</f>
        <v>2725</v>
      </c>
      <c r="B549" s="23">
        <v>2.5</v>
      </c>
      <c r="C549" s="24">
        <v>5</v>
      </c>
      <c r="D549" t="b" s="25">
        <v>0</v>
      </c>
      <c r="E549" s="26"/>
      <c r="F549" s="30">
        <f>3600*(B549*'data'!$C$15/1000-H549-I548)/C549</f>
        <v>455.599409494841</v>
      </c>
      <c r="G549" s="30">
        <f>IF(F549&gt;'data'!$H$29,'data'!$H$29,IF(F549&lt;0,0,F549))</f>
        <v>455.599409494841</v>
      </c>
      <c r="H549" s="30">
        <f>(J549*'data'!$C$16+K549*OFFSET('data'!$C$17,0,D549)-I548*(OFFSET('data'!$C$18,0,D549)+'data'!$C$19+OFFSET('data'!$C$20,0,D549)))*$C549/60</f>
        <v>-0.632776957631749</v>
      </c>
      <c r="I549" s="30">
        <f>(G549/60)*$C549/60+H549+I548</f>
        <v>16.3633802816823</v>
      </c>
      <c r="J549" s="30">
        <f>J548+('data'!$C$19*I548-'data'!$C$16*J548)*$C549/60</f>
        <v>64.6482031644953</v>
      </c>
      <c r="K549" s="30">
        <f>K548+(OFFSET('data'!$C$20,0,D549)*I548-OFFSET('data'!$C$17,0,D549)*K548)*$C549/60</f>
        <v>122.016270652051</v>
      </c>
      <c r="L549" s="28">
        <f>$A549/60</f>
        <v>45.4166666666667</v>
      </c>
      <c r="M549" s="24">
        <f>I549/'data'!$C$15*1000</f>
        <v>2.5</v>
      </c>
      <c r="N549" s="24">
        <f>N548+'data'!$G$21*(M548-N548)/60*C548</f>
        <v>2.49600628922442</v>
      </c>
      <c r="O549" s="25">
        <f>IF(N549&lt;='data'!$G$22,1.89,1.47)</f>
        <v>1.89</v>
      </c>
      <c r="P549" s="24">
        <f>$A549</f>
        <v>2725</v>
      </c>
      <c r="Q549" s="25">
        <f>'data'!$G$23-'data'!$G$23*(1-('data'!$G$22^O549)/('data'!$G$22^O549+N549^O549))</f>
        <v>54.2696501393479</v>
      </c>
      <c r="R549" s="25">
        <f>VLOOKUP(IF(P549-'data'!$G$24&lt;0,0,P549-'data'!$G$24),P2:Q1104,2)</f>
        <v>54.2729641450972</v>
      </c>
    </row>
    <row r="550" ht="20.05" customHeight="1">
      <c r="A550" s="22">
        <f>$A549+C549</f>
        <v>2730</v>
      </c>
      <c r="B550" s="23">
        <v>2.5</v>
      </c>
      <c r="C550" s="24">
        <v>5</v>
      </c>
      <c r="D550" t="b" s="25">
        <v>0</v>
      </c>
      <c r="E550" s="26"/>
      <c r="F550" s="30">
        <f>3600*(B550*'data'!$C$15/1000-H550-I549)/C550</f>
        <v>455.482220050534</v>
      </c>
      <c r="G550" s="30">
        <f>IF(F550&gt;'data'!$H$29,'data'!$H$29,IF(F550&lt;0,0,F550))</f>
        <v>455.482220050534</v>
      </c>
      <c r="H550" s="30">
        <f>(J550*'data'!$C$16+K550*OFFSET('data'!$C$17,0,D550)-I549*(OFFSET('data'!$C$18,0,D550)+'data'!$C$19+OFFSET('data'!$C$20,0,D550)))*$C550/60</f>
        <v>-0.6326141945146559</v>
      </c>
      <c r="I550" s="30">
        <f>(G550/60)*$C550/60+H550+I549</f>
        <v>16.3633802816823</v>
      </c>
      <c r="J550" s="30">
        <f>J549+('data'!$C$19*I549-'data'!$C$16*J549)*$C550/60</f>
        <v>64.66429456571839</v>
      </c>
      <c r="K550" s="30">
        <f>K549+(OFFSET('data'!$C$20,0,D550)*I549-OFFSET('data'!$C$17,0,D550)*K549)*$C550/60</f>
        <v>122.220758328426</v>
      </c>
      <c r="L550" s="28">
        <f>$A550/60</f>
        <v>45.5</v>
      </c>
      <c r="M550" s="24">
        <f>I550/'data'!$C$15*1000</f>
        <v>2.5</v>
      </c>
      <c r="N550" s="24">
        <f>N549+'data'!$G$21*(M549-N549)/60*C549</f>
        <v>2.49605328407067</v>
      </c>
      <c r="O550" s="25">
        <f>IF(N550&lt;='data'!$G$22,1.89,1.47)</f>
        <v>1.89</v>
      </c>
      <c r="P550" s="24">
        <f>$A550</f>
        <v>2730</v>
      </c>
      <c r="Q550" s="25">
        <f>'data'!$G$23-'data'!$G$23*(1-('data'!$G$22^O550)/('data'!$G$22^O550+N550^O550))</f>
        <v>54.2688458930731</v>
      </c>
      <c r="R550" s="25">
        <f>VLOOKUP(IF(P550-'data'!$G$24&lt;0,0,P550-'data'!$G$24),P2:Q1104,2)</f>
        <v>54.2721208590004</v>
      </c>
    </row>
    <row r="551" ht="20.05" customHeight="1">
      <c r="A551" s="22">
        <f>$A550+C550</f>
        <v>2735</v>
      </c>
      <c r="B551" s="23">
        <v>2.5</v>
      </c>
      <c r="C551" s="24">
        <v>5</v>
      </c>
      <c r="D551" t="b" s="25">
        <v>0</v>
      </c>
      <c r="E551" s="26"/>
      <c r="F551" s="30">
        <f>3600*(B551*'data'!$C$15/1000-H551-I550)/C551</f>
        <v>455.365446034845</v>
      </c>
      <c r="G551" s="30">
        <f>IF(F551&gt;'data'!$H$29,'data'!$H$29,IF(F551&lt;0,0,F551))</f>
        <v>455.365446034845</v>
      </c>
      <c r="H551" s="30">
        <f>(J551*'data'!$C$16+K551*OFFSET('data'!$C$17,0,D551)-I550*(OFFSET('data'!$C$18,0,D551)+'data'!$C$19+OFFSET('data'!$C$20,0,D551)))*$C551/60</f>
        <v>-0.632452008381754</v>
      </c>
      <c r="I551" s="30">
        <f>(G551/60)*$C551/60+H551+I550</f>
        <v>16.3633802816823</v>
      </c>
      <c r="J551" s="30">
        <f>J550+('data'!$C$19*I550-'data'!$C$16*J550)*$C551/60</f>
        <v>64.6802915368467</v>
      </c>
      <c r="K551" s="30">
        <f>K550+(OFFSET('data'!$C$20,0,D551)*I550-OFFSET('data'!$C$17,0,D551)*K550)*$C551/60</f>
        <v>122.425177671779</v>
      </c>
      <c r="L551" s="28">
        <f>$A551/60</f>
        <v>45.5833333333333</v>
      </c>
      <c r="M551" s="24">
        <f>I551/'data'!$C$15*1000</f>
        <v>2.5</v>
      </c>
      <c r="N551" s="24">
        <f>N550+'data'!$G$21*(M550-N550)/60*C550</f>
        <v>2.49609972591854</v>
      </c>
      <c r="O551" s="25">
        <f>IF(N551&lt;='data'!$G$22,1.89,1.47)</f>
        <v>1.89</v>
      </c>
      <c r="P551" s="24">
        <f>$A551</f>
        <v>2735</v>
      </c>
      <c r="Q551" s="25">
        <f>'data'!$G$23-'data'!$G$23*(1-('data'!$G$22^O551)/('data'!$G$22^O551+N551^O551))</f>
        <v>54.2680511207142</v>
      </c>
      <c r="R551" s="25">
        <f>VLOOKUP(IF(P551-'data'!$G$24&lt;0,0,P551-'data'!$G$24),P2:Q1104,2)</f>
        <v>54.2712875072197</v>
      </c>
    </row>
    <row r="552" ht="20.05" customHeight="1">
      <c r="A552" s="22">
        <f>$A551+C551</f>
        <v>2740</v>
      </c>
      <c r="B552" s="23">
        <v>2.5</v>
      </c>
      <c r="C552" s="24">
        <v>5</v>
      </c>
      <c r="D552" t="b" s="25">
        <v>0</v>
      </c>
      <c r="E552" s="26"/>
      <c r="F552" s="30">
        <f>3600*(B552*'data'!$C$15/1000-H552-I551)/C552</f>
        <v>455.249085100877</v>
      </c>
      <c r="G552" s="30">
        <f>IF(F552&gt;'data'!$H$29,'data'!$H$29,IF(F552&lt;0,0,F552))</f>
        <v>455.249085100877</v>
      </c>
      <c r="H552" s="30">
        <f>(J552*'data'!$C$16+K552*OFFSET('data'!$C$17,0,D552)-I551*(OFFSET('data'!$C$18,0,D552)+'data'!$C$19+OFFSET('data'!$C$20,0,D552)))*$C552/60</f>
        <v>-0.632290395973465</v>
      </c>
      <c r="I552" s="30">
        <f>(G552/60)*$C552/60+H552+I551</f>
        <v>16.3633802816823</v>
      </c>
      <c r="J552" s="30">
        <f>J551+('data'!$C$19*I551-'data'!$C$16*J551)*$C552/60</f>
        <v>64.6961946320298</v>
      </c>
      <c r="K552" s="30">
        <f>K551+(OFFSET('data'!$C$20,0,D552)*I551-OFFSET('data'!$C$17,0,D552)*K551)*$C552/60</f>
        <v>122.629528704944</v>
      </c>
      <c r="L552" s="28">
        <f>$A552/60</f>
        <v>45.6666666666667</v>
      </c>
      <c r="M552" s="24">
        <f>I552/'data'!$C$15*1000</f>
        <v>2.5</v>
      </c>
      <c r="N552" s="24">
        <f>N551+'data'!$G$21*(M551-N551)/60*C551</f>
        <v>2.49614562127529</v>
      </c>
      <c r="O552" s="25">
        <f>IF(N552&lt;='data'!$G$22,1.89,1.47)</f>
        <v>1.89</v>
      </c>
      <c r="P552" s="24">
        <f>$A552</f>
        <v>2740</v>
      </c>
      <c r="Q552" s="25">
        <f>'data'!$G$23-'data'!$G$23*(1-('data'!$G$22^O552)/('data'!$G$22^O552+N552^O552))</f>
        <v>54.2672657105516</v>
      </c>
      <c r="R552" s="25">
        <f>VLOOKUP(IF(P552-'data'!$G$24&lt;0,0,P552-'data'!$G$24),P2:Q1104,2)</f>
        <v>54.2704639725942</v>
      </c>
    </row>
    <row r="553" ht="20.05" customHeight="1">
      <c r="A553" s="22">
        <f>$A552+C552</f>
        <v>2745</v>
      </c>
      <c r="B553" s="23">
        <v>2.5</v>
      </c>
      <c r="C553" s="24">
        <v>5</v>
      </c>
      <c r="D553" t="b" s="25">
        <v>0</v>
      </c>
      <c r="E553" s="26"/>
      <c r="F553" s="30">
        <f>3600*(B553*'data'!$C$15/1000-H553-I552)/C553</f>
        <v>455.133134915475</v>
      </c>
      <c r="G553" s="30">
        <f>IF(F553&gt;'data'!$H$29,'data'!$H$29,IF(F553&lt;0,0,F553))</f>
        <v>455.133134915475</v>
      </c>
      <c r="H553" s="30">
        <f>(J553*'data'!$C$16+K553*OFFSET('data'!$C$17,0,D553)-I552*(OFFSET('data'!$C$18,0,D553)+'data'!$C$19+OFFSET('data'!$C$20,0,D553)))*$C553/60</f>
        <v>-0.632129354049296</v>
      </c>
      <c r="I553" s="30">
        <f>(G553/60)*$C553/60+H553+I552</f>
        <v>16.3633802816823</v>
      </c>
      <c r="J553" s="30">
        <f>J552+('data'!$C$19*I552-'data'!$C$16*J552)*$C553/60</f>
        <v>64.71200440216521</v>
      </c>
      <c r="K553" s="30">
        <f>K552+(OFFSET('data'!$C$20,0,D553)*I552-OFFSET('data'!$C$17,0,D553)*K552)*$C553/60</f>
        <v>122.833811450749</v>
      </c>
      <c r="L553" s="28">
        <f>$A553/60</f>
        <v>45.75</v>
      </c>
      <c r="M553" s="24">
        <f>I553/'data'!$C$15*1000</f>
        <v>2.5</v>
      </c>
      <c r="N553" s="24">
        <f>N552+'data'!$G$21*(M552-N552)/60*C552</f>
        <v>2.49619097657159</v>
      </c>
      <c r="O553" s="25">
        <f>IF(N553&lt;='data'!$G$22,1.89,1.47)</f>
        <v>1.89</v>
      </c>
      <c r="P553" s="24">
        <f>$A553</f>
        <v>2745</v>
      </c>
      <c r="Q553" s="25">
        <f>'data'!$G$23-'data'!$G$23*(1-('data'!$G$22^O553)/('data'!$G$22^O553+N553^O553))</f>
        <v>54.266489552186</v>
      </c>
      <c r="R553" s="25">
        <f>VLOOKUP(IF(P553-'data'!$G$24&lt;0,0,P553-'data'!$G$24),P2:Q1104,2)</f>
        <v>54.2696501393479</v>
      </c>
    </row>
    <row r="554" ht="20.05" customHeight="1">
      <c r="A554" s="22">
        <f>$A553+C553</f>
        <v>2750</v>
      </c>
      <c r="B554" s="23">
        <v>2.5</v>
      </c>
      <c r="C554" s="24">
        <v>5</v>
      </c>
      <c r="D554" t="b" s="25">
        <v>0</v>
      </c>
      <c r="E554" s="26"/>
      <c r="F554" s="30">
        <f>3600*(B554*'data'!$C$15/1000-H554-I553)/C554</f>
        <v>455.017593159148</v>
      </c>
      <c r="G554" s="30">
        <f>IF(F554&gt;'data'!$H$29,'data'!$H$29,IF(F554&lt;0,0,F554))</f>
        <v>455.017593159148</v>
      </c>
      <c r="H554" s="30">
        <f>(J554*'data'!$C$16+K554*OFFSET('data'!$C$17,0,D554)-I553*(OFFSET('data'!$C$18,0,D554)+'data'!$C$19+OFFSET('data'!$C$20,0,D554)))*$C554/60</f>
        <v>-0.6319688793877301</v>
      </c>
      <c r="I554" s="30">
        <f>(G554/60)*$C554/60+H554+I553</f>
        <v>16.3633802816823</v>
      </c>
      <c r="J554" s="30">
        <f>J553+('data'!$C$19*I553-'data'!$C$16*J553)*$C554/60</f>
        <v>64.72772139491769</v>
      </c>
      <c r="K554" s="30">
        <f>K553+(OFFSET('data'!$C$20,0,D554)*I553-OFFSET('data'!$C$17,0,D554)*K553)*$C554/60</f>
        <v>123.038025932013</v>
      </c>
      <c r="L554" s="28">
        <f>$A554/60</f>
        <v>45.8333333333333</v>
      </c>
      <c r="M554" s="24">
        <f>I554/'data'!$C$15*1000</f>
        <v>2.5</v>
      </c>
      <c r="N554" s="24">
        <f>N553+'data'!$G$21*(M553-N553)/60*C553</f>
        <v>2.49623579816244</v>
      </c>
      <c r="O554" s="25">
        <f>IF(N554&lt;='data'!$G$22,1.89,1.47)</f>
        <v>1.89</v>
      </c>
      <c r="P554" s="24">
        <f>$A554</f>
        <v>2750</v>
      </c>
      <c r="Q554" s="25">
        <f>'data'!$G$23-'data'!$G$23*(1-('data'!$G$22^O554)/('data'!$G$22^O554+N554^O554))</f>
        <v>54.2657225365226</v>
      </c>
      <c r="R554" s="25">
        <f>VLOOKUP(IF(P554-'data'!$G$24&lt;0,0,P554-'data'!$G$24),P2:Q1104,2)</f>
        <v>54.2688458930731</v>
      </c>
    </row>
    <row r="555" ht="20.05" customHeight="1">
      <c r="A555" s="22">
        <f>$A554+C554</f>
        <v>2755</v>
      </c>
      <c r="B555" s="23">
        <v>2.5</v>
      </c>
      <c r="C555" s="24">
        <v>5</v>
      </c>
      <c r="D555" t="b" s="25">
        <v>0</v>
      </c>
      <c r="E555" s="26"/>
      <c r="F555" s="30">
        <f>3600*(B555*'data'!$C$15/1000-H555-I554)/C555</f>
        <v>454.902457525982</v>
      </c>
      <c r="G555" s="30">
        <f>IF(F555&gt;'data'!$H$29,'data'!$H$29,IF(F555&lt;0,0,F555))</f>
        <v>454.902457525982</v>
      </c>
      <c r="H555" s="30">
        <f>(J555*'data'!$C$16+K555*OFFSET('data'!$C$17,0,D555)-I554*(OFFSET('data'!$C$18,0,D555)+'data'!$C$19+OFFSET('data'!$C$20,0,D555)))*$C555/60</f>
        <v>-0.631808968786111</v>
      </c>
      <c r="I555" s="30">
        <f>(G555/60)*$C555/60+H555+I554</f>
        <v>16.3633802816823</v>
      </c>
      <c r="J555" s="30">
        <f>J554+('data'!$C$19*I554-'data'!$C$16*J554)*$C555/60</f>
        <v>64.74334615473811</v>
      </c>
      <c r="K555" s="30">
        <f>K554+(OFFSET('data'!$C$20,0,D555)*I554-OFFSET('data'!$C$17,0,D555)*K554)*$C555/60</f>
        <v>123.242172171547</v>
      </c>
      <c r="L555" s="28">
        <f>$A555/60</f>
        <v>45.9166666666667</v>
      </c>
      <c r="M555" s="24">
        <f>I555/'data'!$C$15*1000</f>
        <v>2.5</v>
      </c>
      <c r="N555" s="24">
        <f>N554+'data'!$G$21*(M554-N554)/60*C554</f>
        <v>2.49628009232808</v>
      </c>
      <c r="O555" s="25">
        <f>IF(N555&lt;='data'!$G$22,1.89,1.47)</f>
        <v>1.89</v>
      </c>
      <c r="P555" s="24">
        <f>$A555</f>
        <v>2755</v>
      </c>
      <c r="Q555" s="25">
        <f>'data'!$G$23-'data'!$G$23*(1-('data'!$G$22^O555)/('data'!$G$22^O555+N555^O555))</f>
        <v>54.2649645557554</v>
      </c>
      <c r="R555" s="25">
        <f>VLOOKUP(IF(P555-'data'!$G$24&lt;0,0,P555-'data'!$G$24),P2:Q1104,2)</f>
        <v>54.2680511207142</v>
      </c>
    </row>
    <row r="556" ht="20.05" customHeight="1">
      <c r="A556" s="22">
        <f>$A555+C555</f>
        <v>2760</v>
      </c>
      <c r="B556" s="23">
        <v>2.5</v>
      </c>
      <c r="C556" s="24">
        <v>5</v>
      </c>
      <c r="D556" t="b" s="25">
        <v>0</v>
      </c>
      <c r="E556" s="26"/>
      <c r="F556" s="30">
        <f>3600*(B556*'data'!$C$15/1000-H556-I555)/C556</f>
        <v>454.787725723569</v>
      </c>
      <c r="G556" s="30">
        <f>IF(F556&gt;'data'!$H$29,'data'!$H$29,IF(F556&lt;0,0,F556))</f>
        <v>454.787725723569</v>
      </c>
      <c r="H556" s="30">
        <f>(J556*'data'!$C$16+K556*OFFSET('data'!$C$17,0,D556)-I555*(OFFSET('data'!$C$18,0,D556)+'data'!$C$19+OFFSET('data'!$C$20,0,D556)))*$C556/60</f>
        <v>-0.631649619060537</v>
      </c>
      <c r="I556" s="30">
        <f>(G556/60)*$C556/60+H556+I555</f>
        <v>16.3633802816823</v>
      </c>
      <c r="J556" s="30">
        <f>J555+('data'!$C$19*I555-'data'!$C$16*J555)*$C556/60</f>
        <v>64.7588792228823</v>
      </c>
      <c r="K556" s="30">
        <f>K555+(OFFSET('data'!$C$20,0,D556)*I555-OFFSET('data'!$C$17,0,D556)*K555)*$C556/60</f>
        <v>123.446250192156</v>
      </c>
      <c r="L556" s="28">
        <f>$A556/60</f>
        <v>46</v>
      </c>
      <c r="M556" s="24">
        <f>I556/'data'!$C$15*1000</f>
        <v>2.5</v>
      </c>
      <c r="N556" s="24">
        <f>N555+'data'!$G$21*(M555-N555)/60*C555</f>
        <v>2.49632386527483</v>
      </c>
      <c r="O556" s="25">
        <f>IF(N556&lt;='data'!$G$22,1.89,1.47)</f>
        <v>1.89</v>
      </c>
      <c r="P556" s="24">
        <f>$A556</f>
        <v>2760</v>
      </c>
      <c r="Q556" s="25">
        <f>'data'!$G$23-'data'!$G$23*(1-('data'!$G$22^O556)/('data'!$G$22^O556+N556^O556))</f>
        <v>54.2642155033525</v>
      </c>
      <c r="R556" s="25">
        <f>VLOOKUP(IF(P556-'data'!$G$24&lt;0,0,P556-'data'!$G$24),P2:Q1104,2)</f>
        <v>54.2672657105516</v>
      </c>
    </row>
    <row r="557" ht="20.05" customHeight="1">
      <c r="A557" s="22">
        <f>$A556+C556</f>
        <v>2765</v>
      </c>
      <c r="B557" s="23">
        <v>2.5</v>
      </c>
      <c r="C557" s="24">
        <v>5</v>
      </c>
      <c r="D557" t="b" s="25">
        <v>0</v>
      </c>
      <c r="E557" s="26"/>
      <c r="F557" s="30">
        <f>3600*(B557*'data'!$C$15/1000-H557-I556)/C557</f>
        <v>454.673395472920</v>
      </c>
      <c r="G557" s="30">
        <f>IF(F557&gt;'data'!$H$29,'data'!$H$29,IF(F557&lt;0,0,F557))</f>
        <v>454.673395472920</v>
      </c>
      <c r="H557" s="30">
        <f>(J557*'data'!$C$16+K557*OFFSET('data'!$C$17,0,D557)-I556*(OFFSET('data'!$C$18,0,D557)+'data'!$C$19+OFFSET('data'!$C$20,0,D557)))*$C557/60</f>
        <v>-0.631490827045747</v>
      </c>
      <c r="I557" s="30">
        <f>(G557/60)*$C557/60+H557+I556</f>
        <v>16.3633802816823</v>
      </c>
      <c r="J557" s="30">
        <f>J556+('data'!$C$19*I556-'data'!$C$16*J556)*$C557/60</f>
        <v>64.77432113742979</v>
      </c>
      <c r="K557" s="30">
        <f>K556+(OFFSET('data'!$C$20,0,D557)*I556-OFFSET('data'!$C$17,0,D557)*K556)*$C557/60</f>
        <v>123.650260016636</v>
      </c>
      <c r="L557" s="28">
        <f>$A557/60</f>
        <v>46.0833333333333</v>
      </c>
      <c r="M557" s="24">
        <f>I557/'data'!$C$15*1000</f>
        <v>2.5</v>
      </c>
      <c r="N557" s="24">
        <f>N556+'data'!$G$21*(M556-N556)/60*C556</f>
        <v>2.49636712313598</v>
      </c>
      <c r="O557" s="25">
        <f>IF(N557&lt;='data'!$G$22,1.89,1.47)</f>
        <v>1.89</v>
      </c>
      <c r="P557" s="24">
        <f>$A557</f>
        <v>2765</v>
      </c>
      <c r="Q557" s="25">
        <f>'data'!$G$23-'data'!$G$23*(1-('data'!$G$22^O557)/('data'!$G$22^O557+N557^O557))</f>
        <v>54.2634752740404</v>
      </c>
      <c r="R557" s="25">
        <f>VLOOKUP(IF(P557-'data'!$G$24&lt;0,0,P557-'data'!$G$24),P2:Q1104,2)</f>
        <v>54.266489552186</v>
      </c>
    </row>
    <row r="558" ht="20.05" customHeight="1">
      <c r="A558" s="22">
        <f>$A557+C557</f>
        <v>2770</v>
      </c>
      <c r="B558" s="23">
        <v>2.5</v>
      </c>
      <c r="C558" s="24">
        <v>5</v>
      </c>
      <c r="D558" t="b" s="25">
        <v>0</v>
      </c>
      <c r="E558" s="26"/>
      <c r="F558" s="30">
        <f>3600*(B558*'data'!$C$15/1000-H558-I557)/C558</f>
        <v>454.559464508390</v>
      </c>
      <c r="G558" s="30">
        <f>IF(F558&gt;'data'!$H$29,'data'!$H$29,IF(F558&lt;0,0,F558))</f>
        <v>454.559464508390</v>
      </c>
      <c r="H558" s="30">
        <f>(J558*'data'!$C$16+K558*OFFSET('data'!$C$17,0,D558)-I557*(OFFSET('data'!$C$18,0,D558)+'data'!$C$19+OFFSET('data'!$C$20,0,D558)))*$C558/60</f>
        <v>-0.631332589595011</v>
      </c>
      <c r="I558" s="30">
        <f>(G558/60)*$C558/60+H558+I557</f>
        <v>16.3633802816823</v>
      </c>
      <c r="J558" s="30">
        <f>J557+('data'!$C$19*I557-'data'!$C$16*J557)*$C558/60</f>
        <v>64.7896724333025</v>
      </c>
      <c r="K558" s="30">
        <f>K557+(OFFSET('data'!$C$20,0,D558)*I557-OFFSET('data'!$C$17,0,D558)*K557)*$C558/60</f>
        <v>123.854201667776</v>
      </c>
      <c r="L558" s="28">
        <f>$A558/60</f>
        <v>46.1666666666667</v>
      </c>
      <c r="M558" s="24">
        <f>I558/'data'!$C$15*1000</f>
        <v>2.5</v>
      </c>
      <c r="N558" s="24">
        <f>N557+'data'!$G$21*(M557-N557)/60*C557</f>
        <v>2.49640987197265</v>
      </c>
      <c r="O558" s="25">
        <f>IF(N558&lt;='data'!$G$22,1.89,1.47)</f>
        <v>1.89</v>
      </c>
      <c r="P558" s="24">
        <f>$A558</f>
        <v>2770</v>
      </c>
      <c r="Q558" s="25">
        <f>'data'!$G$23-'data'!$G$23*(1-('data'!$G$22^O558)/('data'!$G$22^O558+N558^O558))</f>
        <v>54.2627437637895</v>
      </c>
      <c r="R558" s="25">
        <f>VLOOKUP(IF(P558-'data'!$G$24&lt;0,0,P558-'data'!$G$24),P2:Q1104,2)</f>
        <v>54.2657225365226</v>
      </c>
    </row>
    <row r="559" ht="20.05" customHeight="1">
      <c r="A559" s="22">
        <f>$A558+C558</f>
        <v>2775</v>
      </c>
      <c r="B559" s="23">
        <v>2.5</v>
      </c>
      <c r="C559" s="24">
        <v>5</v>
      </c>
      <c r="D559" t="b" s="25">
        <v>0</v>
      </c>
      <c r="E559" s="26"/>
      <c r="F559" s="30">
        <f>3600*(B559*'data'!$C$15/1000-H559-I558)/C559</f>
        <v>454.445930577602</v>
      </c>
      <c r="G559" s="30">
        <f>IF(F559&gt;'data'!$H$29,'data'!$H$29,IF(F559&lt;0,0,F559))</f>
        <v>454.445930577602</v>
      </c>
      <c r="H559" s="30">
        <f>(J559*'data'!$C$16+K559*OFFSET('data'!$C$17,0,D559)-I558*(OFFSET('data'!$C$18,0,D559)+'data'!$C$19+OFFSET('data'!$C$20,0,D559)))*$C559/60</f>
        <v>-0.631174903580028</v>
      </c>
      <c r="I559" s="30">
        <f>(G559/60)*$C559/60+H559+I558</f>
        <v>16.3633802816823</v>
      </c>
      <c r="J559" s="30">
        <f>J558+('data'!$C$19*I558-'data'!$C$16*J558)*$C559/60</f>
        <v>64.8049336422831</v>
      </c>
      <c r="K559" s="30">
        <f>K558+(OFFSET('data'!$C$20,0,D559)*I558-OFFSET('data'!$C$17,0,D559)*K558)*$C559/60</f>
        <v>124.058075168357</v>
      </c>
      <c r="L559" s="28">
        <f>$A559/60</f>
        <v>46.25</v>
      </c>
      <c r="M559" s="24">
        <f>I559/'data'!$C$15*1000</f>
        <v>2.5</v>
      </c>
      <c r="N559" s="24">
        <f>N558+'data'!$G$21*(M558-N558)/60*C558</f>
        <v>2.49645211777465</v>
      </c>
      <c r="O559" s="25">
        <f>IF(N559&lt;='data'!$G$22,1.89,1.47)</f>
        <v>1.89</v>
      </c>
      <c r="P559" s="24">
        <f>$A559</f>
        <v>2775</v>
      </c>
      <c r="Q559" s="25">
        <f>'data'!$G$23-'data'!$G$23*(1-('data'!$G$22^O559)/('data'!$G$22^O559+N559^O559))</f>
        <v>54.262020869799</v>
      </c>
      <c r="R559" s="25">
        <f>VLOOKUP(IF(P559-'data'!$G$24&lt;0,0,P559-'data'!$G$24),P2:Q1104,2)</f>
        <v>54.2649645557554</v>
      </c>
    </row>
    <row r="560" ht="20.05" customHeight="1">
      <c r="A560" s="22">
        <f>$A559+C559</f>
        <v>2780</v>
      </c>
      <c r="B560" s="23">
        <v>2.5</v>
      </c>
      <c r="C560" s="24">
        <v>5</v>
      </c>
      <c r="D560" t="b" s="25">
        <v>0</v>
      </c>
      <c r="E560" s="26"/>
      <c r="F560" s="30">
        <f>3600*(B560*'data'!$C$15/1000-H560-I559)/C560</f>
        <v>454.332791441363</v>
      </c>
      <c r="G560" s="30">
        <f>IF(F560&gt;'data'!$H$29,'data'!$H$29,IF(F560&lt;0,0,F560))</f>
        <v>454.332791441363</v>
      </c>
      <c r="H560" s="30">
        <f>(J560*'data'!$C$16+K560*OFFSET('data'!$C$17,0,D560)-I559*(OFFSET('data'!$C$18,0,D560)+'data'!$C$19+OFFSET('data'!$C$20,0,D560)))*$C560/60</f>
        <v>-0.631017765890807</v>
      </c>
      <c r="I560" s="30">
        <f>(G560/60)*$C560/60+H560+I559</f>
        <v>16.3633802816823</v>
      </c>
      <c r="J560" s="30">
        <f>J559+('data'!$C$19*I559-'data'!$C$16*J559)*$C560/60</f>
        <v>64.82010529303381</v>
      </c>
      <c r="K560" s="30">
        <f>K559+(OFFSET('data'!$C$20,0,D560)*I559-OFFSET('data'!$C$17,0,D560)*K559)*$C560/60</f>
        <v>124.261880541153</v>
      </c>
      <c r="L560" s="28">
        <f>$A560/60</f>
        <v>46.3333333333333</v>
      </c>
      <c r="M560" s="24">
        <f>I560/'data'!$C$15*1000</f>
        <v>2.5</v>
      </c>
      <c r="N560" s="24">
        <f>N559+'data'!$G$21*(M559-N559)/60*C559</f>
        <v>2.49649386646129</v>
      </c>
      <c r="O560" s="25">
        <f>IF(N560&lt;='data'!$G$22,1.89,1.47)</f>
        <v>1.89</v>
      </c>
      <c r="P560" s="24">
        <f>$A560</f>
        <v>2780</v>
      </c>
      <c r="Q560" s="25">
        <f>'data'!$G$23-'data'!$G$23*(1-('data'!$G$22^O560)/('data'!$G$22^O560+N560^O560))</f>
        <v>54.2613064904826</v>
      </c>
      <c r="R560" s="25">
        <f>VLOOKUP(IF(P560-'data'!$G$24&lt;0,0,P560-'data'!$G$24),P2:Q1104,2)</f>
        <v>54.2642155033525</v>
      </c>
    </row>
    <row r="561" ht="20.05" customHeight="1">
      <c r="A561" s="22">
        <f>$A560+C560</f>
        <v>2785</v>
      </c>
      <c r="B561" s="23">
        <v>2.5</v>
      </c>
      <c r="C561" s="24">
        <v>5</v>
      </c>
      <c r="D561" t="b" s="25">
        <v>0</v>
      </c>
      <c r="E561" s="26"/>
      <c r="F561" s="30">
        <f>3600*(B561*'data'!$C$15/1000-H561-I560)/C561</f>
        <v>454.220044873592</v>
      </c>
      <c r="G561" s="30">
        <f>IF(F561&gt;'data'!$H$29,'data'!$H$29,IF(F561&lt;0,0,F561))</f>
        <v>454.220044873592</v>
      </c>
      <c r="H561" s="30">
        <f>(J561*'data'!$C$16+K561*OFFSET('data'!$C$17,0,D561)-I560*(OFFSET('data'!$C$18,0,D561)+'data'!$C$19+OFFSET('data'!$C$20,0,D561)))*$C561/60</f>
        <v>-0.630861173435569</v>
      </c>
      <c r="I561" s="30">
        <f>(G561/60)*$C561/60+H561+I560</f>
        <v>16.3633802816823</v>
      </c>
      <c r="J561" s="30">
        <f>J560+('data'!$C$19*I560-'data'!$C$16*J560)*$C561/60</f>
        <v>64.8351879111143</v>
      </c>
      <c r="K561" s="30">
        <f>K560+(OFFSET('data'!$C$20,0,D561)*I560-OFFSET('data'!$C$17,0,D561)*K560)*$C561/60</f>
        <v>124.465617808930</v>
      </c>
      <c r="L561" s="28">
        <f>$A561/60</f>
        <v>46.4166666666667</v>
      </c>
      <c r="M561" s="24">
        <f>I561/'data'!$C$15*1000</f>
        <v>2.5</v>
      </c>
      <c r="N561" s="24">
        <f>N560+'data'!$G$21*(M560-N560)/60*C560</f>
        <v>2.49653512388223</v>
      </c>
      <c r="O561" s="25">
        <f>IF(N561&lt;='data'!$G$22,1.89,1.47)</f>
        <v>1.89</v>
      </c>
      <c r="P561" s="24">
        <f>$A561</f>
        <v>2785</v>
      </c>
      <c r="Q561" s="25">
        <f>'data'!$G$23-'data'!$G$23*(1-('data'!$G$22^O561)/('data'!$G$22^O561+N561^O561))</f>
        <v>54.2606005254541</v>
      </c>
      <c r="R561" s="25">
        <f>VLOOKUP(IF(P561-'data'!$G$24&lt;0,0,P561-'data'!$G$24),P2:Q1104,2)</f>
        <v>54.2634752740404</v>
      </c>
    </row>
    <row r="562" ht="20.05" customHeight="1">
      <c r="A562" s="22">
        <f>$A561+C561</f>
        <v>2790</v>
      </c>
      <c r="B562" s="23">
        <v>2.5</v>
      </c>
      <c r="C562" s="24">
        <v>5</v>
      </c>
      <c r="D562" t="b" s="25">
        <v>0</v>
      </c>
      <c r="E562" s="26"/>
      <c r="F562" s="30">
        <f>3600*(B562*'data'!$C$15/1000-H562-I561)/C562</f>
        <v>454.107688661239</v>
      </c>
      <c r="G562" s="30">
        <f>IF(F562&gt;'data'!$H$29,'data'!$H$29,IF(F562&lt;0,0,F562))</f>
        <v>454.107688661239</v>
      </c>
      <c r="H562" s="30">
        <f>(J562*'data'!$C$16+K562*OFFSET('data'!$C$17,0,D562)-I561*(OFFSET('data'!$C$18,0,D562)+'data'!$C$19+OFFSET('data'!$C$20,0,D562)))*$C562/60</f>
        <v>-0.630705123140635</v>
      </c>
      <c r="I562" s="30">
        <f>(G562/60)*$C562/60+H562+I561</f>
        <v>16.3633802816823</v>
      </c>
      <c r="J562" s="30">
        <f>J561+('data'!$C$19*I561-'data'!$C$16*J561)*$C562/60</f>
        <v>64.8501820190001</v>
      </c>
      <c r="K562" s="30">
        <f>K561+(OFFSET('data'!$C$20,0,D562)*I561-OFFSET('data'!$C$17,0,D562)*K561)*$C562/60</f>
        <v>124.669286994447</v>
      </c>
      <c r="L562" s="28">
        <f>$A562/60</f>
        <v>46.5</v>
      </c>
      <c r="M562" s="24">
        <f>I562/'data'!$C$15*1000</f>
        <v>2.5</v>
      </c>
      <c r="N562" s="24">
        <f>N561+'data'!$G$21*(M561-N561)/60*C561</f>
        <v>2.4965758958183</v>
      </c>
      <c r="O562" s="25">
        <f>IF(N562&lt;='data'!$G$22,1.89,1.47)</f>
        <v>1.89</v>
      </c>
      <c r="P562" s="24">
        <f>$A562</f>
        <v>2790</v>
      </c>
      <c r="Q562" s="25">
        <f>'data'!$G$23-'data'!$G$23*(1-('data'!$G$22^O562)/('data'!$G$22^O562+N562^O562))</f>
        <v>54.2599028755127</v>
      </c>
      <c r="R562" s="25">
        <f>VLOOKUP(IF(P562-'data'!$G$24&lt;0,0,P562-'data'!$G$24),P2:Q1104,2)</f>
        <v>54.2627437637895</v>
      </c>
    </row>
    <row r="563" ht="20.05" customHeight="1">
      <c r="A563" s="22">
        <f>$A562+C562</f>
        <v>2795</v>
      </c>
      <c r="B563" s="23">
        <v>2.5</v>
      </c>
      <c r="C563" s="24">
        <v>5</v>
      </c>
      <c r="D563" t="b" s="25">
        <v>0</v>
      </c>
      <c r="E563" s="26"/>
      <c r="F563" s="30">
        <f>3600*(B563*'data'!$C$15/1000-H563-I562)/C563</f>
        <v>453.995720604215</v>
      </c>
      <c r="G563" s="30">
        <f>IF(F563&gt;'data'!$H$29,'data'!$H$29,IF(F563&lt;0,0,F563))</f>
        <v>453.995720604215</v>
      </c>
      <c r="H563" s="30">
        <f>(J563*'data'!$C$16+K563*OFFSET('data'!$C$17,0,D563)-I562*(OFFSET('data'!$C$18,0,D563)+'data'!$C$19+OFFSET('data'!$C$20,0,D563)))*$C563/60</f>
        <v>-0.630549611950324</v>
      </c>
      <c r="I563" s="30">
        <f>(G563/60)*$C563/60+H563+I562</f>
        <v>16.3633802816823</v>
      </c>
      <c r="J563" s="30">
        <f>J562+('data'!$C$19*I562-'data'!$C$16*J562)*$C563/60</f>
        <v>64.8650881361006</v>
      </c>
      <c r="K563" s="30">
        <f>K562+(OFFSET('data'!$C$20,0,D563)*I562-OFFSET('data'!$C$17,0,D563)*K562)*$C563/60</f>
        <v>124.872888120454</v>
      </c>
      <c r="L563" s="28">
        <f>$A563/60</f>
        <v>46.5833333333333</v>
      </c>
      <c r="M563" s="24">
        <f>I563/'data'!$C$15*1000</f>
        <v>2.5</v>
      </c>
      <c r="N563" s="24">
        <f>N562+'data'!$G$21*(M562-N562)/60*C562</f>
        <v>2.4966161879823</v>
      </c>
      <c r="O563" s="25">
        <f>IF(N563&lt;='data'!$G$22,1.89,1.47)</f>
        <v>1.89</v>
      </c>
      <c r="P563" s="24">
        <f>$A563</f>
        <v>2795</v>
      </c>
      <c r="Q563" s="25">
        <f>'data'!$G$23-'data'!$G$23*(1-('data'!$G$22^O563)/('data'!$G$22^O563+N563^O563))</f>
        <v>54.2592134426298</v>
      </c>
      <c r="R563" s="25">
        <f>VLOOKUP(IF(P563-'data'!$G$24&lt;0,0,P563-'data'!$G$24),P2:Q1104,2)</f>
        <v>54.262020869799</v>
      </c>
    </row>
    <row r="564" ht="20.05" customHeight="1">
      <c r="A564" s="22">
        <f>$A563+C563</f>
        <v>2800</v>
      </c>
      <c r="B564" s="23">
        <v>2.5</v>
      </c>
      <c r="C564" s="24">
        <v>5</v>
      </c>
      <c r="D564" t="b" s="25">
        <v>0</v>
      </c>
      <c r="E564" s="26"/>
      <c r="F564" s="30">
        <f>3600*(B564*'data'!$C$15/1000-H564-I563)/C564</f>
        <v>453.884138515307</v>
      </c>
      <c r="G564" s="30">
        <f>IF(F564&gt;'data'!$H$29,'data'!$H$29,IF(F564&lt;0,0,F564))</f>
        <v>453.884138515307</v>
      </c>
      <c r="H564" s="30">
        <f>(J564*'data'!$C$16+K564*OFFSET('data'!$C$17,0,D564)-I563*(OFFSET('data'!$C$18,0,D564)+'data'!$C$19+OFFSET('data'!$C$20,0,D564)))*$C564/60</f>
        <v>-0.63039463682684</v>
      </c>
      <c r="I564" s="30">
        <f>(G564/60)*$C564/60+H564+I563</f>
        <v>16.3633802816823</v>
      </c>
      <c r="J564" s="30">
        <f>J563+('data'!$C$19*I563-'data'!$C$16*J563)*$C564/60</f>
        <v>64.8799067787773</v>
      </c>
      <c r="K564" s="30">
        <f>K563+(OFFSET('data'!$C$20,0,D564)*I563-OFFSET('data'!$C$17,0,D564)*K563)*$C564/60</f>
        <v>125.076421209694</v>
      </c>
      <c r="L564" s="28">
        <f>$A564/60</f>
        <v>46.6666666666667</v>
      </c>
      <c r="M564" s="24">
        <f>I564/'data'!$C$15*1000</f>
        <v>2.5</v>
      </c>
      <c r="N564" s="24">
        <f>N563+'data'!$G$21*(M563-N563)/60*C563</f>
        <v>2.49665600601982</v>
      </c>
      <c r="O564" s="25">
        <f>IF(N564&lt;='data'!$G$22,1.89,1.47)</f>
        <v>1.89</v>
      </c>
      <c r="P564" s="24">
        <f>$A564</f>
        <v>2800</v>
      </c>
      <c r="Q564" s="25">
        <f>'data'!$G$23-'data'!$G$23*(1-('data'!$G$22^O564)/('data'!$G$22^O564+N564^O564))</f>
        <v>54.2585321299341</v>
      </c>
      <c r="R564" s="25">
        <f>VLOOKUP(IF(P564-'data'!$G$24&lt;0,0,P564-'data'!$G$24),P2:Q1104,2)</f>
        <v>54.2613064904826</v>
      </c>
    </row>
    <row r="565" ht="20.05" customHeight="1">
      <c r="A565" s="22">
        <f>$A564+C564</f>
        <v>2805</v>
      </c>
      <c r="B565" s="23">
        <v>2.5</v>
      </c>
      <c r="C565" s="24">
        <v>5</v>
      </c>
      <c r="D565" t="b" s="25">
        <v>0</v>
      </c>
      <c r="E565" s="26"/>
      <c r="F565" s="30">
        <f>3600*(B565*'data'!$C$15/1000-H565-I564)/C565</f>
        <v>453.772940220109</v>
      </c>
      <c r="G565" s="30">
        <f>IF(F565&gt;'data'!$H$29,'data'!$H$29,IF(F565&lt;0,0,F565))</f>
        <v>453.772940220109</v>
      </c>
      <c r="H565" s="30">
        <f>(J565*'data'!$C$16+K565*OFFSET('data'!$C$17,0,D565)-I564*(OFFSET('data'!$C$18,0,D565)+'data'!$C$19+OFFSET('data'!$C$20,0,D565)))*$C565/60</f>
        <v>-0.630240194750177</v>
      </c>
      <c r="I565" s="30">
        <f>(G565/60)*$C565/60+H565+I564</f>
        <v>16.3633802816823</v>
      </c>
      <c r="J565" s="30">
        <f>J564+('data'!$C$19*I564-'data'!$C$16*J564)*$C565/60</f>
        <v>64.89463846036131</v>
      </c>
      <c r="K565" s="30">
        <f>K564+(OFFSET('data'!$C$20,0,D565)*I564-OFFSET('data'!$C$17,0,D565)*K564)*$C565/60</f>
        <v>125.279886284904</v>
      </c>
      <c r="L565" s="28">
        <f>$A565/60</f>
        <v>46.75</v>
      </c>
      <c r="M565" s="24">
        <f>I565/'data'!$C$15*1000</f>
        <v>2.5</v>
      </c>
      <c r="N565" s="24">
        <f>N564+'data'!$G$21*(M564-N564)/60*C564</f>
        <v>2.496695355510</v>
      </c>
      <c r="O565" s="25">
        <f>IF(N565&lt;='data'!$G$22,1.89,1.47)</f>
        <v>1.89</v>
      </c>
      <c r="P565" s="24">
        <f>$A565</f>
        <v>2805</v>
      </c>
      <c r="Q565" s="25">
        <f>'data'!$G$23-'data'!$G$23*(1-('data'!$G$22^O565)/('data'!$G$22^O565+N565^O565))</f>
        <v>54.2578588416988</v>
      </c>
      <c r="R565" s="25">
        <f>VLOOKUP(IF(P565-'data'!$G$24&lt;0,0,P565-'data'!$G$24),P2:Q1104,2)</f>
        <v>54.2606005254541</v>
      </c>
    </row>
    <row r="566" ht="20.05" customHeight="1">
      <c r="A566" s="22">
        <f>$A565+C565</f>
        <v>2810</v>
      </c>
      <c r="B566" s="23">
        <v>2.5</v>
      </c>
      <c r="C566" s="24">
        <v>5</v>
      </c>
      <c r="D566" t="b" s="25">
        <v>0</v>
      </c>
      <c r="E566" s="26"/>
      <c r="F566" s="30">
        <f>3600*(B566*'data'!$C$15/1000-H566-I565)/C566</f>
        <v>453.662123556946</v>
      </c>
      <c r="G566" s="30">
        <f>IF(F566&gt;'data'!$H$29,'data'!$H$29,IF(F566&lt;0,0,F566))</f>
        <v>453.662123556946</v>
      </c>
      <c r="H566" s="30">
        <f>(J566*'data'!$C$16+K566*OFFSET('data'!$C$17,0,D566)-I565*(OFFSET('data'!$C$18,0,D566)+'data'!$C$19+OFFSET('data'!$C$20,0,D566)))*$C566/60</f>
        <v>-0.630086282718006</v>
      </c>
      <c r="I566" s="30">
        <f>(G566/60)*$C566/60+H566+I565</f>
        <v>16.3633802816823</v>
      </c>
      <c r="J566" s="30">
        <f>J565+('data'!$C$19*I565-'data'!$C$16*J565)*$C566/60</f>
        <v>64.9092836911714</v>
      </c>
      <c r="K566" s="30">
        <f>K565+(OFFSET('data'!$C$20,0,D566)*I565-OFFSET('data'!$C$17,0,D566)*K565)*$C566/60</f>
        <v>125.483283368811</v>
      </c>
      <c r="L566" s="28">
        <f>$A566/60</f>
        <v>46.8333333333333</v>
      </c>
      <c r="M566" s="24">
        <f>I566/'data'!$C$15*1000</f>
        <v>2.5</v>
      </c>
      <c r="N566" s="24">
        <f>N565+'data'!$G$21*(M565-N565)/60*C565</f>
        <v>2.49673424196634</v>
      </c>
      <c r="O566" s="25">
        <f>IF(N566&lt;='data'!$G$22,1.89,1.47)</f>
        <v>1.89</v>
      </c>
      <c r="P566" s="24">
        <f>$A566</f>
        <v>2810</v>
      </c>
      <c r="Q566" s="25">
        <f>'data'!$G$23-'data'!$G$23*(1-('data'!$G$22^O566)/('data'!$G$22^O566+N566^O566))</f>
        <v>54.2571934833274</v>
      </c>
      <c r="R566" s="25">
        <f>VLOOKUP(IF(P566-'data'!$G$24&lt;0,0,P566-'data'!$G$24),P2:Q1104,2)</f>
        <v>54.2599028755127</v>
      </c>
    </row>
    <row r="567" ht="20.05" customHeight="1">
      <c r="A567" s="22">
        <f>$A566+C566</f>
        <v>2815</v>
      </c>
      <c r="B567" s="23">
        <v>2.5</v>
      </c>
      <c r="C567" s="24">
        <v>5</v>
      </c>
      <c r="D567" t="b" s="25">
        <v>0</v>
      </c>
      <c r="E567" s="26"/>
      <c r="F567" s="30">
        <f>3600*(B567*'data'!$C$15/1000-H567-I566)/C567</f>
        <v>453.551686376796</v>
      </c>
      <c r="G567" s="30">
        <f>IF(F567&gt;'data'!$H$29,'data'!$H$29,IF(F567&lt;0,0,F567))</f>
        <v>453.551686376796</v>
      </c>
      <c r="H567" s="30">
        <f>(J567*'data'!$C$16+K567*OFFSET('data'!$C$17,0,D567)-I566*(OFFSET('data'!$C$18,0,D567)+'data'!$C$19+OFFSET('data'!$C$20,0,D567)))*$C567/60</f>
        <v>-0.629932897745575</v>
      </c>
      <c r="I567" s="30">
        <f>(G567/60)*$C567/60+H567+I566</f>
        <v>16.3633802816823</v>
      </c>
      <c r="J567" s="30">
        <f>J566+('data'!$C$19*I566-'data'!$C$16*J566)*$C567/60</f>
        <v>64.9238429785317</v>
      </c>
      <c r="K567" s="30">
        <f>K566+(OFFSET('data'!$C$20,0,D567)*I566-OFFSET('data'!$C$17,0,D567)*K566)*$C567/60</f>
        <v>125.686612484136</v>
      </c>
      <c r="L567" s="28">
        <f>$A567/60</f>
        <v>46.9166666666667</v>
      </c>
      <c r="M567" s="24">
        <f>I567/'data'!$C$15*1000</f>
        <v>2.5</v>
      </c>
      <c r="N567" s="24">
        <f>N566+'data'!$G$21*(M566-N566)/60*C566</f>
        <v>2.49677267083746</v>
      </c>
      <c r="O567" s="25">
        <f>IF(N567&lt;='data'!$G$22,1.89,1.47)</f>
        <v>1.89</v>
      </c>
      <c r="P567" s="24">
        <f>$A567</f>
        <v>2815</v>
      </c>
      <c r="Q567" s="25">
        <f>'data'!$G$23-'data'!$G$23*(1-('data'!$G$22^O567)/('data'!$G$22^O567+N567^O567))</f>
        <v>54.2565359613405</v>
      </c>
      <c r="R567" s="25">
        <f>VLOOKUP(IF(P567-'data'!$G$24&lt;0,0,P567-'data'!$G$24),P2:Q1104,2)</f>
        <v>54.2592134426298</v>
      </c>
    </row>
    <row r="568" ht="20.05" customHeight="1">
      <c r="A568" s="22">
        <f>$A567+C567</f>
        <v>2820</v>
      </c>
      <c r="B568" s="23">
        <v>2.5</v>
      </c>
      <c r="C568" s="24">
        <v>5</v>
      </c>
      <c r="D568" t="b" s="25">
        <v>0</v>
      </c>
      <c r="E568" s="26"/>
      <c r="F568" s="30">
        <f>3600*(B568*'data'!$C$15/1000-H568-I567)/C568</f>
        <v>453.441626543219</v>
      </c>
      <c r="G568" s="30">
        <f>IF(F568&gt;'data'!$H$29,'data'!$H$29,IF(F568&lt;0,0,F568))</f>
        <v>453.441626543219</v>
      </c>
      <c r="H568" s="30">
        <f>(J568*'data'!$C$16+K568*OFFSET('data'!$C$17,0,D568)-I567*(OFFSET('data'!$C$18,0,D568)+'data'!$C$19+OFFSET('data'!$C$20,0,D568)))*$C568/60</f>
        <v>-0.629780036865607</v>
      </c>
      <c r="I568" s="30">
        <f>(G568/60)*$C568/60+H568+I567</f>
        <v>16.3633802816823</v>
      </c>
      <c r="J568" s="30">
        <f>J567+('data'!$C$19*I567-'data'!$C$16*J567)*$C568/60</f>
        <v>64.93831682678901</v>
      </c>
      <c r="K568" s="30">
        <f>K567+(OFFSET('data'!$C$20,0,D568)*I567-OFFSET('data'!$C$17,0,D568)*K567)*$C568/60</f>
        <v>125.889873653591</v>
      </c>
      <c r="L568" s="28">
        <f>$A568/60</f>
        <v>47</v>
      </c>
      <c r="M568" s="24">
        <f>I568/'data'!$C$15*1000</f>
        <v>2.5</v>
      </c>
      <c r="N568" s="24">
        <f>N567+'data'!$G$21*(M567-N567)/60*C567</f>
        <v>2.49681064750786</v>
      </c>
      <c r="O568" s="25">
        <f>IF(N568&lt;='data'!$G$22,1.89,1.47)</f>
        <v>1.89</v>
      </c>
      <c r="P568" s="24">
        <f>$A568</f>
        <v>2820</v>
      </c>
      <c r="Q568" s="25">
        <f>'data'!$G$23-'data'!$G$23*(1-('data'!$G$22^O568)/('data'!$G$22^O568+N568^O568))</f>
        <v>54.2558861833627</v>
      </c>
      <c r="R568" s="25">
        <f>VLOOKUP(IF(P568-'data'!$G$24&lt;0,0,P568-'data'!$G$24),P2:Q1104,2)</f>
        <v>54.2585321299341</v>
      </c>
    </row>
    <row r="569" ht="20.05" customHeight="1">
      <c r="A569" s="22">
        <f>$A568+C568</f>
        <v>2825</v>
      </c>
      <c r="B569" s="23">
        <v>2.5</v>
      </c>
      <c r="C569" s="24">
        <v>5</v>
      </c>
      <c r="D569" t="b" s="25">
        <v>0</v>
      </c>
      <c r="E569" s="26"/>
      <c r="F569" s="30">
        <f>3600*(B569*'data'!$C$15/1000-H569-I568)/C569</f>
        <v>453.331941932283</v>
      </c>
      <c r="G569" s="30">
        <f>IF(F569&gt;'data'!$H$29,'data'!$H$29,IF(F569&lt;0,0,F569))</f>
        <v>453.331941932283</v>
      </c>
      <c r="H569" s="30">
        <f>(J569*'data'!$C$16+K569*OFFSET('data'!$C$17,0,D569)-I568*(OFFSET('data'!$C$18,0,D569)+'data'!$C$19+OFFSET('data'!$C$20,0,D569)))*$C569/60</f>
        <v>-0.629627697128196</v>
      </c>
      <c r="I569" s="30">
        <f>(G569/60)*$C569/60+H569+I568</f>
        <v>16.3633802816823</v>
      </c>
      <c r="J569" s="30">
        <f>J568+('data'!$C$19*I568-'data'!$C$16*J568)*$C569/60</f>
        <v>64.9527057373306</v>
      </c>
      <c r="K569" s="30">
        <f>K568+(OFFSET('data'!$C$20,0,D569)*I568-OFFSET('data'!$C$17,0,D569)*K568)*$C569/60</f>
        <v>126.093066899882</v>
      </c>
      <c r="L569" s="28">
        <f>$A569/60</f>
        <v>47.0833333333333</v>
      </c>
      <c r="M569" s="24">
        <f>I569/'data'!$C$15*1000</f>
        <v>2.5</v>
      </c>
      <c r="N569" s="24">
        <f>N568+'data'!$G$21*(M568-N568)/60*C568</f>
        <v>2.49684817729868</v>
      </c>
      <c r="O569" s="25">
        <f>IF(N569&lt;='data'!$G$22,1.89,1.47)</f>
        <v>1.89</v>
      </c>
      <c r="P569" s="24">
        <f>$A569</f>
        <v>2825</v>
      </c>
      <c r="Q569" s="25">
        <f>'data'!$G$23-'data'!$G$23*(1-('data'!$G$22^O569)/('data'!$G$22^O569+N569^O569))</f>
        <v>54.2552440581096</v>
      </c>
      <c r="R569" s="25">
        <f>VLOOKUP(IF(P569-'data'!$G$24&lt;0,0,P569-'data'!$G$24),P2:Q1104,2)</f>
        <v>54.2578588416988</v>
      </c>
    </row>
    <row r="570" ht="20.05" customHeight="1">
      <c r="A570" s="22">
        <f>$A569+C569</f>
        <v>2830</v>
      </c>
      <c r="B570" s="23">
        <v>2.5</v>
      </c>
      <c r="C570" s="24">
        <v>5</v>
      </c>
      <c r="D570" t="b" s="25">
        <v>0</v>
      </c>
      <c r="E570" s="26"/>
      <c r="F570" s="30">
        <f>3600*(B570*'data'!$C$15/1000-H570-I569)/C570</f>
        <v>453.222630432488</v>
      </c>
      <c r="G570" s="30">
        <f>IF(F570&gt;'data'!$H$29,'data'!$H$29,IF(F570&lt;0,0,F570))</f>
        <v>453.222630432488</v>
      </c>
      <c r="H570" s="30">
        <f>(J570*'data'!$C$16+K570*OFFSET('data'!$C$17,0,D570)-I569*(OFFSET('data'!$C$18,0,D570)+'data'!$C$19+OFFSET('data'!$C$20,0,D570)))*$C570/60</f>
        <v>-0.6294758756007029</v>
      </c>
      <c r="I570" s="30">
        <f>(G570/60)*$C570/60+H570+I569</f>
        <v>16.3633802816823</v>
      </c>
      <c r="J570" s="30">
        <f>J569+('data'!$C$19*I569-'data'!$C$16*J569)*$C570/60</f>
        <v>64.96701020860129</v>
      </c>
      <c r="K570" s="30">
        <f>K569+(OFFSET('data'!$C$20,0,D570)*I569-OFFSET('data'!$C$17,0,D570)*K569)*$C570/60</f>
        <v>126.296192245706</v>
      </c>
      <c r="L570" s="28">
        <f>$A570/60</f>
        <v>47.1666666666667</v>
      </c>
      <c r="M570" s="24">
        <f>I570/'data'!$C$15*1000</f>
        <v>2.5</v>
      </c>
      <c r="N570" s="24">
        <f>N569+'data'!$G$21*(M569-N569)/60*C569</f>
        <v>2.49688526546845</v>
      </c>
      <c r="O570" s="25">
        <f>IF(N570&lt;='data'!$G$22,1.89,1.47)</f>
        <v>1.89</v>
      </c>
      <c r="P570" s="24">
        <f>$A570</f>
        <v>2830</v>
      </c>
      <c r="Q570" s="25">
        <f>'data'!$G$23-'data'!$G$23*(1-('data'!$G$22^O570)/('data'!$G$22^O570+N570^O570))</f>
        <v>54.2546094953744</v>
      </c>
      <c r="R570" s="25">
        <f>VLOOKUP(IF(P570-'data'!$G$24&lt;0,0,P570-'data'!$G$24),P2:Q1104,2)</f>
        <v>54.2571934833274</v>
      </c>
    </row>
    <row r="571" ht="20.05" customHeight="1">
      <c r="A571" s="22">
        <f>$A570+C570</f>
        <v>2835</v>
      </c>
      <c r="B571" s="23">
        <v>2.5</v>
      </c>
      <c r="C571" s="24">
        <v>5</v>
      </c>
      <c r="D571" t="b" s="25">
        <v>0</v>
      </c>
      <c r="E571" s="26"/>
      <c r="F571" s="30">
        <f>3600*(B571*'data'!$C$15/1000-H571-I570)/C571</f>
        <v>453.113689944697</v>
      </c>
      <c r="G571" s="30">
        <f>IF(F571&gt;'data'!$H$29,'data'!$H$29,IF(F571&lt;0,0,F571))</f>
        <v>453.113689944697</v>
      </c>
      <c r="H571" s="30">
        <f>(J571*'data'!$C$16+K571*OFFSET('data'!$C$17,0,D571)-I570*(OFFSET('data'!$C$18,0,D571)+'data'!$C$19+OFFSET('data'!$C$20,0,D571)))*$C571/60</f>
        <v>-0.62932456936766</v>
      </c>
      <c r="I571" s="30">
        <f>(G571/60)*$C571/60+H571+I570</f>
        <v>16.3633802816823</v>
      </c>
      <c r="J571" s="30">
        <f>J570+('data'!$C$19*I570-'data'!$C$16*J570)*$C571/60</f>
        <v>64.98123073612091</v>
      </c>
      <c r="K571" s="30">
        <f>K570+(OFFSET('data'!$C$20,0,D571)*I570-OFFSET('data'!$C$17,0,D571)*K570)*$C571/60</f>
        <v>126.499249713754</v>
      </c>
      <c r="L571" s="28">
        <f>$A571/60</f>
        <v>47.25</v>
      </c>
      <c r="M571" s="24">
        <f>I571/'data'!$C$15*1000</f>
        <v>2.5</v>
      </c>
      <c r="N571" s="24">
        <f>N570+'data'!$G$21*(M570-N570)/60*C570</f>
        <v>2.49692191721382</v>
      </c>
      <c r="O571" s="25">
        <f>IF(N571&lt;='data'!$G$22,1.89,1.47)</f>
        <v>1.89</v>
      </c>
      <c r="P571" s="24">
        <f>$A571</f>
        <v>2835</v>
      </c>
      <c r="Q571" s="25">
        <f>'data'!$G$23-'data'!$G$23*(1-('data'!$G$22^O571)/('data'!$G$22^O571+N571^O571))</f>
        <v>54.2539824060155</v>
      </c>
      <c r="R571" s="25">
        <f>VLOOKUP(IF(P571-'data'!$G$24&lt;0,0,P571-'data'!$G$24),P2:Q1104,2)</f>
        <v>54.2565359613405</v>
      </c>
    </row>
    <row r="572" ht="20.05" customHeight="1">
      <c r="A572" s="22">
        <f>$A571+C571</f>
        <v>2840</v>
      </c>
      <c r="B572" s="23">
        <v>2.5</v>
      </c>
      <c r="C572" s="24">
        <v>5</v>
      </c>
      <c r="D572" t="b" s="25">
        <v>0</v>
      </c>
      <c r="E572" s="26"/>
      <c r="F572" s="30">
        <f>3600*(B572*'data'!$C$15/1000-H572-I571)/C572</f>
        <v>453.005118382059</v>
      </c>
      <c r="G572" s="30">
        <f>IF(F572&gt;'data'!$H$29,'data'!$H$29,IF(F572&lt;0,0,F572))</f>
        <v>453.005118382059</v>
      </c>
      <c r="H572" s="30">
        <f>(J572*'data'!$C$16+K572*OFFSET('data'!$C$17,0,D572)-I571*(OFFSET('data'!$C$18,0,D572)+'data'!$C$19+OFFSET('data'!$C$20,0,D572)))*$C572/60</f>
        <v>-0.629173775530663</v>
      </c>
      <c r="I572" s="30">
        <f>(G572/60)*$C572/60+H572+I571</f>
        <v>16.3633802816823</v>
      </c>
      <c r="J572" s="30">
        <f>J571+('data'!$C$19*I571-'data'!$C$16*J571)*$C572/60</f>
        <v>64.9953678125014</v>
      </c>
      <c r="K572" s="30">
        <f>K571+(OFFSET('data'!$C$20,0,D572)*I571-OFFSET('data'!$C$17,0,D572)*K571)*$C572/60</f>
        <v>126.702239326708</v>
      </c>
      <c r="L572" s="28">
        <f>$A572/60</f>
        <v>47.3333333333333</v>
      </c>
      <c r="M572" s="24">
        <f>I572/'data'!$C$15*1000</f>
        <v>2.5</v>
      </c>
      <c r="N572" s="24">
        <f>N571+'data'!$G$21*(M571-N571)/60*C571</f>
        <v>2.49695813767028</v>
      </c>
      <c r="O572" s="25">
        <f>IF(N572&lt;='data'!$G$22,1.89,1.47)</f>
        <v>1.89</v>
      </c>
      <c r="P572" s="24">
        <f>$A572</f>
        <v>2840</v>
      </c>
      <c r="Q572" s="25">
        <f>'data'!$G$23-'data'!$G$23*(1-('data'!$G$22^O572)/('data'!$G$22^O572+N572^O572))</f>
        <v>54.2533627019439</v>
      </c>
      <c r="R572" s="25">
        <f>VLOOKUP(IF(P572-'data'!$G$24&lt;0,0,P572-'data'!$G$24),P2:Q1104,2)</f>
        <v>54.2558861833627</v>
      </c>
    </row>
    <row r="573" ht="20.05" customHeight="1">
      <c r="A573" s="22">
        <f>$A572+C572</f>
        <v>2845</v>
      </c>
      <c r="B573" s="23">
        <v>2.5</v>
      </c>
      <c r="C573" s="24">
        <v>5</v>
      </c>
      <c r="D573" t="b" s="25">
        <v>0</v>
      </c>
      <c r="E573" s="26"/>
      <c r="F573" s="30">
        <f>3600*(B573*'data'!$C$15/1000-H573-I572)/C573</f>
        <v>452.896913669941</v>
      </c>
      <c r="G573" s="30">
        <f>IF(F573&gt;'data'!$H$29,'data'!$H$29,IF(F573&lt;0,0,F573))</f>
        <v>452.896913669941</v>
      </c>
      <c r="H573" s="30">
        <f>(J573*'data'!$C$16+K573*OFFSET('data'!$C$17,0,D573)-I572*(OFFSET('data'!$C$18,0,D573)+'data'!$C$19+OFFSET('data'!$C$20,0,D573)))*$C573/60</f>
        <v>-0.6290234912082761</v>
      </c>
      <c r="I573" s="30">
        <f>(G573/60)*$C573/60+H573+I572</f>
        <v>16.3633802816823</v>
      </c>
      <c r="J573" s="30">
        <f>J572+('data'!$C$19*I572-'data'!$C$16*J572)*$C573/60</f>
        <v>65.0094219274639</v>
      </c>
      <c r="K573" s="30">
        <f>K572+(OFFSET('data'!$C$20,0,D573)*I572-OFFSET('data'!$C$17,0,D573)*K572)*$C573/60</f>
        <v>126.905161107243</v>
      </c>
      <c r="L573" s="28">
        <f>$A573/60</f>
        <v>47.4166666666667</v>
      </c>
      <c r="M573" s="24">
        <f>I573/'data'!$C$15*1000</f>
        <v>2.5</v>
      </c>
      <c r="N573" s="24">
        <f>N572+'data'!$G$21*(M572-N572)/60*C572</f>
        <v>2.49699393191291</v>
      </c>
      <c r="O573" s="25">
        <f>IF(N573&lt;='data'!$G$22,1.89,1.47)</f>
        <v>1.89</v>
      </c>
      <c r="P573" s="24">
        <f>$A573</f>
        <v>2845</v>
      </c>
      <c r="Q573" s="25">
        <f>'data'!$G$23-'data'!$G$23*(1-('data'!$G$22^O573)/('data'!$G$22^O573+N573^O573))</f>
        <v>54.2527502961103</v>
      </c>
      <c r="R573" s="25">
        <f>VLOOKUP(IF(P573-'data'!$G$24&lt;0,0,P573-'data'!$G$24),P2:Q1104,2)</f>
        <v>54.2552440581096</v>
      </c>
    </row>
    <row r="574" ht="20.05" customHeight="1">
      <c r="A574" s="22">
        <f>$A573+C573</f>
        <v>2850</v>
      </c>
      <c r="B574" s="23">
        <v>2.5</v>
      </c>
      <c r="C574" s="24">
        <v>5</v>
      </c>
      <c r="D574" t="b" s="25">
        <v>0</v>
      </c>
      <c r="E574" s="26"/>
      <c r="F574" s="30">
        <f>3600*(B574*'data'!$C$15/1000-H574-I573)/C574</f>
        <v>452.789073745853</v>
      </c>
      <c r="G574" s="30">
        <f>IF(F574&gt;'data'!$H$29,'data'!$H$29,IF(F574&lt;0,0,F574))</f>
        <v>452.789073745853</v>
      </c>
      <c r="H574" s="30">
        <f>(J574*'data'!$C$16+K574*OFFSET('data'!$C$17,0,D574)-I573*(OFFSET('data'!$C$18,0,D574)+'data'!$C$19+OFFSET('data'!$C$20,0,D574)))*$C574/60</f>
        <v>-0.628873713535932</v>
      </c>
      <c r="I574" s="30">
        <f>(G574/60)*$C574/60+H574+I573</f>
        <v>16.3633802816823</v>
      </c>
      <c r="J574" s="30">
        <f>J573+('data'!$C$19*I573-'data'!$C$16*J573)*$C574/60</f>
        <v>65.02339356785571</v>
      </c>
      <c r="K574" s="30">
        <f>K573+(OFFSET('data'!$C$20,0,D574)*I573-OFFSET('data'!$C$17,0,D574)*K573)*$C574/60</f>
        <v>127.108015078026</v>
      </c>
      <c r="L574" s="28">
        <f>$A574/60</f>
        <v>47.5</v>
      </c>
      <c r="M574" s="24">
        <f>I574/'data'!$C$15*1000</f>
        <v>2.5</v>
      </c>
      <c r="N574" s="24">
        <f>N573+'data'!$G$21*(M573-N573)/60*C573</f>
        <v>2.49702930495705</v>
      </c>
      <c r="O574" s="25">
        <f>IF(N574&lt;='data'!$G$22,1.89,1.47)</f>
        <v>1.89</v>
      </c>
      <c r="P574" s="24">
        <f>$A574</f>
        <v>2850</v>
      </c>
      <c r="Q574" s="25">
        <f>'data'!$G$23-'data'!$G$23*(1-('data'!$G$22^O574)/('data'!$G$22^O574+N574^O574))</f>
        <v>54.2521451024936</v>
      </c>
      <c r="R574" s="25">
        <f>VLOOKUP(IF(P574-'data'!$G$24&lt;0,0,P574-'data'!$G$24),P2:Q1104,2)</f>
        <v>54.2546094953744</v>
      </c>
    </row>
    <row r="575" ht="20.05" customHeight="1">
      <c r="A575" s="22">
        <f>$A574+C574</f>
        <v>2855</v>
      </c>
      <c r="B575" s="23">
        <v>2.5</v>
      </c>
      <c r="C575" s="24">
        <v>5</v>
      </c>
      <c r="D575" t="b" s="25">
        <v>0</v>
      </c>
      <c r="E575" s="26"/>
      <c r="F575" s="30">
        <f>3600*(B575*'data'!$C$15/1000-H575-I574)/C575</f>
        <v>452.681596559380</v>
      </c>
      <c r="G575" s="30">
        <f>IF(F575&gt;'data'!$H$29,'data'!$H$29,IF(F575&lt;0,0,F575))</f>
        <v>452.681596559380</v>
      </c>
      <c r="H575" s="30">
        <f>(J575*'data'!$C$16+K575*OFFSET('data'!$C$17,0,D575)-I574*(OFFSET('data'!$C$18,0,D575)+'data'!$C$19+OFFSET('data'!$C$20,0,D575)))*$C575/60</f>
        <v>-0.62872443966583</v>
      </c>
      <c r="I575" s="30">
        <f>(G575/60)*$C575/60+H575+I574</f>
        <v>16.3633802816823</v>
      </c>
      <c r="J575" s="30">
        <f>J574+('data'!$C$19*I574-'data'!$C$16*J574)*$C575/60</f>
        <v>65.037283217667</v>
      </c>
      <c r="K575" s="30">
        <f>K574+(OFFSET('data'!$C$20,0,D575)*I574-OFFSET('data'!$C$17,0,D575)*K574)*$C575/60</f>
        <v>127.310801261717</v>
      </c>
      <c r="L575" s="28">
        <f>$A575/60</f>
        <v>47.5833333333333</v>
      </c>
      <c r="M575" s="24">
        <f>I575/'data'!$C$15*1000</f>
        <v>2.5</v>
      </c>
      <c r="N575" s="24">
        <f>N574+'data'!$G$21*(M574-N574)/60*C574</f>
        <v>2.49706426175904</v>
      </c>
      <c r="O575" s="25">
        <f>IF(N575&lt;='data'!$G$22,1.89,1.47)</f>
        <v>1.89</v>
      </c>
      <c r="P575" s="24">
        <f>$A575</f>
        <v>2855</v>
      </c>
      <c r="Q575" s="25">
        <f>'data'!$G$23-'data'!$G$23*(1-('data'!$G$22^O575)/('data'!$G$22^O575+N575^O575))</f>
        <v>54.2515470360878</v>
      </c>
      <c r="R575" s="25">
        <f>VLOOKUP(IF(P575-'data'!$G$24&lt;0,0,P575-'data'!$G$24),P2:Q1104,2)</f>
        <v>54.2539824060155</v>
      </c>
    </row>
    <row r="576" ht="20.05" customHeight="1">
      <c r="A576" s="22">
        <f>$A575+C575</f>
        <v>2860</v>
      </c>
      <c r="B576" s="23">
        <v>2.5</v>
      </c>
      <c r="C576" s="24">
        <v>5</v>
      </c>
      <c r="D576" t="b" s="25">
        <v>0</v>
      </c>
      <c r="E576" s="26"/>
      <c r="F576" s="30">
        <f>3600*(B576*'data'!$C$15/1000-H576-I575)/C576</f>
        <v>452.574480072106</v>
      </c>
      <c r="G576" s="30">
        <f>IF(F576&gt;'data'!$H$29,'data'!$H$29,IF(F576&lt;0,0,F576))</f>
        <v>452.574480072106</v>
      </c>
      <c r="H576" s="30">
        <f>(J576*'data'!$C$16+K576*OFFSET('data'!$C$17,0,D576)-I575*(OFFSET('data'!$C$18,0,D576)+'data'!$C$19+OFFSET('data'!$C$20,0,D576)))*$C576/60</f>
        <v>-0.628575666766839</v>
      </c>
      <c r="I576" s="30">
        <f>(G576/60)*$C576/60+H576+I575</f>
        <v>16.3633802816823</v>
      </c>
      <c r="J576" s="30">
        <f>J575+('data'!$C$19*I575-'data'!$C$16*J575)*$C576/60</f>
        <v>65.0510913580479</v>
      </c>
      <c r="K576" s="30">
        <f>K575+(OFFSET('data'!$C$20,0,D576)*I575-OFFSET('data'!$C$17,0,D576)*K575)*$C576/60</f>
        <v>127.513519680969</v>
      </c>
      <c r="L576" s="28">
        <f>$A576/60</f>
        <v>47.6666666666667</v>
      </c>
      <c r="M576" s="24">
        <f>I576/'data'!$C$15*1000</f>
        <v>2.5</v>
      </c>
      <c r="N576" s="24">
        <f>N575+'data'!$G$21*(M575-N575)/60*C575</f>
        <v>2.49709880721689</v>
      </c>
      <c r="O576" s="25">
        <f>IF(N576&lt;='data'!$G$22,1.89,1.47)</f>
        <v>1.89</v>
      </c>
      <c r="P576" s="24">
        <f>$A576</f>
        <v>2860</v>
      </c>
      <c r="Q576" s="25">
        <f>'data'!$G$23-'data'!$G$23*(1-('data'!$G$22^O576)/('data'!$G$22^O576+N576^O576))</f>
        <v>54.2509560128906</v>
      </c>
      <c r="R576" s="25">
        <f>VLOOKUP(IF(P576-'data'!$G$24&lt;0,0,P576-'data'!$G$24),P2:Q1104,2)</f>
        <v>54.2533627019439</v>
      </c>
    </row>
    <row r="577" ht="20.05" customHeight="1">
      <c r="A577" s="22">
        <f>$A576+C576</f>
        <v>2865</v>
      </c>
      <c r="B577" s="23">
        <v>2.5</v>
      </c>
      <c r="C577" s="24">
        <v>5</v>
      </c>
      <c r="D577" t="b" s="25">
        <v>0</v>
      </c>
      <c r="E577" s="26"/>
      <c r="F577" s="30">
        <f>3600*(B577*'data'!$C$15/1000-H577-I576)/C577</f>
        <v>452.467722257551</v>
      </c>
      <c r="G577" s="30">
        <f>IF(F577&gt;'data'!$H$29,'data'!$H$29,IF(F577&lt;0,0,F577))</f>
        <v>452.467722257551</v>
      </c>
      <c r="H577" s="30">
        <f>(J577*'data'!$C$16+K577*OFFSET('data'!$C$17,0,D577)-I576*(OFFSET('data'!$C$18,0,D577)+'data'!$C$19+OFFSET('data'!$C$20,0,D577)))*$C577/60</f>
        <v>-0.628427392024402</v>
      </c>
      <c r="I577" s="30">
        <f>(G577/60)*$C577/60+H577+I576</f>
        <v>16.3633802816823</v>
      </c>
      <c r="J577" s="30">
        <f>J576+('data'!$C$19*I576-'data'!$C$16*J576)*$C577/60</f>
        <v>65.0648184673249</v>
      </c>
      <c r="K577" s="30">
        <f>K576+(OFFSET('data'!$C$20,0,D577)*I576-OFFSET('data'!$C$17,0,D577)*K576)*$C577/60</f>
        <v>127.716170358426</v>
      </c>
      <c r="L577" s="28">
        <f>$A577/60</f>
        <v>47.75</v>
      </c>
      <c r="M577" s="24">
        <f>I577/'data'!$C$15*1000</f>
        <v>2.5</v>
      </c>
      <c r="N577" s="24">
        <f>N576+'data'!$G$21*(M576-N576)/60*C576</f>
        <v>2.49713294617097</v>
      </c>
      <c r="O577" s="25">
        <f>IF(N577&lt;='data'!$G$22,1.89,1.47)</f>
        <v>1.89</v>
      </c>
      <c r="P577" s="24">
        <f>$A577</f>
        <v>2865</v>
      </c>
      <c r="Q577" s="25">
        <f>'data'!$G$23-'data'!$G$23*(1-('data'!$G$22^O577)/('data'!$G$22^O577+N577^O577))</f>
        <v>54.2503719498915</v>
      </c>
      <c r="R577" s="25">
        <f>VLOOKUP(IF(P577-'data'!$G$24&lt;0,0,P577-'data'!$G$24),P2:Q1104,2)</f>
        <v>54.2527502961103</v>
      </c>
    </row>
    <row r="578" ht="20.05" customHeight="1">
      <c r="A578" s="22">
        <f>$A577+C577</f>
        <v>2870</v>
      </c>
      <c r="B578" s="23">
        <v>2.5</v>
      </c>
      <c r="C578" s="24">
        <v>5</v>
      </c>
      <c r="D578" t="b" s="25">
        <v>0</v>
      </c>
      <c r="E578" s="26"/>
      <c r="F578" s="30">
        <f>3600*(B578*'data'!$C$15/1000-H578-I577)/C578</f>
        <v>452.361321101097</v>
      </c>
      <c r="G578" s="30">
        <f>IF(F578&gt;'data'!$H$29,'data'!$H$29,IF(F578&lt;0,0,F578))</f>
        <v>452.361321101097</v>
      </c>
      <c r="H578" s="30">
        <f>(J578*'data'!$C$16+K578*OFFSET('data'!$C$17,0,D578)-I577*(OFFSET('data'!$C$18,0,D578)+'data'!$C$19+OFFSET('data'!$C$20,0,D578)))*$C578/60</f>
        <v>-0.628279612640437</v>
      </c>
      <c r="I578" s="30">
        <f>(G578/60)*$C578/60+H578+I577</f>
        <v>16.3633802816823</v>
      </c>
      <c r="J578" s="30">
        <f>J577+('data'!$C$19*I577-'data'!$C$16*J577)*$C578/60</f>
        <v>65.07846502101739</v>
      </c>
      <c r="K578" s="30">
        <f>K577+(OFFSET('data'!$C$20,0,D578)*I577-OFFSET('data'!$C$17,0,D578)*K577)*$C578/60</f>
        <v>127.918753316725</v>
      </c>
      <c r="L578" s="28">
        <f>$A578/60</f>
        <v>47.8333333333333</v>
      </c>
      <c r="M578" s="24">
        <f>I578/'data'!$C$15*1000</f>
        <v>2.5</v>
      </c>
      <c r="N578" s="24">
        <f>N577+'data'!$G$21*(M577-N577)/60*C577</f>
        <v>2.4971666834047</v>
      </c>
      <c r="O578" s="25">
        <f>IF(N578&lt;='data'!$G$22,1.89,1.47)</f>
        <v>1.89</v>
      </c>
      <c r="P578" s="24">
        <f>$A578</f>
        <v>2870</v>
      </c>
      <c r="Q578" s="25">
        <f>'data'!$G$23-'data'!$G$23*(1-('data'!$G$22^O578)/('data'!$G$22^O578+N578^O578))</f>
        <v>54.2497947650594</v>
      </c>
      <c r="R578" s="25">
        <f>VLOOKUP(IF(P578-'data'!$G$24&lt;0,0,P578-'data'!$G$24),P2:Q1104,2)</f>
        <v>54.2521451024936</v>
      </c>
    </row>
    <row r="579" ht="20.05" customHeight="1">
      <c r="A579" s="22">
        <f>$A578+C578</f>
        <v>2875</v>
      </c>
      <c r="B579" s="23">
        <v>2.5</v>
      </c>
      <c r="C579" s="24">
        <v>5</v>
      </c>
      <c r="D579" t="b" s="25">
        <v>0</v>
      </c>
      <c r="E579" s="26"/>
      <c r="F579" s="30">
        <f>3600*(B579*'data'!$C$15/1000-H579-I578)/C579</f>
        <v>452.255274599913</v>
      </c>
      <c r="G579" s="30">
        <f>IF(F579&gt;'data'!$H$29,'data'!$H$29,IF(F579&lt;0,0,F579))</f>
        <v>452.255274599913</v>
      </c>
      <c r="H579" s="30">
        <f>(J579*'data'!$C$16+K579*OFFSET('data'!$C$17,0,D579)-I578*(OFFSET('data'!$C$18,0,D579)+'data'!$C$19+OFFSET('data'!$C$20,0,D579)))*$C579/60</f>
        <v>-0.628132325833238</v>
      </c>
      <c r="I579" s="30">
        <f>(G579/60)*$C579/60+H579+I578</f>
        <v>16.3633802816823</v>
      </c>
      <c r="J579" s="30">
        <f>J578+('data'!$C$19*I578-'data'!$C$16*J578)*$C579/60</f>
        <v>65.0920314918544</v>
      </c>
      <c r="K579" s="30">
        <f>K578+(OFFSET('data'!$C$20,0,D579)*I578-OFFSET('data'!$C$17,0,D579)*K578)*$C579/60</f>
        <v>128.121268578495</v>
      </c>
      <c r="L579" s="28">
        <f>$A579/60</f>
        <v>47.9166666666667</v>
      </c>
      <c r="M579" s="24">
        <f>I579/'data'!$C$15*1000</f>
        <v>2.5</v>
      </c>
      <c r="N579" s="24">
        <f>N578+'data'!$G$21*(M578-N578)/60*C578</f>
        <v>2.49720002364521</v>
      </c>
      <c r="O579" s="25">
        <f>IF(N579&lt;='data'!$G$22,1.89,1.47)</f>
        <v>1.89</v>
      </c>
      <c r="P579" s="24">
        <f>$A579</f>
        <v>2875</v>
      </c>
      <c r="Q579" s="25">
        <f>'data'!$G$23-'data'!$G$23*(1-('data'!$G$22^O579)/('data'!$G$22^O579+N579^O579))</f>
        <v>54.249224377332</v>
      </c>
      <c r="R579" s="25">
        <f>VLOOKUP(IF(P579-'data'!$G$24&lt;0,0,P579-'data'!$G$24),P2:Q1104,2)</f>
        <v>54.2515470360878</v>
      </c>
    </row>
    <row r="580" ht="20.05" customHeight="1">
      <c r="A580" s="22">
        <f>$A579+C579</f>
        <v>2880</v>
      </c>
      <c r="B580" s="23">
        <v>2.5</v>
      </c>
      <c r="C580" s="24">
        <v>5</v>
      </c>
      <c r="D580" t="b" s="25">
        <v>0</v>
      </c>
      <c r="E580" s="26"/>
      <c r="F580" s="30">
        <f>3600*(B580*'data'!$C$15/1000-H580-I579)/C580</f>
        <v>452.149580762898</v>
      </c>
      <c r="G580" s="30">
        <f>IF(F580&gt;'data'!$H$29,'data'!$H$29,IF(F580&lt;0,0,F580))</f>
        <v>452.149580762898</v>
      </c>
      <c r="H580" s="30">
        <f>(J580*'data'!$C$16+K580*OFFSET('data'!$C$17,0,D580)-I579*(OFFSET('data'!$C$18,0,D580)+'data'!$C$19+OFFSET('data'!$C$20,0,D580)))*$C580/60</f>
        <v>-0.627985528837384</v>
      </c>
      <c r="I580" s="30">
        <f>(G580/60)*$C580/60+H580+I579</f>
        <v>16.3633802816823</v>
      </c>
      <c r="J580" s="30">
        <f>J579+('data'!$C$19*I579-'data'!$C$16*J579)*$C580/60</f>
        <v>65.1055183497907</v>
      </c>
      <c r="K580" s="30">
        <f>K579+(OFFSET('data'!$C$20,0,D580)*I579-OFFSET('data'!$C$17,0,D580)*K579)*$C580/60</f>
        <v>128.323716166359</v>
      </c>
      <c r="L580" s="28">
        <f>$A580/60</f>
        <v>48</v>
      </c>
      <c r="M580" s="24">
        <f>I580/'data'!$C$15*1000</f>
        <v>2.5</v>
      </c>
      <c r="N580" s="24">
        <f>N579+'data'!$G$21*(M579-N579)/60*C579</f>
        <v>2.497232971564</v>
      </c>
      <c r="O580" s="25">
        <f>IF(N580&lt;='data'!$G$22,1.89,1.47)</f>
        <v>1.89</v>
      </c>
      <c r="P580" s="24">
        <f>$A580</f>
        <v>2880</v>
      </c>
      <c r="Q580" s="25">
        <f>'data'!$G$23-'data'!$G$23*(1-('data'!$G$22^O580)/('data'!$G$22^O580+N580^O580))</f>
        <v>54.2486607066036</v>
      </c>
      <c r="R580" s="25">
        <f>VLOOKUP(IF(P580-'data'!$G$24&lt;0,0,P580-'data'!$G$24),P2:Q1104,2)</f>
        <v>54.2509560128906</v>
      </c>
    </row>
    <row r="581" ht="20.05" customHeight="1">
      <c r="A581" s="22">
        <f>$A580+C580</f>
        <v>2885</v>
      </c>
      <c r="B581" s="23">
        <v>2.5</v>
      </c>
      <c r="C581" s="24">
        <v>5</v>
      </c>
      <c r="D581" t="b" s="25">
        <v>0</v>
      </c>
      <c r="E581" s="26"/>
      <c r="F581" s="30">
        <f>3600*(B581*'data'!$C$15/1000-H581-I580)/C581</f>
        <v>452.044237610601</v>
      </c>
      <c r="G581" s="30">
        <f>IF(F581&gt;'data'!$H$29,'data'!$H$29,IF(F581&lt;0,0,F581))</f>
        <v>452.044237610601</v>
      </c>
      <c r="H581" s="30">
        <f>(J581*'data'!$C$16+K581*OFFSET('data'!$C$17,0,D581)-I580*(OFFSET('data'!$C$18,0,D581)+'data'!$C$19+OFFSET('data'!$C$20,0,D581)))*$C581/60</f>
        <v>-0.627839218903638</v>
      </c>
      <c r="I581" s="30">
        <f>(G581/60)*$C581/60+H581+I580</f>
        <v>16.3633802816823</v>
      </c>
      <c r="J581" s="30">
        <f>J580+('data'!$C$19*I580-'data'!$C$16*J580)*$C581/60</f>
        <v>65.11892606202331</v>
      </c>
      <c r="K581" s="30">
        <f>K580+(OFFSET('data'!$C$20,0,D581)*I580-OFFSET('data'!$C$17,0,D581)*K580)*$C581/60</f>
        <v>128.526096102931</v>
      </c>
      <c r="L581" s="28">
        <f>$A581/60</f>
        <v>48.0833333333333</v>
      </c>
      <c r="M581" s="24">
        <f>I581/'data'!$C$15*1000</f>
        <v>2.5</v>
      </c>
      <c r="N581" s="24">
        <f>N580+'data'!$G$21*(M580-N580)/60*C580</f>
        <v>2.4972655317776</v>
      </c>
      <c r="O581" s="25">
        <f>IF(N581&lt;='data'!$G$22,1.89,1.47)</f>
        <v>1.89</v>
      </c>
      <c r="P581" s="24">
        <f>$A581</f>
        <v>2885</v>
      </c>
      <c r="Q581" s="25">
        <f>'data'!$G$23-'data'!$G$23*(1-('data'!$G$22^O581)/('data'!$G$22^O581+N581^O581))</f>
        <v>54.248103673714</v>
      </c>
      <c r="R581" s="25">
        <f>VLOOKUP(IF(P581-'data'!$G$24&lt;0,0,P581-'data'!$G$24),P2:Q1104,2)</f>
        <v>54.2503719498915</v>
      </c>
    </row>
    <row r="582" ht="20.05" customHeight="1">
      <c r="A582" s="22">
        <f>$A581+C581</f>
        <v>2890</v>
      </c>
      <c r="B582" s="23">
        <v>2.5</v>
      </c>
      <c r="C582" s="24">
        <v>5</v>
      </c>
      <c r="D582" t="b" s="25">
        <v>0</v>
      </c>
      <c r="E582" s="26"/>
      <c r="F582" s="30">
        <f>3600*(B582*'data'!$C$15/1000-H582-I581)/C582</f>
        <v>451.939243175158</v>
      </c>
      <c r="G582" s="30">
        <f>IF(F582&gt;'data'!$H$29,'data'!$H$29,IF(F582&lt;0,0,F582))</f>
        <v>451.939243175158</v>
      </c>
      <c r="H582" s="30">
        <f>(J582*'data'!$C$16+K582*OFFSET('data'!$C$17,0,D582)-I581*(OFFSET('data'!$C$18,0,D582)+'data'!$C$19+OFFSET('data'!$C$20,0,D582)))*$C582/60</f>
        <v>-0.627693393298856</v>
      </c>
      <c r="I582" s="30">
        <f>(G582/60)*$C582/60+H582+I581</f>
        <v>16.3633802816823</v>
      </c>
      <c r="J582" s="30">
        <f>J581+('data'!$C$19*I581-'data'!$C$16*J581)*$C582/60</f>
        <v>65.1322550930075</v>
      </c>
      <c r="K582" s="30">
        <f>K581+(OFFSET('data'!$C$20,0,D582)*I581-OFFSET('data'!$C$17,0,D582)*K581)*$C582/60</f>
        <v>128.728408410817</v>
      </c>
      <c r="L582" s="28">
        <f>$A582/60</f>
        <v>48.1666666666667</v>
      </c>
      <c r="M582" s="24">
        <f>I582/'data'!$C$15*1000</f>
        <v>2.5</v>
      </c>
      <c r="N582" s="24">
        <f>N581+'data'!$G$21*(M581-N581)/60*C581</f>
        <v>2.49729770884823</v>
      </c>
      <c r="O582" s="25">
        <f>IF(N582&lt;='data'!$G$22,1.89,1.47)</f>
        <v>1.89</v>
      </c>
      <c r="P582" s="24">
        <f>$A582</f>
        <v>2890</v>
      </c>
      <c r="Q582" s="25">
        <f>'data'!$G$23-'data'!$G$23*(1-('data'!$G$22^O582)/('data'!$G$22^O582+N582^O582))</f>
        <v>54.2475532004372</v>
      </c>
      <c r="R582" s="25">
        <f>VLOOKUP(IF(P582-'data'!$G$24&lt;0,0,P582-'data'!$G$24),P2:Q1104,2)</f>
        <v>54.2497947650594</v>
      </c>
    </row>
    <row r="583" ht="20.05" customHeight="1">
      <c r="A583" s="22">
        <f>$A582+C582</f>
        <v>2895</v>
      </c>
      <c r="B583" s="23">
        <v>2.5</v>
      </c>
      <c r="C583" s="24">
        <v>5</v>
      </c>
      <c r="D583" t="b" s="25">
        <v>0</v>
      </c>
      <c r="E583" s="26"/>
      <c r="F583" s="30">
        <f>3600*(B583*'data'!$C$15/1000-H583-I582)/C583</f>
        <v>451.834595500225</v>
      </c>
      <c r="G583" s="30">
        <f>IF(F583&gt;'data'!$H$29,'data'!$H$29,IF(F583&lt;0,0,F583))</f>
        <v>451.834595500225</v>
      </c>
      <c r="H583" s="30">
        <f>(J583*'data'!$C$16+K583*OFFSET('data'!$C$17,0,D583)-I582*(OFFSET('data'!$C$18,0,D583)+'data'!$C$19+OFFSET('data'!$C$20,0,D583)))*$C583/60</f>
        <v>-0.627548049305893</v>
      </c>
      <c r="I583" s="30">
        <f>(G583/60)*$C583/60+H583+I582</f>
        <v>16.3633802816823</v>
      </c>
      <c r="J583" s="30">
        <f>J582+('data'!$C$19*I582-'data'!$C$16*J582)*$C583/60</f>
        <v>65.1455059044729</v>
      </c>
      <c r="K583" s="30">
        <f>K582+(OFFSET('data'!$C$20,0,D583)*I582-OFFSET('data'!$C$17,0,D583)*K582)*$C583/60</f>
        <v>128.930653112617</v>
      </c>
      <c r="L583" s="28">
        <f>$A583/60</f>
        <v>48.25</v>
      </c>
      <c r="M583" s="24">
        <f>I583/'data'!$C$15*1000</f>
        <v>2.5</v>
      </c>
      <c r="N583" s="24">
        <f>N582+'data'!$G$21*(M582-N582)/60*C582</f>
        <v>2.4973295072844</v>
      </c>
      <c r="O583" s="25">
        <f>IF(N583&lt;='data'!$G$22,1.89,1.47)</f>
        <v>1.89</v>
      </c>
      <c r="P583" s="24">
        <f>$A583</f>
        <v>2895</v>
      </c>
      <c r="Q583" s="25">
        <f>'data'!$G$23-'data'!$G$23*(1-('data'!$G$22^O583)/('data'!$G$22^O583+N583^O583))</f>
        <v>54.2470092094707</v>
      </c>
      <c r="R583" s="25">
        <f>VLOOKUP(IF(P583-'data'!$G$24&lt;0,0,P583-'data'!$G$24),P2:Q1104,2)</f>
        <v>54.249224377332</v>
      </c>
    </row>
    <row r="584" ht="20.05" customHeight="1">
      <c r="A584" s="22">
        <f>$A583+C583</f>
        <v>2900</v>
      </c>
      <c r="B584" s="23">
        <v>2.5</v>
      </c>
      <c r="C584" s="24">
        <v>5</v>
      </c>
      <c r="D584" t="b" s="25">
        <v>0</v>
      </c>
      <c r="E584" s="26"/>
      <c r="F584" s="30">
        <f>3600*(B584*'data'!$C$15/1000-H584-I583)/C584</f>
        <v>451.730292640904</v>
      </c>
      <c r="G584" s="30">
        <f>IF(F584&gt;'data'!$H$29,'data'!$H$29,IF(F584&lt;0,0,F584))</f>
        <v>451.730292640904</v>
      </c>
      <c r="H584" s="30">
        <f>(J584*'data'!$C$16+K584*OFFSET('data'!$C$17,0,D584)-I583*(OFFSET('data'!$C$18,0,D584)+'data'!$C$19+OFFSET('data'!$C$20,0,D584)))*$C584/60</f>
        <v>-0.6274031842235031</v>
      </c>
      <c r="I584" s="30">
        <f>(G584/60)*$C584/60+H584+I583</f>
        <v>16.3633802816823</v>
      </c>
      <c r="J584" s="30">
        <f>J583+('data'!$C$19*I583-'data'!$C$16*J583)*$C584/60</f>
        <v>65.1586789554397</v>
      </c>
      <c r="K584" s="30">
        <f>K583+(OFFSET('data'!$C$20,0,D584)*I583-OFFSET('data'!$C$17,0,D584)*K583)*$C584/60</f>
        <v>129.132830230923</v>
      </c>
      <c r="L584" s="28">
        <f>$A584/60</f>
        <v>48.3333333333333</v>
      </c>
      <c r="M584" s="24">
        <f>I584/'data'!$C$15*1000</f>
        <v>2.5</v>
      </c>
      <c r="N584" s="24">
        <f>N583+'data'!$G$21*(M583-N583)/60*C583</f>
        <v>2.4973609315416</v>
      </c>
      <c r="O584" s="25">
        <f>IF(N584&lt;='data'!$G$22,1.89,1.47)</f>
        <v>1.89</v>
      </c>
      <c r="P584" s="24">
        <f>$A584</f>
        <v>2900</v>
      </c>
      <c r="Q584" s="25">
        <f>'data'!$G$23-'data'!$G$23*(1-('data'!$G$22^O584)/('data'!$G$22^O584+N584^O584))</f>
        <v>54.2464716244239</v>
      </c>
      <c r="R584" s="25">
        <f>VLOOKUP(IF(P584-'data'!$G$24&lt;0,0,P584-'data'!$G$24),P2:Q1104,2)</f>
        <v>54.2486607066036</v>
      </c>
    </row>
    <row r="585" ht="20.05" customHeight="1">
      <c r="A585" s="22">
        <f>$A584+C584</f>
        <v>2905</v>
      </c>
      <c r="B585" s="23">
        <v>2.5</v>
      </c>
      <c r="C585" s="24">
        <v>5</v>
      </c>
      <c r="D585" t="b" s="25">
        <v>0</v>
      </c>
      <c r="E585" s="26"/>
      <c r="F585" s="30">
        <f>3600*(B585*'data'!$C$15/1000-H585-I584)/C585</f>
        <v>451.626332663685</v>
      </c>
      <c r="G585" s="30">
        <f>IF(F585&gt;'data'!$H$29,'data'!$H$29,IF(F585&lt;0,0,F585))</f>
        <v>451.626332663685</v>
      </c>
      <c r="H585" s="30">
        <f>(J585*'data'!$C$16+K585*OFFSET('data'!$C$17,0,D585)-I584*(OFFSET('data'!$C$18,0,D585)+'data'!$C$19+OFFSET('data'!$C$20,0,D585)))*$C585/60</f>
        <v>-0.627258795366254</v>
      </c>
      <c r="I585" s="30">
        <f>(G585/60)*$C585/60+H585+I584</f>
        <v>16.3633802816823</v>
      </c>
      <c r="J585" s="30">
        <f>J584+('data'!$C$19*I584-'data'!$C$16*J584)*$C585/60</f>
        <v>65.1717747022342</v>
      </c>
      <c r="K585" s="30">
        <f>K584+(OFFSET('data'!$C$20,0,D585)*I584-OFFSET('data'!$C$17,0,D585)*K584)*$C585/60</f>
        <v>129.334939788319</v>
      </c>
      <c r="L585" s="28">
        <f>$A585/60</f>
        <v>48.4166666666667</v>
      </c>
      <c r="M585" s="24">
        <f>I585/'data'!$C$15*1000</f>
        <v>2.5</v>
      </c>
      <c r="N585" s="24">
        <f>N584+'data'!$G$21*(M584-N584)/60*C584</f>
        <v>2.49739198602286</v>
      </c>
      <c r="O585" s="25">
        <f>IF(N585&lt;='data'!$G$22,1.89,1.47)</f>
        <v>1.89</v>
      </c>
      <c r="P585" s="24">
        <f>$A585</f>
        <v>2905</v>
      </c>
      <c r="Q585" s="25">
        <f>'data'!$G$23-'data'!$G$23*(1-('data'!$G$22^O585)/('data'!$G$22^O585+N585^O585))</f>
        <v>54.2459403698081</v>
      </c>
      <c r="R585" s="25">
        <f>VLOOKUP(IF(P585-'data'!$G$24&lt;0,0,P585-'data'!$G$24),P2:Q1104,2)</f>
        <v>54.248103673714</v>
      </c>
    </row>
    <row r="586" ht="20.05" customHeight="1">
      <c r="A586" s="22">
        <f>$A585+C585</f>
        <v>2910</v>
      </c>
      <c r="B586" s="23">
        <v>2.5</v>
      </c>
      <c r="C586" s="24">
        <v>5</v>
      </c>
      <c r="D586" t="b" s="25">
        <v>0</v>
      </c>
      <c r="E586" s="26"/>
      <c r="F586" s="30">
        <f>3600*(B586*'data'!$C$15/1000-H586-I585)/C586</f>
        <v>451.522713646372</v>
      </c>
      <c r="G586" s="30">
        <f>IF(F586&gt;'data'!$H$29,'data'!$H$29,IF(F586&lt;0,0,F586))</f>
        <v>451.522713646372</v>
      </c>
      <c r="H586" s="30">
        <f>(J586*'data'!$C$16+K586*OFFSET('data'!$C$17,0,D586)-I585*(OFFSET('data'!$C$18,0,D586)+'data'!$C$19+OFFSET('data'!$C$20,0,D586)))*$C586/60</f>
        <v>-0.6271148800644299</v>
      </c>
      <c r="I586" s="30">
        <f>(G586/60)*$C586/60+H586+I585</f>
        <v>16.3633802816823</v>
      </c>
      <c r="J586" s="30">
        <f>J585+('data'!$C$19*I585-'data'!$C$16*J585)*$C586/60</f>
        <v>65.184793598505</v>
      </c>
      <c r="K586" s="30">
        <f>K585+(OFFSET('data'!$C$20,0,D586)*I585-OFFSET('data'!$C$17,0,D586)*K585)*$C586/60</f>
        <v>129.536981807381</v>
      </c>
      <c r="L586" s="28">
        <f>$A586/60</f>
        <v>48.5</v>
      </c>
      <c r="M586" s="24">
        <f>I586/'data'!$C$15*1000</f>
        <v>2.5</v>
      </c>
      <c r="N586" s="24">
        <f>N585+'data'!$G$21*(M585-N585)/60*C585</f>
        <v>2.49742267507942</v>
      </c>
      <c r="O586" s="25">
        <f>IF(N586&lt;='data'!$G$22,1.89,1.47)</f>
        <v>1.89</v>
      </c>
      <c r="P586" s="24">
        <f>$A586</f>
        <v>2910</v>
      </c>
      <c r="Q586" s="25">
        <f>'data'!$G$23-'data'!$G$23*(1-('data'!$G$22^O586)/('data'!$G$22^O586+N586^O586))</f>
        <v>54.2454153710252</v>
      </c>
      <c r="R586" s="25">
        <f>VLOOKUP(IF(P586-'data'!$G$24&lt;0,0,P586-'data'!$G$24),P2:Q1104,2)</f>
        <v>54.2475532004372</v>
      </c>
    </row>
    <row r="587" ht="20.05" customHeight="1">
      <c r="A587" s="22">
        <f>$A586+C586</f>
        <v>2915</v>
      </c>
      <c r="B587" s="23">
        <v>2.5</v>
      </c>
      <c r="C587" s="24">
        <v>5</v>
      </c>
      <c r="D587" t="b" s="25">
        <v>0</v>
      </c>
      <c r="E587" s="26"/>
      <c r="F587" s="30">
        <f>3600*(B587*'data'!$C$15/1000-H587-I586)/C587</f>
        <v>451.419433678019</v>
      </c>
      <c r="G587" s="30">
        <f>IF(F587&gt;'data'!$H$29,'data'!$H$29,IF(F587&lt;0,0,F587))</f>
        <v>451.419433678019</v>
      </c>
      <c r="H587" s="30">
        <f>(J587*'data'!$C$16+K587*OFFSET('data'!$C$17,0,D587)-I586*(OFFSET('data'!$C$18,0,D587)+'data'!$C$19+OFFSET('data'!$C$20,0,D587)))*$C587/60</f>
        <v>-0.62697143566394</v>
      </c>
      <c r="I587" s="30">
        <f>(G587/60)*$C587/60+H587+I586</f>
        <v>16.3633802816823</v>
      </c>
      <c r="J587" s="30">
        <f>J586+('data'!$C$19*I586-'data'!$C$16*J586)*$C587/60</f>
        <v>65.1977360952384</v>
      </c>
      <c r="K587" s="30">
        <f>K586+(OFFSET('data'!$C$20,0,D587)*I586-OFFSET('data'!$C$17,0,D587)*K586)*$C587/60</f>
        <v>129.738956310679</v>
      </c>
      <c r="L587" s="28">
        <f>$A587/60</f>
        <v>48.5833333333333</v>
      </c>
      <c r="M587" s="24">
        <f>I587/'data'!$C$15*1000</f>
        <v>2.5</v>
      </c>
      <c r="N587" s="24">
        <f>N586+'data'!$G$21*(M586-N586)/60*C586</f>
        <v>2.49745300301131</v>
      </c>
      <c r="O587" s="25">
        <f>IF(N587&lt;='data'!$G$22,1.89,1.47)</f>
        <v>1.89</v>
      </c>
      <c r="P587" s="24">
        <f>$A587</f>
        <v>2915</v>
      </c>
      <c r="Q587" s="25">
        <f>'data'!$G$23-'data'!$G$23*(1-('data'!$G$22^O587)/('data'!$G$22^O587+N587^O587))</f>
        <v>54.2448965543576</v>
      </c>
      <c r="R587" s="25">
        <f>VLOOKUP(IF(P587-'data'!$G$24&lt;0,0,P587-'data'!$G$24),P2:Q1104,2)</f>
        <v>54.2470092094707</v>
      </c>
    </row>
    <row r="588" ht="20.05" customHeight="1">
      <c r="A588" s="22">
        <f>$A587+C587</f>
        <v>2920</v>
      </c>
      <c r="B588" s="23">
        <v>2.5</v>
      </c>
      <c r="C588" s="24">
        <v>5</v>
      </c>
      <c r="D588" t="b" s="25">
        <v>0</v>
      </c>
      <c r="E588" s="26"/>
      <c r="F588" s="30">
        <f>3600*(B588*'data'!$C$15/1000-H588-I587)/C588</f>
        <v>451.316490858864</v>
      </c>
      <c r="G588" s="30">
        <f>IF(F588&gt;'data'!$H$29,'data'!$H$29,IF(F588&lt;0,0,F588))</f>
        <v>451.316490858864</v>
      </c>
      <c r="H588" s="30">
        <f>(J588*'data'!$C$16+K588*OFFSET('data'!$C$17,0,D588)-I587*(OFFSET('data'!$C$18,0,D588)+'data'!$C$19+OFFSET('data'!$C$20,0,D588)))*$C588/60</f>
        <v>-0.626828459526225</v>
      </c>
      <c r="I588" s="30">
        <f>(G588/60)*$C588/60+H588+I587</f>
        <v>16.3633802816823</v>
      </c>
      <c r="J588" s="30">
        <f>J587+('data'!$C$19*I587-'data'!$C$16*J587)*$C588/60</f>
        <v>65.2106026407743</v>
      </c>
      <c r="K588" s="30">
        <f>K587+(OFFSET('data'!$C$20,0,D588)*I587-OFFSET('data'!$C$17,0,D588)*K587)*$C588/60</f>
        <v>129.940863320774</v>
      </c>
      <c r="L588" s="28">
        <f>$A588/60</f>
        <v>48.6666666666667</v>
      </c>
      <c r="M588" s="24">
        <f>I588/'data'!$C$15*1000</f>
        <v>2.5</v>
      </c>
      <c r="N588" s="24">
        <f>N587+'data'!$G$21*(M587-N587)/60*C587</f>
        <v>2.49748297406796</v>
      </c>
      <c r="O588" s="25">
        <f>IF(N588&lt;='data'!$G$22,1.89,1.47)</f>
        <v>1.89</v>
      </c>
      <c r="P588" s="24">
        <f>$A588</f>
        <v>2920</v>
      </c>
      <c r="Q588" s="25">
        <f>'data'!$G$23-'data'!$G$23*(1-('data'!$G$22^O588)/('data'!$G$22^O588+N588^O588))</f>
        <v>54.2443838469574</v>
      </c>
      <c r="R588" s="25">
        <f>VLOOKUP(IF(P588-'data'!$G$24&lt;0,0,P588-'data'!$G$24),P2:Q1104,2)</f>
        <v>54.2464716244239</v>
      </c>
    </row>
    <row r="589" ht="20.05" customHeight="1">
      <c r="A589" s="22">
        <f>$A588+C588</f>
        <v>2925</v>
      </c>
      <c r="B589" s="23">
        <v>2.5</v>
      </c>
      <c r="C589" s="24">
        <v>5</v>
      </c>
      <c r="D589" t="b" s="25">
        <v>0</v>
      </c>
      <c r="E589" s="26"/>
      <c r="F589" s="30">
        <f>3600*(B589*'data'!$C$15/1000-H589-I588)/C589</f>
        <v>451.213883300266</v>
      </c>
      <c r="G589" s="30">
        <f>IF(F589&gt;'data'!$H$29,'data'!$H$29,IF(F589&lt;0,0,F589))</f>
        <v>451.213883300266</v>
      </c>
      <c r="H589" s="30">
        <f>(J589*'data'!$C$16+K589*OFFSET('data'!$C$17,0,D589)-I588*(OFFSET('data'!$C$18,0,D589)+'data'!$C$19+OFFSET('data'!$C$20,0,D589)))*$C589/60</f>
        <v>-0.626685949028172</v>
      </c>
      <c r="I589" s="30">
        <f>(G589/60)*$C589/60+H589+I588</f>
        <v>16.3633802816823</v>
      </c>
      <c r="J589" s="30">
        <f>J588+('data'!$C$19*I588-'data'!$C$16*J588)*$C589/60</f>
        <v>65.2233936808214</v>
      </c>
      <c r="K589" s="30">
        <f>K588+(OFFSET('data'!$C$20,0,D589)*I588-OFFSET('data'!$C$17,0,D589)*K588)*$C589/60</f>
        <v>130.142702860220</v>
      </c>
      <c r="L589" s="28">
        <f>$A589/60</f>
        <v>48.75</v>
      </c>
      <c r="M589" s="24">
        <f>I589/'data'!$C$15*1000</f>
        <v>2.5</v>
      </c>
      <c r="N589" s="24">
        <f>N588+'data'!$G$21*(M588-N588)/60*C588</f>
        <v>2.49751259244879</v>
      </c>
      <c r="O589" s="25">
        <f>IF(N589&lt;='data'!$G$22,1.89,1.47)</f>
        <v>1.89</v>
      </c>
      <c r="P589" s="24">
        <f>$A589</f>
        <v>2925</v>
      </c>
      <c r="Q589" s="25">
        <f>'data'!$G$23-'data'!$G$23*(1-('data'!$G$22^O589)/('data'!$G$22^O589+N589^O589))</f>
        <v>54.2438771768364</v>
      </c>
      <c r="R589" s="25">
        <f>VLOOKUP(IF(P589-'data'!$G$24&lt;0,0,P589-'data'!$G$24),P2:Q1104,2)</f>
        <v>54.2459403698081</v>
      </c>
    </row>
    <row r="590" ht="20.05" customHeight="1">
      <c r="A590" s="22">
        <f>$A589+C589</f>
        <v>2930</v>
      </c>
      <c r="B590" s="23">
        <v>2.5</v>
      </c>
      <c r="C590" s="24">
        <v>5</v>
      </c>
      <c r="D590" t="b" s="25">
        <v>0</v>
      </c>
      <c r="E590" s="26"/>
      <c r="F590" s="30">
        <f>3600*(B590*'data'!$C$15/1000-H590-I589)/C590</f>
        <v>451.111609124634</v>
      </c>
      <c r="G590" s="30">
        <f>IF(F590&gt;'data'!$H$29,'data'!$H$29,IF(F590&lt;0,0,F590))</f>
        <v>451.111609124634</v>
      </c>
      <c r="H590" s="30">
        <f>(J590*'data'!$C$16+K590*OFFSET('data'!$C$17,0,D590)-I589*(OFFSET('data'!$C$18,0,D590)+'data'!$C$19+OFFSET('data'!$C$20,0,D590)))*$C590/60</f>
        <v>-0.626543901562016</v>
      </c>
      <c r="I590" s="30">
        <f>(G590/60)*$C590/60+H590+I589</f>
        <v>16.3633802816823</v>
      </c>
      <c r="J590" s="30">
        <f>J589+('data'!$C$19*I589-'data'!$C$16*J589)*$C590/60</f>
        <v>65.2361096584729</v>
      </c>
      <c r="K590" s="30">
        <f>K589+(OFFSET('data'!$C$20,0,D590)*I589-OFFSET('data'!$C$17,0,D590)*K589)*$C590/60</f>
        <v>130.344474951563</v>
      </c>
      <c r="L590" s="28">
        <f>$A590/60</f>
        <v>48.8333333333333</v>
      </c>
      <c r="M590" s="24">
        <f>I590/'data'!$C$15*1000</f>
        <v>2.5</v>
      </c>
      <c r="N590" s="24">
        <f>N589+'data'!$G$21*(M589-N589)/60*C589</f>
        <v>2.49754186230382</v>
      </c>
      <c r="O590" s="25">
        <f>IF(N590&lt;='data'!$G$22,1.89,1.47)</f>
        <v>1.89</v>
      </c>
      <c r="P590" s="24">
        <f>$A590</f>
        <v>2930</v>
      </c>
      <c r="Q590" s="25">
        <f>'data'!$G$23-'data'!$G$23*(1-('data'!$G$22^O590)/('data'!$G$22^O590+N590^O590))</f>
        <v>54.2433764728558</v>
      </c>
      <c r="R590" s="25">
        <f>VLOOKUP(IF(P590-'data'!$G$24&lt;0,0,P590-'data'!$G$24),P2:Q1104,2)</f>
        <v>54.2454153710252</v>
      </c>
    </row>
    <row r="591" ht="20.05" customHeight="1">
      <c r="A591" s="22">
        <f>$A590+C590</f>
        <v>2935</v>
      </c>
      <c r="B591" s="23">
        <v>2.5</v>
      </c>
      <c r="C591" s="24">
        <v>5</v>
      </c>
      <c r="D591" t="b" s="25">
        <v>0</v>
      </c>
      <c r="E591" s="26"/>
      <c r="F591" s="30">
        <f>3600*(B591*'data'!$C$15/1000-H591-I590)/C591</f>
        <v>451.009666465366</v>
      </c>
      <c r="G591" s="30">
        <f>IF(F591&gt;'data'!$H$29,'data'!$H$29,IF(F591&lt;0,0,F591))</f>
        <v>451.009666465366</v>
      </c>
      <c r="H591" s="30">
        <f>(J591*'data'!$C$16+K591*OFFSET('data'!$C$17,0,D591)-I590*(OFFSET('data'!$C$18,0,D591)+'data'!$C$19+OFFSET('data'!$C$20,0,D591)))*$C591/60</f>
        <v>-0.626402314535256</v>
      </c>
      <c r="I591" s="30">
        <f>(G591/60)*$C591/60+H591+I590</f>
        <v>16.3633802816823</v>
      </c>
      <c r="J591" s="30">
        <f>J590+('data'!$C$19*I590-'data'!$C$16*J590)*$C591/60</f>
        <v>65.2487510142217</v>
      </c>
      <c r="K591" s="30">
        <f>K590+(OFFSET('data'!$C$20,0,D591)*I590-OFFSET('data'!$C$17,0,D591)*K590)*$C591/60</f>
        <v>130.546179617343</v>
      </c>
      <c r="L591" s="28">
        <f>$A591/60</f>
        <v>48.9166666666667</v>
      </c>
      <c r="M591" s="24">
        <f>I591/'data'!$C$15*1000</f>
        <v>2.5</v>
      </c>
      <c r="N591" s="24">
        <f>N590+'data'!$G$21*(M590-N590)/60*C590</f>
        <v>2.49757078773422</v>
      </c>
      <c r="O591" s="25">
        <f>IF(N591&lt;='data'!$G$22,1.89,1.47)</f>
        <v>1.89</v>
      </c>
      <c r="P591" s="24">
        <f>$A591</f>
        <v>2935</v>
      </c>
      <c r="Q591" s="25">
        <f>'data'!$G$23-'data'!$G$23*(1-('data'!$G$22^O591)/('data'!$G$22^O591+N591^O591))</f>
        <v>54.2428816647163</v>
      </c>
      <c r="R591" s="25">
        <f>VLOOKUP(IF(P591-'data'!$G$24&lt;0,0,P591-'data'!$G$24),P2:Q1104,2)</f>
        <v>54.2448965543576</v>
      </c>
    </row>
    <row r="592" ht="20.05" customHeight="1">
      <c r="A592" s="22">
        <f>$A591+C591</f>
        <v>2940</v>
      </c>
      <c r="B592" s="23">
        <v>2.5</v>
      </c>
      <c r="C592" s="24">
        <v>5</v>
      </c>
      <c r="D592" t="b" s="25">
        <v>0</v>
      </c>
      <c r="E592" s="26"/>
      <c r="F592" s="30">
        <f>3600*(B592*'data'!$C$15/1000-H592-I591)/C592</f>
        <v>450.908053466786</v>
      </c>
      <c r="G592" s="30">
        <f>IF(F592&gt;'data'!$H$29,'data'!$H$29,IF(F592&lt;0,0,F592))</f>
        <v>450.908053466786</v>
      </c>
      <c r="H592" s="30">
        <f>(J592*'data'!$C$16+K592*OFFSET('data'!$C$17,0,D592)-I591*(OFFSET('data'!$C$18,0,D592)+'data'!$C$19+OFFSET('data'!$C$20,0,D592)))*$C592/60</f>
        <v>-0.626261185370561</v>
      </c>
      <c r="I592" s="30">
        <f>(G592/60)*$C592/60+H592+I591</f>
        <v>16.3633802816823</v>
      </c>
      <c r="J592" s="30">
        <f>J591+('data'!$C$19*I591-'data'!$C$16*J591)*$C592/60</f>
        <v>65.2613181859759</v>
      </c>
      <c r="K592" s="30">
        <f>K591+(OFFSET('data'!$C$20,0,D592)*I591-OFFSET('data'!$C$17,0,D592)*K591)*$C592/60</f>
        <v>130.747816880091</v>
      </c>
      <c r="L592" s="28">
        <f>$A592/60</f>
        <v>49</v>
      </c>
      <c r="M592" s="24">
        <f>I592/'data'!$C$15*1000</f>
        <v>2.5</v>
      </c>
      <c r="N592" s="24">
        <f>N591+'data'!$G$21*(M591-N591)/60*C591</f>
        <v>2.49759937279292</v>
      </c>
      <c r="O592" s="25">
        <f>IF(N592&lt;='data'!$G$22,1.89,1.47)</f>
        <v>1.89</v>
      </c>
      <c r="P592" s="24">
        <f>$A592</f>
        <v>2940</v>
      </c>
      <c r="Q592" s="25">
        <f>'data'!$G$23-'data'!$G$23*(1-('data'!$G$22^O592)/('data'!$G$22^O592+N592^O592))</f>
        <v>54.2423926829475</v>
      </c>
      <c r="R592" s="25">
        <f>VLOOKUP(IF(P592-'data'!$G$24&lt;0,0,P592-'data'!$G$24),P2:Q1104,2)</f>
        <v>54.2443838469574</v>
      </c>
    </row>
    <row r="593" ht="20.05" customHeight="1">
      <c r="A593" s="22">
        <f>$A592+C592</f>
        <v>2945</v>
      </c>
      <c r="B593" s="23">
        <v>2.5</v>
      </c>
      <c r="C593" s="24">
        <v>5</v>
      </c>
      <c r="D593" t="b" s="25">
        <v>0</v>
      </c>
      <c r="E593" s="26"/>
      <c r="F593" s="30">
        <f>3600*(B593*'data'!$C$15/1000-H593-I592)/C593</f>
        <v>450.806768284074</v>
      </c>
      <c r="G593" s="30">
        <f>IF(F593&gt;'data'!$H$29,'data'!$H$29,IF(F593&lt;0,0,F593))</f>
        <v>450.806768284074</v>
      </c>
      <c r="H593" s="30">
        <f>(J593*'data'!$C$16+K593*OFFSET('data'!$C$17,0,D593)-I592*(OFFSET('data'!$C$18,0,D593)+'data'!$C$19+OFFSET('data'!$C$20,0,D593)))*$C593/60</f>
        <v>-0.626120511505684</v>
      </c>
      <c r="I593" s="30">
        <f>(G593/60)*$C593/60+H593+I592</f>
        <v>16.3633802816823</v>
      </c>
      <c r="J593" s="30">
        <f>J592+('data'!$C$19*I592-'data'!$C$16*J592)*$C593/60</f>
        <v>65.2738116090737</v>
      </c>
      <c r="K593" s="30">
        <f>K592+(OFFSET('data'!$C$20,0,D593)*I592-OFFSET('data'!$C$17,0,D593)*K592)*$C593/60</f>
        <v>130.949386762331</v>
      </c>
      <c r="L593" s="28">
        <f>$A593/60</f>
        <v>49.0833333333333</v>
      </c>
      <c r="M593" s="24">
        <f>I593/'data'!$C$15*1000</f>
        <v>2.5</v>
      </c>
      <c r="N593" s="24">
        <f>N592+'data'!$G$21*(M592-N592)/60*C592</f>
        <v>2.49762762148514</v>
      </c>
      <c r="O593" s="25">
        <f>IF(N593&lt;='data'!$G$22,1.89,1.47)</f>
        <v>1.89</v>
      </c>
      <c r="P593" s="24">
        <f>$A593</f>
        <v>2945</v>
      </c>
      <c r="Q593" s="25">
        <f>'data'!$G$23-'data'!$G$23*(1-('data'!$G$22^O593)/('data'!$G$22^O593+N593^O593))</f>
        <v>54.2419094588993</v>
      </c>
      <c r="R593" s="25">
        <f>VLOOKUP(IF(P593-'data'!$G$24&lt;0,0,P593-'data'!$G$24),P2:Q1104,2)</f>
        <v>54.2438771768364</v>
      </c>
    </row>
    <row r="594" ht="20.05" customHeight="1">
      <c r="A594" s="22">
        <f>$A593+C593</f>
        <v>2950</v>
      </c>
      <c r="B594" s="23">
        <v>2.5</v>
      </c>
      <c r="C594" s="24">
        <v>5</v>
      </c>
      <c r="D594" t="b" s="25">
        <v>0</v>
      </c>
      <c r="E594" s="26"/>
      <c r="F594" s="30">
        <f>3600*(B594*'data'!$C$15/1000-H594-I593)/C594</f>
        <v>450.705809083212</v>
      </c>
      <c r="G594" s="30">
        <f>IF(F594&gt;'data'!$H$29,'data'!$H$29,IF(F594&lt;0,0,F594))</f>
        <v>450.705809083212</v>
      </c>
      <c r="H594" s="30">
        <f>(J594*'data'!$C$16+K594*OFFSET('data'!$C$17,0,D594)-I593*(OFFSET('data'!$C$18,0,D594)+'data'!$C$19+OFFSET('data'!$C$20,0,D594)))*$C594/60</f>
        <v>-0.625980290393375</v>
      </c>
      <c r="I594" s="30">
        <f>(G594/60)*$C594/60+H594+I593</f>
        <v>16.3633802816823</v>
      </c>
      <c r="J594" s="30">
        <f>J593+('data'!$C$19*I593-'data'!$C$16*J593)*$C594/60</f>
        <v>65.2862317162985</v>
      </c>
      <c r="K594" s="30">
        <f>K593+(OFFSET('data'!$C$20,0,D594)*I593-OFFSET('data'!$C$17,0,D594)*K593)*$C594/60</f>
        <v>131.150889286579</v>
      </c>
      <c r="L594" s="28">
        <f>$A594/60</f>
        <v>49.1666666666667</v>
      </c>
      <c r="M594" s="24">
        <f>I594/'data'!$C$15*1000</f>
        <v>2.5</v>
      </c>
      <c r="N594" s="24">
        <f>N593+'data'!$G$21*(M593-N593)/60*C593</f>
        <v>2.49765553776897</v>
      </c>
      <c r="O594" s="25">
        <f>IF(N594&lt;='data'!$G$22,1.89,1.47)</f>
        <v>1.89</v>
      </c>
      <c r="P594" s="24">
        <f>$A594</f>
        <v>2950</v>
      </c>
      <c r="Q594" s="25">
        <f>'data'!$G$23-'data'!$G$23*(1-('data'!$G$22^O594)/('data'!$G$22^O594+N594^O594))</f>
        <v>54.2414319247312</v>
      </c>
      <c r="R594" s="25">
        <f>VLOOKUP(IF(P594-'data'!$G$24&lt;0,0,P594-'data'!$G$24),P2:Q1104,2)</f>
        <v>54.2433764728558</v>
      </c>
    </row>
    <row r="595" ht="20.05" customHeight="1">
      <c r="A595" s="22">
        <f>$A594+C594</f>
        <v>2955</v>
      </c>
      <c r="B595" s="23">
        <v>2.5</v>
      </c>
      <c r="C595" s="24">
        <v>5</v>
      </c>
      <c r="D595" t="b" s="25">
        <v>0</v>
      </c>
      <c r="E595" s="26"/>
      <c r="F595" s="30">
        <f>3600*(B595*'data'!$C$15/1000-H595-I594)/C595</f>
        <v>450.605174040907</v>
      </c>
      <c r="G595" s="30">
        <f>IF(F595&gt;'data'!$H$29,'data'!$H$29,IF(F595&lt;0,0,F595))</f>
        <v>450.605174040907</v>
      </c>
      <c r="H595" s="30">
        <f>(J595*'data'!$C$16+K595*OFFSET('data'!$C$17,0,D595)-I594*(OFFSET('data'!$C$18,0,D595)+'data'!$C$19+OFFSET('data'!$C$20,0,D595)))*$C595/60</f>
        <v>-0.6258405195012851</v>
      </c>
      <c r="I595" s="30">
        <f>(G595/60)*$C595/60+H595+I594</f>
        <v>16.3633802816823</v>
      </c>
      <c r="J595" s="30">
        <f>J594+('data'!$C$19*I594-'data'!$C$16*J594)*$C595/60</f>
        <v>65.29857893789411</v>
      </c>
      <c r="K595" s="30">
        <f>K594+(OFFSET('data'!$C$20,0,D595)*I594-OFFSET('data'!$C$17,0,D595)*K594)*$C595/60</f>
        <v>131.352324475343</v>
      </c>
      <c r="L595" s="28">
        <f>$A595/60</f>
        <v>49.25</v>
      </c>
      <c r="M595" s="24">
        <f>I595/'data'!$C$15*1000</f>
        <v>2.5</v>
      </c>
      <c r="N595" s="24">
        <f>N594+'data'!$G$21*(M594-N594)/60*C594</f>
        <v>2.49768312555594</v>
      </c>
      <c r="O595" s="25">
        <f>IF(N595&lt;='data'!$G$22,1.89,1.47)</f>
        <v>1.89</v>
      </c>
      <c r="P595" s="24">
        <f>$A595</f>
        <v>2955</v>
      </c>
      <c r="Q595" s="25">
        <f>'data'!$G$23-'data'!$G$23*(1-('data'!$G$22^O595)/('data'!$G$22^O595+N595^O595))</f>
        <v>54.2409600134032</v>
      </c>
      <c r="R595" s="25">
        <f>VLOOKUP(IF(P595-'data'!$G$24&lt;0,0,P595-'data'!$G$24),P2:Q1104,2)</f>
        <v>54.2428816647163</v>
      </c>
    </row>
    <row r="596" ht="20.05" customHeight="1">
      <c r="A596" s="22">
        <f>$A595+C595</f>
        <v>2960</v>
      </c>
      <c r="B596" s="23">
        <v>2.5</v>
      </c>
      <c r="C596" s="24">
        <v>5</v>
      </c>
      <c r="D596" t="b" s="25">
        <v>0</v>
      </c>
      <c r="E596" s="26"/>
      <c r="F596" s="30">
        <f>3600*(B596*'data'!$C$15/1000-H596-I595)/C596</f>
        <v>450.504861344542</v>
      </c>
      <c r="G596" s="30">
        <f>IF(F596&gt;'data'!$H$29,'data'!$H$29,IF(F596&lt;0,0,F596))</f>
        <v>450.504861344542</v>
      </c>
      <c r="H596" s="30">
        <f>(J596*'data'!$C$16+K596*OFFSET('data'!$C$17,0,D596)-I595*(OFFSET('data'!$C$18,0,D596)+'data'!$C$19+OFFSET('data'!$C$20,0,D596)))*$C596/60</f>
        <v>-0.625701196311889</v>
      </c>
      <c r="I596" s="30">
        <f>(G596/60)*$C596/60+H596+I595</f>
        <v>16.3633802816823</v>
      </c>
      <c r="J596" s="30">
        <f>J595+('data'!$C$19*I595-'data'!$C$16*J595)*$C596/60</f>
        <v>65.3108537015795</v>
      </c>
      <c r="K596" s="30">
        <f>K595+(OFFSET('data'!$C$20,0,D596)*I595-OFFSET('data'!$C$17,0,D596)*K595)*$C596/60</f>
        <v>131.553692351126</v>
      </c>
      <c r="L596" s="28">
        <f>$A596/60</f>
        <v>49.3333333333333</v>
      </c>
      <c r="M596" s="24">
        <f>I596/'data'!$C$15*1000</f>
        <v>2.5</v>
      </c>
      <c r="N596" s="24">
        <f>N595+'data'!$G$21*(M595-N595)/60*C595</f>
        <v>2.49771038871153</v>
      </c>
      <c r="O596" s="25">
        <f>IF(N596&lt;='data'!$G$22,1.89,1.47)</f>
        <v>1.89</v>
      </c>
      <c r="P596" s="24">
        <f>$A596</f>
        <v>2960</v>
      </c>
      <c r="Q596" s="25">
        <f>'data'!$G$23-'data'!$G$23*(1-('data'!$G$22^O596)/('data'!$G$22^O596+N596^O596))</f>
        <v>54.2404936586661</v>
      </c>
      <c r="R596" s="25">
        <f>VLOOKUP(IF(P596-'data'!$G$24&lt;0,0,P596-'data'!$G$24),P2:Q1104,2)</f>
        <v>54.2423926829475</v>
      </c>
    </row>
    <row r="597" ht="20.05" customHeight="1">
      <c r="A597" s="22">
        <f>$A596+C596</f>
        <v>2965</v>
      </c>
      <c r="B597" s="23">
        <v>2.5</v>
      </c>
      <c r="C597" s="24">
        <v>5</v>
      </c>
      <c r="D597" t="b" s="25">
        <v>0</v>
      </c>
      <c r="E597" s="26"/>
      <c r="F597" s="30">
        <f>3600*(B597*'data'!$C$15/1000-H597-I596)/C597</f>
        <v>450.404869192104</v>
      </c>
      <c r="G597" s="30">
        <f>IF(F597&gt;'data'!$H$29,'data'!$H$29,IF(F597&lt;0,0,F597))</f>
        <v>450.404869192104</v>
      </c>
      <c r="H597" s="30">
        <f>(J597*'data'!$C$16+K597*OFFSET('data'!$C$17,0,D597)-I596*(OFFSET('data'!$C$18,0,D597)+'data'!$C$19+OFFSET('data'!$C$20,0,D597)))*$C597/60</f>
        <v>-0.625562318322392</v>
      </c>
      <c r="I597" s="30">
        <f>(G597/60)*$C597/60+H597+I596</f>
        <v>16.3633802816823</v>
      </c>
      <c r="J597" s="30">
        <f>J596+('data'!$C$19*I596-'data'!$C$16*J596)*$C597/60</f>
        <v>65.3230564325635</v>
      </c>
      <c r="K597" s="30">
        <f>K596+(OFFSET('data'!$C$20,0,D597)*I596-OFFSET('data'!$C$17,0,D597)*K596)*$C597/60</f>
        <v>131.754992936421</v>
      </c>
      <c r="L597" s="28">
        <f>$A597/60</f>
        <v>49.4166666666667</v>
      </c>
      <c r="M597" s="24">
        <f>I597/'data'!$C$15*1000</f>
        <v>2.5</v>
      </c>
      <c r="N597" s="24">
        <f>N596+'data'!$G$21*(M596-N596)/60*C596</f>
        <v>2.49773733105576</v>
      </c>
      <c r="O597" s="25">
        <f>IF(N597&lt;='data'!$G$22,1.89,1.47)</f>
        <v>1.89</v>
      </c>
      <c r="P597" s="24">
        <f>$A597</f>
        <v>2965</v>
      </c>
      <c r="Q597" s="25">
        <f>'data'!$G$23-'data'!$G$23*(1-('data'!$G$22^O597)/('data'!$G$22^O597+N597^O597))</f>
        <v>54.240032795052</v>
      </c>
      <c r="R597" s="25">
        <f>VLOOKUP(IF(P597-'data'!$G$24&lt;0,0,P597-'data'!$G$24),P2:Q1104,2)</f>
        <v>54.2419094588993</v>
      </c>
    </row>
    <row r="598" ht="20.05" customHeight="1">
      <c r="A598" s="22">
        <f>$A597+C597</f>
        <v>2970</v>
      </c>
      <c r="B598" s="23">
        <v>2.5</v>
      </c>
      <c r="C598" s="24">
        <v>5</v>
      </c>
      <c r="D598" t="b" s="25">
        <v>0</v>
      </c>
      <c r="E598" s="26"/>
      <c r="F598" s="30">
        <f>3600*(B598*'data'!$C$15/1000-H598-I597)/C598</f>
        <v>450.305195792126</v>
      </c>
      <c r="G598" s="30">
        <f>IF(F598&gt;'data'!$H$29,'data'!$H$29,IF(F598&lt;0,0,F598))</f>
        <v>450.305195792126</v>
      </c>
      <c r="H598" s="30">
        <f>(J598*'data'!$C$16+K598*OFFSET('data'!$C$17,0,D598)-I597*(OFFSET('data'!$C$18,0,D598)+'data'!$C$19+OFFSET('data'!$C$20,0,D598)))*$C598/60</f>
        <v>-0.625423883044645</v>
      </c>
      <c r="I598" s="30">
        <f>(G598/60)*$C598/60+H598+I597</f>
        <v>16.3633802816823</v>
      </c>
      <c r="J598" s="30">
        <f>J597+('data'!$C$19*I597-'data'!$C$16*J597)*$C598/60</f>
        <v>65.33518755355981</v>
      </c>
      <c r="K598" s="30">
        <f>K597+(OFFSET('data'!$C$20,0,D598)*I597-OFFSET('data'!$C$17,0,D598)*K597)*$C598/60</f>
        <v>131.956226253714</v>
      </c>
      <c r="L598" s="28">
        <f>$A598/60</f>
        <v>49.5</v>
      </c>
      <c r="M598" s="24">
        <f>I598/'data'!$C$15*1000</f>
        <v>2.5</v>
      </c>
      <c r="N598" s="24">
        <f>N597+'data'!$G$21*(M597-N597)/60*C597</f>
        <v>2.49776395636368</v>
      </c>
      <c r="O598" s="25">
        <f>IF(N598&lt;='data'!$G$22,1.89,1.47)</f>
        <v>1.89</v>
      </c>
      <c r="P598" s="24">
        <f>$A598</f>
        <v>2970</v>
      </c>
      <c r="Q598" s="25">
        <f>'data'!$G$23-'data'!$G$23*(1-('data'!$G$22^O598)/('data'!$G$22^O598+N598^O598))</f>
        <v>54.2395773578658</v>
      </c>
      <c r="R598" s="25">
        <f>VLOOKUP(IF(P598-'data'!$G$24&lt;0,0,P598-'data'!$G$24),P2:Q1104,2)</f>
        <v>54.2414319247312</v>
      </c>
    </row>
    <row r="599" ht="20.05" customHeight="1">
      <c r="A599" s="22">
        <f>$A598+C598</f>
        <v>2975</v>
      </c>
      <c r="B599" s="23">
        <v>2.5</v>
      </c>
      <c r="C599" s="24">
        <v>5</v>
      </c>
      <c r="D599" t="b" s="25">
        <v>0</v>
      </c>
      <c r="E599" s="26"/>
      <c r="F599" s="30">
        <f>3600*(B599*'data'!$C$15/1000-H599-I598)/C599</f>
        <v>450.205839363624</v>
      </c>
      <c r="G599" s="30">
        <f>IF(F599&gt;'data'!$H$29,'data'!$H$29,IF(F599&lt;0,0,F599))</f>
        <v>450.205839363624</v>
      </c>
      <c r="H599" s="30">
        <f>(J599*'data'!$C$16+K599*OFFSET('data'!$C$17,0,D599)-I598*(OFFSET('data'!$C$18,0,D599)+'data'!$C$19+OFFSET('data'!$C$20,0,D599)))*$C599/60</f>
        <v>-0.625285888005059</v>
      </c>
      <c r="I599" s="30">
        <f>(G599/60)*$C599/60+H599+I598</f>
        <v>16.3633802816823</v>
      </c>
      <c r="J599" s="30">
        <f>J598+('data'!$C$19*I598-'data'!$C$16*J598)*$C599/60</f>
        <v>65.3472474848014</v>
      </c>
      <c r="K599" s="30">
        <f>K598+(OFFSET('data'!$C$20,0,D599)*I598-OFFSET('data'!$C$17,0,D599)*K598)*$C599/60</f>
        <v>132.157392325484</v>
      </c>
      <c r="L599" s="28">
        <f>$A599/60</f>
        <v>49.5833333333333</v>
      </c>
      <c r="M599" s="24">
        <f>I599/'data'!$C$15*1000</f>
        <v>2.5</v>
      </c>
      <c r="N599" s="24">
        <f>N598+'data'!$G$21*(M598-N598)/60*C598</f>
        <v>2.49779026836593</v>
      </c>
      <c r="O599" s="25">
        <f>IF(N599&lt;='data'!$G$22,1.89,1.47)</f>
        <v>1.89</v>
      </c>
      <c r="P599" s="24">
        <f>$A599</f>
        <v>2975</v>
      </c>
      <c r="Q599" s="25">
        <f>'data'!$G$23-'data'!$G$23*(1-('data'!$G$22^O599)/('data'!$G$22^O599+N599^O599))</f>
        <v>54.239127283175</v>
      </c>
      <c r="R599" s="25">
        <f>VLOOKUP(IF(P599-'data'!$G$24&lt;0,0,P599-'data'!$G$24),P2:Q1104,2)</f>
        <v>54.2409600134032</v>
      </c>
    </row>
    <row r="600" ht="20.05" customHeight="1">
      <c r="A600" s="22">
        <f>$A599+C599</f>
        <v>2980</v>
      </c>
      <c r="B600" s="23">
        <v>2.5</v>
      </c>
      <c r="C600" s="24">
        <v>5</v>
      </c>
      <c r="D600" t="b" s="25">
        <v>0</v>
      </c>
      <c r="E600" s="26"/>
      <c r="F600" s="30">
        <f>3600*(B600*'data'!$C$15/1000-H600-I599)/C600</f>
        <v>450.106798136036</v>
      </c>
      <c r="G600" s="30">
        <f>IF(F600&gt;'data'!$H$29,'data'!$H$29,IF(F600&lt;0,0,F600))</f>
        <v>450.106798136036</v>
      </c>
      <c r="H600" s="30">
        <f>(J600*'data'!$C$16+K600*OFFSET('data'!$C$17,0,D600)-I599*(OFFSET('data'!$C$18,0,D600)+'data'!$C$19+OFFSET('data'!$C$20,0,D600)))*$C600/60</f>
        <v>-0.625148330744519</v>
      </c>
      <c r="I600" s="30">
        <f>(G600/60)*$C600/60+H600+I599</f>
        <v>16.3633802816823</v>
      </c>
      <c r="J600" s="30">
        <f>J599+('data'!$C$19*I599-'data'!$C$16*J599)*$C600/60</f>
        <v>65.3592366440553</v>
      </c>
      <c r="K600" s="30">
        <f>K599+(OFFSET('data'!$C$20,0,D600)*I599-OFFSET('data'!$C$17,0,D600)*K599)*$C600/60</f>
        <v>132.358491174202</v>
      </c>
      <c r="L600" s="28">
        <f>$A600/60</f>
        <v>49.6666666666667</v>
      </c>
      <c r="M600" s="24">
        <f>I600/'data'!$C$15*1000</f>
        <v>2.5</v>
      </c>
      <c r="N600" s="24">
        <f>N599+'data'!$G$21*(M599-N599)/60*C599</f>
        <v>2.49781627074923</v>
      </c>
      <c r="O600" s="25">
        <f>IF(N600&lt;='data'!$G$22,1.89,1.47)</f>
        <v>1.89</v>
      </c>
      <c r="P600" s="24">
        <f>$A600</f>
        <v>2980</v>
      </c>
      <c r="Q600" s="25">
        <f>'data'!$G$23-'data'!$G$23*(1-('data'!$G$22^O600)/('data'!$G$22^O600+N600^O600))</f>
        <v>54.2386825078019</v>
      </c>
      <c r="R600" s="25">
        <f>VLOOKUP(IF(P600-'data'!$G$24&lt;0,0,P600-'data'!$G$24),P2:Q1104,2)</f>
        <v>54.2404936586661</v>
      </c>
    </row>
    <row r="601" ht="20.05" customHeight="1">
      <c r="A601" s="22">
        <f>$A600+C600</f>
        <v>2985</v>
      </c>
      <c r="B601" s="23">
        <v>2.5</v>
      </c>
      <c r="C601" s="24">
        <v>5</v>
      </c>
      <c r="D601" t="b" s="25">
        <v>0</v>
      </c>
      <c r="E601" s="26"/>
      <c r="F601" s="30">
        <f>3600*(B601*'data'!$C$15/1000-H601-I600)/C601</f>
        <v>450.008070349157</v>
      </c>
      <c r="G601" s="30">
        <f>IF(F601&gt;'data'!$H$29,'data'!$H$29,IF(F601&lt;0,0,F601))</f>
        <v>450.008070349157</v>
      </c>
      <c r="H601" s="30">
        <f>(J601*'data'!$C$16+K601*OFFSET('data'!$C$17,0,D601)-I600*(OFFSET('data'!$C$18,0,D601)+'data'!$C$19+OFFSET('data'!$C$20,0,D601)))*$C601/60</f>
        <v>-0.625011208818299</v>
      </c>
      <c r="I601" s="30">
        <f>(G601/60)*$C601/60+H601+I600</f>
        <v>16.3633802816823</v>
      </c>
      <c r="J601" s="30">
        <f>J600+('data'!$C$19*I600-'data'!$C$16*J600)*$C601/60</f>
        <v>65.37115544663671</v>
      </c>
      <c r="K601" s="30">
        <f>K600+(OFFSET('data'!$C$20,0,D601)*I600-OFFSET('data'!$C$17,0,D601)*K600)*$C601/60</f>
        <v>132.559522822332</v>
      </c>
      <c r="L601" s="28">
        <f>$A601/60</f>
        <v>49.75</v>
      </c>
      <c r="M601" s="24">
        <f>I601/'data'!$C$15*1000</f>
        <v>2.5</v>
      </c>
      <c r="N601" s="24">
        <f>N600+'data'!$G$21*(M600-N600)/60*C600</f>
        <v>2.49784196715695</v>
      </c>
      <c r="O601" s="25">
        <f>IF(N601&lt;='data'!$G$22,1.89,1.47)</f>
        <v>1.89</v>
      </c>
      <c r="P601" s="24">
        <f>$A601</f>
        <v>2985</v>
      </c>
      <c r="Q601" s="25">
        <f>'data'!$G$23-'data'!$G$23*(1-('data'!$G$22^O601)/('data'!$G$22^O601+N601^O601))</f>
        <v>54.2382429693132</v>
      </c>
      <c r="R601" s="25">
        <f>VLOOKUP(IF(P601-'data'!$G$24&lt;0,0,P601-'data'!$G$24),P2:Q1104,2)</f>
        <v>54.240032795052</v>
      </c>
    </row>
    <row r="602" ht="20.05" customHeight="1">
      <c r="A602" s="22">
        <f>$A601+C601</f>
        <v>2990</v>
      </c>
      <c r="B602" s="23">
        <v>2.5</v>
      </c>
      <c r="C602" s="24">
        <v>5</v>
      </c>
      <c r="D602" t="b" s="25">
        <v>0</v>
      </c>
      <c r="E602" s="26"/>
      <c r="F602" s="30">
        <f>3600*(B602*'data'!$C$15/1000-H602-I601)/C602</f>
        <v>449.909654253088</v>
      </c>
      <c r="G602" s="30">
        <f>IF(F602&gt;'data'!$H$29,'data'!$H$29,IF(F602&lt;0,0,F602))</f>
        <v>449.909654253088</v>
      </c>
      <c r="H602" s="30">
        <f>(J602*'data'!$C$16+K602*OFFSET('data'!$C$17,0,D602)-I601*(OFFSET('data'!$C$18,0,D602)+'data'!$C$19+OFFSET('data'!$C$20,0,D602)))*$C602/60</f>
        <v>-0.62487451979598</v>
      </c>
      <c r="I602" s="30">
        <f>(G602/60)*$C602/60+H602+I601</f>
        <v>16.3633802816823</v>
      </c>
      <c r="J602" s="30">
        <f>J601+('data'!$C$19*I601-'data'!$C$16*J601)*$C602/60</f>
        <v>65.3830043054238</v>
      </c>
      <c r="K602" s="30">
        <f>K601+(OFFSET('data'!$C$20,0,D602)*I601-OFFSET('data'!$C$17,0,D602)*K601)*$C602/60</f>
        <v>132.760487292330</v>
      </c>
      <c r="L602" s="28">
        <f>$A602/60</f>
        <v>49.8333333333333</v>
      </c>
      <c r="M602" s="24">
        <f>I602/'data'!$C$15*1000</f>
        <v>2.5</v>
      </c>
      <c r="N602" s="24">
        <f>N601+'data'!$G$21*(M601-N601)/60*C601</f>
        <v>2.49786736118956</v>
      </c>
      <c r="O602" s="25">
        <f>IF(N602&lt;='data'!$G$22,1.89,1.47)</f>
        <v>1.89</v>
      </c>
      <c r="P602" s="24">
        <f>$A602</f>
        <v>2990</v>
      </c>
      <c r="Q602" s="25">
        <f>'data'!$G$23-'data'!$G$23*(1-('data'!$G$22^O602)/('data'!$G$22^O602+N602^O602))</f>
        <v>54.2378086060127</v>
      </c>
      <c r="R602" s="25">
        <f>VLOOKUP(IF(P602-'data'!$G$24&lt;0,0,P602-'data'!$G$24),P2:Q1104,2)</f>
        <v>54.2395773578658</v>
      </c>
    </row>
    <row r="603" ht="20.05" customHeight="1">
      <c r="A603" s="22">
        <f>$A602+C602</f>
        <v>2995</v>
      </c>
      <c r="B603" s="23">
        <v>2.5</v>
      </c>
      <c r="C603" s="24">
        <v>5</v>
      </c>
      <c r="D603" t="b" s="25">
        <v>0</v>
      </c>
      <c r="E603" s="26"/>
      <c r="F603" s="30">
        <f>3600*(B603*'data'!$C$15/1000-H603-I602)/C603</f>
        <v>449.811548108163</v>
      </c>
      <c r="G603" s="30">
        <f>IF(F603&gt;'data'!$H$29,'data'!$H$29,IF(F603&lt;0,0,F603))</f>
        <v>449.811548108163</v>
      </c>
      <c r="H603" s="30">
        <f>(J603*'data'!$C$16+K603*OFFSET('data'!$C$17,0,D603)-I602*(OFFSET('data'!$C$18,0,D603)+'data'!$C$19+OFFSET('data'!$C$20,0,D603)))*$C603/60</f>
        <v>-0.624738261261362</v>
      </c>
      <c r="I603" s="30">
        <f>(G603/60)*$C603/60+H603+I602</f>
        <v>16.3633802816823</v>
      </c>
      <c r="J603" s="30">
        <f>J602+('data'!$C$19*I602-'data'!$C$16*J602)*$C603/60</f>
        <v>65.3947836308717</v>
      </c>
      <c r="K603" s="30">
        <f>K602+(OFFSET('data'!$C$20,0,D603)*I602-OFFSET('data'!$C$17,0,D603)*K602)*$C603/60</f>
        <v>132.961384606645</v>
      </c>
      <c r="L603" s="28">
        <f>$A603/60</f>
        <v>49.9166666666667</v>
      </c>
      <c r="M603" s="24">
        <f>I603/'data'!$C$15*1000</f>
        <v>2.5</v>
      </c>
      <c r="N603" s="24">
        <f>N602+'data'!$G$21*(M602-N602)/60*C602</f>
        <v>2.49789245640517</v>
      </c>
      <c r="O603" s="25">
        <f>IF(N603&lt;='data'!$G$22,1.89,1.47)</f>
        <v>1.89</v>
      </c>
      <c r="P603" s="24">
        <f>$A603</f>
        <v>2995</v>
      </c>
      <c r="Q603" s="25">
        <f>'data'!$G$23-'data'!$G$23*(1-('data'!$G$22^O603)/('data'!$G$22^O603+N603^O603))</f>
        <v>54.2373793569317</v>
      </c>
      <c r="R603" s="25">
        <f>VLOOKUP(IF(P603-'data'!$G$24&lt;0,0,P603-'data'!$G$24),P2:Q1104,2)</f>
        <v>54.239127283175</v>
      </c>
    </row>
    <row r="604" ht="20.05" customHeight="1">
      <c r="A604" s="22">
        <f>$A603+C603</f>
        <v>3000</v>
      </c>
      <c r="B604" s="23">
        <v>2.5</v>
      </c>
      <c r="C604" s="24">
        <v>5</v>
      </c>
      <c r="D604" t="b" s="25">
        <v>0</v>
      </c>
      <c r="E604" s="26"/>
      <c r="F604" s="30">
        <f>3600*(B604*'data'!$C$15/1000-H604-I603)/C604</f>
        <v>449.713750184897</v>
      </c>
      <c r="G604" s="30">
        <f>IF(F604&gt;'data'!$H$29,'data'!$H$29,IF(F604&lt;0,0,F604))</f>
        <v>449.713750184897</v>
      </c>
      <c r="H604" s="30">
        <f>(J604*'data'!$C$16+K604*OFFSET('data'!$C$17,0,D604)-I603*(OFFSET('data'!$C$18,0,D604)+'data'!$C$19+OFFSET('data'!$C$20,0,D604)))*$C604/60</f>
        <v>-0.624602430812382</v>
      </c>
      <c r="I604" s="30">
        <f>(G604/60)*$C604/60+H604+I603</f>
        <v>16.3633802816823</v>
      </c>
      <c r="J604" s="30">
        <f>J603+('data'!$C$19*I603-'data'!$C$16*J603)*$C604/60</f>
        <v>65.40649383102701</v>
      </c>
      <c r="K604" s="30">
        <f>K603+(OFFSET('data'!$C$20,0,D604)*I603-OFFSET('data'!$C$17,0,D604)*K603)*$C604/60</f>
        <v>133.162214787718</v>
      </c>
      <c r="L604" s="28">
        <f>$A604/60</f>
        <v>50</v>
      </c>
      <c r="M604" s="24">
        <f>I604/'data'!$C$15*1000</f>
        <v>2.5</v>
      </c>
      <c r="N604" s="24">
        <f>N603+'data'!$G$21*(M603-N603)/60*C603</f>
        <v>2.49791725632003</v>
      </c>
      <c r="O604" s="25">
        <f>IF(N604&lt;='data'!$G$22,1.89,1.47)</f>
        <v>1.89</v>
      </c>
      <c r="P604" s="24">
        <f>$A604</f>
        <v>3000</v>
      </c>
      <c r="Q604" s="25">
        <f>'data'!$G$23-'data'!$G$23*(1-('data'!$G$22^O604)/('data'!$G$22^O604+N604^O604))</f>
        <v>54.2369551618204</v>
      </c>
      <c r="R604" s="25">
        <f>VLOOKUP(IF(P604-'data'!$G$24&lt;0,0,P604-'data'!$G$24),P2:Q1104,2)</f>
        <v>54.2386825078019</v>
      </c>
    </row>
    <row r="605" ht="20.05" customHeight="1">
      <c r="A605" s="22">
        <f>$A604+C604</f>
        <v>3005</v>
      </c>
      <c r="B605" s="23">
        <v>2.5</v>
      </c>
      <c r="C605" s="24">
        <v>5</v>
      </c>
      <c r="D605" t="b" s="25">
        <v>0</v>
      </c>
      <c r="E605" s="26"/>
      <c r="F605" s="30">
        <f>3600*(B605*'data'!$C$15/1000-H605-I604)/C605</f>
        <v>449.616258763926</v>
      </c>
      <c r="G605" s="30">
        <f>IF(F605&gt;'data'!$H$29,'data'!$H$29,IF(F605&lt;0,0,F605))</f>
        <v>449.616258763926</v>
      </c>
      <c r="H605" s="30">
        <f>(J605*'data'!$C$16+K605*OFFSET('data'!$C$17,0,D605)-I604*(OFFSET('data'!$C$18,0,D605)+'data'!$C$19+OFFSET('data'!$C$20,0,D605)))*$C605/60</f>
        <v>-0.624467026061034</v>
      </c>
      <c r="I605" s="30">
        <f>(G605/60)*$C605/60+H605+I604</f>
        <v>16.3633802816823</v>
      </c>
      <c r="J605" s="30">
        <f>J604+('data'!$C$19*I604-'data'!$C$16*J604)*$C605/60</f>
        <v>65.4181353115415</v>
      </c>
      <c r="K605" s="30">
        <f>K604+(OFFSET('data'!$C$20,0,D605)*I604-OFFSET('data'!$C$17,0,D605)*K604)*$C605/60</f>
        <v>133.362977857983</v>
      </c>
      <c r="L605" s="28">
        <f>$A605/60</f>
        <v>50.0833333333333</v>
      </c>
      <c r="M605" s="24">
        <f>I605/'data'!$C$15*1000</f>
        <v>2.5</v>
      </c>
      <c r="N605" s="24">
        <f>N604+'data'!$G$21*(M604-N604)/60*C604</f>
        <v>2.497941764409</v>
      </c>
      <c r="O605" s="25">
        <f>IF(N605&lt;='data'!$G$22,1.89,1.47)</f>
        <v>1.89</v>
      </c>
      <c r="P605" s="24">
        <f>$A605</f>
        <v>3005</v>
      </c>
      <c r="Q605" s="25">
        <f>'data'!$G$23-'data'!$G$23*(1-('data'!$G$22^O605)/('data'!$G$22^O605+N605^O605))</f>
        <v>54.2365359611397</v>
      </c>
      <c r="R605" s="25">
        <f>VLOOKUP(IF(P605-'data'!$G$24&lt;0,0,P605-'data'!$G$24),P2:Q1104,2)</f>
        <v>54.2382429693132</v>
      </c>
    </row>
    <row r="606" ht="20.05" customHeight="1">
      <c r="A606" s="22">
        <f>$A605+C605</f>
        <v>3010</v>
      </c>
      <c r="B606" s="23">
        <v>2.5</v>
      </c>
      <c r="C606" s="24">
        <v>5</v>
      </c>
      <c r="D606" t="b" s="25">
        <v>0</v>
      </c>
      <c r="E606" s="26"/>
      <c r="F606" s="30">
        <f>3600*(B606*'data'!$C$15/1000-H606-I605)/C606</f>
        <v>449.519072135946</v>
      </c>
      <c r="G606" s="30">
        <f>IF(F606&gt;'data'!$H$29,'data'!$H$29,IF(F606&lt;0,0,F606))</f>
        <v>449.519072135946</v>
      </c>
      <c r="H606" s="30">
        <f>(J606*'data'!$C$16+K606*OFFSET('data'!$C$17,0,D606)-I605*(OFFSET('data'!$C$18,0,D606)+'data'!$C$19+OFFSET('data'!$C$20,0,D606)))*$C606/60</f>
        <v>-0.624332044633283</v>
      </c>
      <c r="I606" s="30">
        <f>(G606/60)*$C606/60+H606+I605</f>
        <v>16.3633802816823</v>
      </c>
      <c r="J606" s="30">
        <f>J605+('data'!$C$19*I605-'data'!$C$16*J605)*$C606/60</f>
        <v>65.4297084756867</v>
      </c>
      <c r="K606" s="30">
        <f>K605+(OFFSET('data'!$C$20,0,D606)*I605-OFFSET('data'!$C$17,0,D606)*K605)*$C606/60</f>
        <v>133.563673839866</v>
      </c>
      <c r="L606" s="28">
        <f>$A606/60</f>
        <v>50.1666666666667</v>
      </c>
      <c r="M606" s="24">
        <f>I606/'data'!$C$15*1000</f>
        <v>2.5</v>
      </c>
      <c r="N606" s="24">
        <f>N605+'data'!$G$21*(M605-N605)/60*C605</f>
        <v>2.49796598410606</v>
      </c>
      <c r="O606" s="25">
        <f>IF(N606&lt;='data'!$G$22,1.89,1.47)</f>
        <v>1.89</v>
      </c>
      <c r="P606" s="24">
        <f>$A606</f>
        <v>3010</v>
      </c>
      <c r="Q606" s="25">
        <f>'data'!$G$23-'data'!$G$23*(1-('data'!$G$22^O606)/('data'!$G$22^O606+N606^O606))</f>
        <v>54.236121696053</v>
      </c>
      <c r="R606" s="25">
        <f>VLOOKUP(IF(P606-'data'!$G$24&lt;0,0,P606-'data'!$G$24),P2:Q1104,2)</f>
        <v>54.2378086060127</v>
      </c>
    </row>
    <row r="607" ht="20.05" customHeight="1">
      <c r="A607" s="22">
        <f>$A606+C606</f>
        <v>3015</v>
      </c>
      <c r="B607" s="23">
        <v>2.5</v>
      </c>
      <c r="C607" s="24">
        <v>5</v>
      </c>
      <c r="D607" t="b" s="25">
        <v>0</v>
      </c>
      <c r="E607" s="26"/>
      <c r="F607" s="30">
        <f>3600*(B607*'data'!$C$15/1000-H607-I606)/C607</f>
        <v>449.422188601651</v>
      </c>
      <c r="G607" s="30">
        <f>IF(F607&gt;'data'!$H$29,'data'!$H$29,IF(F607&lt;0,0,F607))</f>
        <v>449.422188601651</v>
      </c>
      <c r="H607" s="30">
        <f>(J607*'data'!$C$16+K607*OFFSET('data'!$C$17,0,D607)-I606*(OFFSET('data'!$C$18,0,D607)+'data'!$C$19+OFFSET('data'!$C$20,0,D607)))*$C607/60</f>
        <v>-0.624197484168985</v>
      </c>
      <c r="I607" s="30">
        <f>(G607/60)*$C607/60+H607+I606</f>
        <v>16.3633802816823</v>
      </c>
      <c r="J607" s="30">
        <f>J606+('data'!$C$19*I606-'data'!$C$16*J606)*$C607/60</f>
        <v>65.4412137243675</v>
      </c>
      <c r="K607" s="30">
        <f>K606+(OFFSET('data'!$C$20,0,D607)*I606-OFFSET('data'!$C$17,0,D607)*K606)*$C607/60</f>
        <v>133.764302755785</v>
      </c>
      <c r="L607" s="28">
        <f>$A607/60</f>
        <v>50.25</v>
      </c>
      <c r="M607" s="24">
        <f>I607/'data'!$C$15*1000</f>
        <v>2.5</v>
      </c>
      <c r="N607" s="24">
        <f>N606+'data'!$G$21*(M606-N606)/60*C606</f>
        <v>2.49798991880478</v>
      </c>
      <c r="O607" s="25">
        <f>IF(N607&lt;='data'!$G$22,1.89,1.47)</f>
        <v>1.89</v>
      </c>
      <c r="P607" s="24">
        <f>$A607</f>
        <v>3015</v>
      </c>
      <c r="Q607" s="25">
        <f>'data'!$G$23-'data'!$G$23*(1-('data'!$G$22^O607)/('data'!$G$22^O607+N607^O607))</f>
        <v>54.235712308417</v>
      </c>
      <c r="R607" s="25">
        <f>VLOOKUP(IF(P607-'data'!$G$24&lt;0,0,P607-'data'!$G$24),P2:Q1104,2)</f>
        <v>54.2373793569317</v>
      </c>
    </row>
    <row r="608" ht="20.05" customHeight="1">
      <c r="A608" s="22">
        <f>$A607+C607</f>
        <v>3020</v>
      </c>
      <c r="B608" s="23">
        <v>2.5</v>
      </c>
      <c r="C608" s="24">
        <v>5</v>
      </c>
      <c r="D608" t="b" s="25">
        <v>0</v>
      </c>
      <c r="E608" s="26"/>
      <c r="F608" s="30">
        <f>3600*(B608*'data'!$C$15/1000-H608-I607)/C608</f>
        <v>449.325606471680</v>
      </c>
      <c r="G608" s="30">
        <f>IF(F608&gt;'data'!$H$29,'data'!$H$29,IF(F608&lt;0,0,F608))</f>
        <v>449.325606471680</v>
      </c>
      <c r="H608" s="30">
        <f>(J608*'data'!$C$16+K608*OFFSET('data'!$C$17,0,D608)-I607*(OFFSET('data'!$C$18,0,D608)+'data'!$C$19+OFFSET('data'!$C$20,0,D608)))*$C608/60</f>
        <v>-0.624063342321803</v>
      </c>
      <c r="I608" s="30">
        <f>(G608/60)*$C608/60+H608+I607</f>
        <v>16.3633802816823</v>
      </c>
      <c r="J608" s="30">
        <f>J607+('data'!$C$19*I607-'data'!$C$16*J607)*$C608/60</f>
        <v>65.4526514561361</v>
      </c>
      <c r="K608" s="30">
        <f>K607+(OFFSET('data'!$C$20,0,D608)*I607-OFFSET('data'!$C$17,0,D608)*K607)*$C608/60</f>
        <v>133.964864628152</v>
      </c>
      <c r="L608" s="28">
        <f>$A608/60</f>
        <v>50.3333333333333</v>
      </c>
      <c r="M608" s="24">
        <f>I608/'data'!$C$15*1000</f>
        <v>2.5</v>
      </c>
      <c r="N608" s="24">
        <f>N607+'data'!$G$21*(M607-N607)/60*C607</f>
        <v>2.4980135718588</v>
      </c>
      <c r="O608" s="25">
        <f>IF(N608&lt;='data'!$G$22,1.89,1.47)</f>
        <v>1.89</v>
      </c>
      <c r="P608" s="24">
        <f>$A608</f>
        <v>3020</v>
      </c>
      <c r="Q608" s="25">
        <f>'data'!$G$23-'data'!$G$23*(1-('data'!$G$22^O608)/('data'!$G$22^O608+N608^O608))</f>
        <v>54.2353077407746</v>
      </c>
      <c r="R608" s="25">
        <f>VLOOKUP(IF(P608-'data'!$G$24&lt;0,0,P608-'data'!$G$24),P2:Q1104,2)</f>
        <v>54.2369551618204</v>
      </c>
    </row>
    <row r="609" ht="20.05" customHeight="1">
      <c r="A609" s="22">
        <f>$A608+C608</f>
        <v>3025</v>
      </c>
      <c r="B609" s="23">
        <v>2.5</v>
      </c>
      <c r="C609" s="24">
        <v>5</v>
      </c>
      <c r="D609" t="b" s="25">
        <v>0</v>
      </c>
      <c r="E609" s="26"/>
      <c r="F609" s="30">
        <f>3600*(B609*'data'!$C$15/1000-H609-I608)/C609</f>
        <v>449.229324066554</v>
      </c>
      <c r="G609" s="30">
        <f>IF(F609&gt;'data'!$H$29,'data'!$H$29,IF(F609&lt;0,0,F609))</f>
        <v>449.229324066554</v>
      </c>
      <c r="H609" s="30">
        <f>(J609*'data'!$C$16+K609*OFFSET('data'!$C$17,0,D609)-I608*(OFFSET('data'!$C$18,0,D609)+'data'!$C$19+OFFSET('data'!$C$20,0,D609)))*$C609/60</f>
        <v>-0.6239296167591279</v>
      </c>
      <c r="I609" s="30">
        <f>(G609/60)*$C609/60+H609+I608</f>
        <v>16.3633802816823</v>
      </c>
      <c r="J609" s="30">
        <f>J608+('data'!$C$19*I608-'data'!$C$16*J608)*$C609/60</f>
        <v>65.4640220672059</v>
      </c>
      <c r="K609" s="30">
        <f>K608+(OFFSET('data'!$C$20,0,D609)*I608-OFFSET('data'!$C$17,0,D609)*K608)*$C609/60</f>
        <v>134.165359479371</v>
      </c>
      <c r="L609" s="28">
        <f>$A609/60</f>
        <v>50.4166666666667</v>
      </c>
      <c r="M609" s="24">
        <f>I609/'data'!$C$15*1000</f>
        <v>2.5</v>
      </c>
      <c r="N609" s="24">
        <f>N608+'data'!$G$21*(M608-N608)/60*C608</f>
        <v>2.49803694658229</v>
      </c>
      <c r="O609" s="25">
        <f>IF(N609&lt;='data'!$G$22,1.89,1.47)</f>
        <v>1.89</v>
      </c>
      <c r="P609" s="24">
        <f>$A609</f>
        <v>3025</v>
      </c>
      <c r="Q609" s="25">
        <f>'data'!$G$23-'data'!$G$23*(1-('data'!$G$22^O609)/('data'!$G$22^O609+N609^O609))</f>
        <v>54.234907936346</v>
      </c>
      <c r="R609" s="25">
        <f>VLOOKUP(IF(P609-'data'!$G$24&lt;0,0,P609-'data'!$G$24),P2:Q1104,2)</f>
        <v>54.2365359611397</v>
      </c>
    </row>
    <row r="610" ht="20.05" customHeight="1">
      <c r="A610" s="22">
        <f>$A609+C609</f>
        <v>3030</v>
      </c>
      <c r="B610" s="23">
        <v>2.5</v>
      </c>
      <c r="C610" s="24">
        <v>5</v>
      </c>
      <c r="D610" t="b" s="25">
        <v>0</v>
      </c>
      <c r="E610" s="26"/>
      <c r="F610" s="30">
        <f>3600*(B610*'data'!$C$15/1000-H610-I609)/C610</f>
        <v>449.133339716621</v>
      </c>
      <c r="G610" s="30">
        <f>IF(F610&gt;'data'!$H$29,'data'!$H$29,IF(F610&lt;0,0,F610))</f>
        <v>449.133339716621</v>
      </c>
      <c r="H610" s="30">
        <f>(J610*'data'!$C$16+K610*OFFSET('data'!$C$17,0,D610)-I609*(OFFSET('data'!$C$18,0,D610)+'data'!$C$19+OFFSET('data'!$C$20,0,D610)))*$C610/60</f>
        <v>-0.623796305161999</v>
      </c>
      <c r="I610" s="30">
        <f>(G610/60)*$C610/60+H610+I609</f>
        <v>16.3633802816823</v>
      </c>
      <c r="J610" s="30">
        <f>J609+('data'!$C$19*I609-'data'!$C$16*J609)*$C610/60</f>
        <v>65.47532595146509</v>
      </c>
      <c r="K610" s="30">
        <f>K609+(OFFSET('data'!$C$20,0,D610)*I609-OFFSET('data'!$C$17,0,D610)*K609)*$C610/60</f>
        <v>134.365787331838</v>
      </c>
      <c r="L610" s="28">
        <f>$A610/60</f>
        <v>50.5</v>
      </c>
      <c r="M610" s="24">
        <f>I610/'data'!$C$15*1000</f>
        <v>2.5</v>
      </c>
      <c r="N610" s="24">
        <f>N609+'data'!$G$21*(M609-N609)/60*C609</f>
        <v>2.49806004625042</v>
      </c>
      <c r="O610" s="25">
        <f>IF(N610&lt;='data'!$G$22,1.89,1.47)</f>
        <v>1.89</v>
      </c>
      <c r="P610" s="24">
        <f>$A610</f>
        <v>3030</v>
      </c>
      <c r="Q610" s="25">
        <f>'data'!$G$23-'data'!$G$23*(1-('data'!$G$22^O610)/('data'!$G$22^O610+N610^O610))</f>
        <v>54.2345128390213</v>
      </c>
      <c r="R610" s="25">
        <f>VLOOKUP(IF(P610-'data'!$G$24&lt;0,0,P610-'data'!$G$24),P2:Q1104,2)</f>
        <v>54.236121696053</v>
      </c>
    </row>
    <row r="611" ht="20.05" customHeight="1">
      <c r="A611" s="22">
        <f>$A610+C610</f>
        <v>3035</v>
      </c>
      <c r="B611" s="23">
        <v>2.5</v>
      </c>
      <c r="C611" s="24">
        <v>5</v>
      </c>
      <c r="D611" t="b" s="25">
        <v>0</v>
      </c>
      <c r="E611" s="26"/>
      <c r="F611" s="30">
        <f>3600*(B611*'data'!$C$15/1000-H611-I610)/C611</f>
        <v>449.037651761999</v>
      </c>
      <c r="G611" s="30">
        <f>IF(F611&gt;'data'!$H$29,'data'!$H$29,IF(F611&lt;0,0,F611))</f>
        <v>449.037651761999</v>
      </c>
      <c r="H611" s="30">
        <f>(J611*'data'!$C$16+K611*OFFSET('data'!$C$17,0,D611)-I610*(OFFSET('data'!$C$18,0,D611)+'data'!$C$19+OFFSET('data'!$C$20,0,D611)))*$C611/60</f>
        <v>-0.6236634052250239</v>
      </c>
      <c r="I611" s="30">
        <f>(G611/60)*$C611/60+H611+I610</f>
        <v>16.3633802816823</v>
      </c>
      <c r="J611" s="30">
        <f>J610+('data'!$C$19*I610-'data'!$C$16*J610)*$C611/60</f>
        <v>65.4865635004905</v>
      </c>
      <c r="K611" s="30">
        <f>K610+(OFFSET('data'!$C$20,0,D611)*I610-OFFSET('data'!$C$17,0,D611)*K610)*$C611/60</f>
        <v>134.566148207941</v>
      </c>
      <c r="L611" s="28">
        <f>$A611/60</f>
        <v>50.5833333333333</v>
      </c>
      <c r="M611" s="24">
        <f>I611/'data'!$C$15*1000</f>
        <v>2.5</v>
      </c>
      <c r="N611" s="24">
        <f>N610+'data'!$G$21*(M610-N610)/60*C610</f>
        <v>2.49808287409983</v>
      </c>
      <c r="O611" s="25">
        <f>IF(N611&lt;='data'!$G$22,1.89,1.47)</f>
        <v>1.89</v>
      </c>
      <c r="P611" s="24">
        <f>$A611</f>
        <v>3035</v>
      </c>
      <c r="Q611" s="25">
        <f>'data'!$G$23-'data'!$G$23*(1-('data'!$G$22^O611)/('data'!$G$22^O611+N611^O611))</f>
        <v>54.234122393352</v>
      </c>
      <c r="R611" s="25">
        <f>VLOOKUP(IF(P611-'data'!$G$24&lt;0,0,P611-'data'!$G$24),P2:Q1104,2)</f>
        <v>54.235712308417</v>
      </c>
    </row>
    <row r="612" ht="20.05" customHeight="1">
      <c r="A612" s="22">
        <f>$A611+C611</f>
        <v>3040</v>
      </c>
      <c r="B612" s="23">
        <v>2.5</v>
      </c>
      <c r="C612" s="24">
        <v>5</v>
      </c>
      <c r="D612" t="b" s="25">
        <v>0</v>
      </c>
      <c r="E612" s="26"/>
      <c r="F612" s="30">
        <f>3600*(B612*'data'!$C$15/1000-H612-I611)/C612</f>
        <v>448.942258552514</v>
      </c>
      <c r="G612" s="30">
        <f>IF(F612&gt;'data'!$H$29,'data'!$H$29,IF(F612&lt;0,0,F612))</f>
        <v>448.942258552514</v>
      </c>
      <c r="H612" s="30">
        <f>(J612*'data'!$C$16+K612*OFFSET('data'!$C$17,0,D612)-I611*(OFFSET('data'!$C$18,0,D612)+'data'!$C$19+OFFSET('data'!$C$20,0,D612)))*$C612/60</f>
        <v>-0.623530914656295</v>
      </c>
      <c r="I612" s="30">
        <f>(G612/60)*$C612/60+H612+I611</f>
        <v>16.3633802816823</v>
      </c>
      <c r="J612" s="30">
        <f>J611+('data'!$C$19*I611-'data'!$C$16*J611)*$C612/60</f>
        <v>65.4977351035609</v>
      </c>
      <c r="K612" s="30">
        <f>K611+(OFFSET('data'!$C$20,0,D612)*I611-OFFSET('data'!$C$17,0,D612)*K611)*$C612/60</f>
        <v>134.766442130062</v>
      </c>
      <c r="L612" s="28">
        <f>$A612/60</f>
        <v>50.6666666666667</v>
      </c>
      <c r="M612" s="24">
        <f>I612/'data'!$C$15*1000</f>
        <v>2.5</v>
      </c>
      <c r="N612" s="24">
        <f>N611+'data'!$G$21*(M611-N611)/60*C611</f>
        <v>2.49810543332907</v>
      </c>
      <c r="O612" s="25">
        <f>IF(N612&lt;='data'!$G$22,1.89,1.47)</f>
        <v>1.89</v>
      </c>
      <c r="P612" s="24">
        <f>$A612</f>
        <v>3040</v>
      </c>
      <c r="Q612" s="25">
        <f>'data'!$G$23-'data'!$G$23*(1-('data'!$G$22^O612)/('data'!$G$22^O612+N612^O612))</f>
        <v>54.2337365445433</v>
      </c>
      <c r="R612" s="25">
        <f>VLOOKUP(IF(P612-'data'!$G$24&lt;0,0,P612-'data'!$G$24),P2:Q1104,2)</f>
        <v>54.2353077407746</v>
      </c>
    </row>
    <row r="613" ht="20.05" customHeight="1">
      <c r="A613" s="22">
        <f>$A612+C612</f>
        <v>3045</v>
      </c>
      <c r="B613" s="23">
        <v>2.5</v>
      </c>
      <c r="C613" s="24">
        <v>5</v>
      </c>
      <c r="D613" t="b" s="25">
        <v>0</v>
      </c>
      <c r="E613" s="26"/>
      <c r="F613" s="30">
        <f>3600*(B613*'data'!$C$15/1000-H613-I612)/C613</f>
        <v>448.847158447647</v>
      </c>
      <c r="G613" s="30">
        <f>IF(F613&gt;'data'!$H$29,'data'!$H$29,IF(F613&lt;0,0,F613))</f>
        <v>448.847158447647</v>
      </c>
      <c r="H613" s="30">
        <f>(J613*'data'!$C$16+K613*OFFSET('data'!$C$17,0,D613)-I612*(OFFSET('data'!$C$18,0,D613)+'data'!$C$19+OFFSET('data'!$C$20,0,D613)))*$C613/60</f>
        <v>-0.623398831177313</v>
      </c>
      <c r="I613" s="30">
        <f>(G613/60)*$C613/60+H613+I612</f>
        <v>16.3633802816823</v>
      </c>
      <c r="J613" s="30">
        <f>J612+('data'!$C$19*I612-'data'!$C$16*J612)*$C613/60</f>
        <v>65.50884114767091</v>
      </c>
      <c r="K613" s="30">
        <f>K612+(OFFSET('data'!$C$20,0,D613)*I612-OFFSET('data'!$C$17,0,D613)*K612)*$C613/60</f>
        <v>134.966669120575</v>
      </c>
      <c r="L613" s="28">
        <f>$A613/60</f>
        <v>50.75</v>
      </c>
      <c r="M613" s="24">
        <f>I613/'data'!$C$15*1000</f>
        <v>2.5</v>
      </c>
      <c r="N613" s="24">
        <f>N612+'data'!$G$21*(M612-N612)/60*C612</f>
        <v>2.49812772709905</v>
      </c>
      <c r="O613" s="25">
        <f>IF(N613&lt;='data'!$G$22,1.89,1.47)</f>
        <v>1.89</v>
      </c>
      <c r="P613" s="24">
        <f>$A613</f>
        <v>3045</v>
      </c>
      <c r="Q613" s="25">
        <f>'data'!$G$23-'data'!$G$23*(1-('data'!$G$22^O613)/('data'!$G$22^O613+N613^O613))</f>
        <v>54.233355238447</v>
      </c>
      <c r="R613" s="25">
        <f>VLOOKUP(IF(P613-'data'!$G$24&lt;0,0,P613-'data'!$G$24),P2:Q1104,2)</f>
        <v>54.234907936346</v>
      </c>
    </row>
    <row r="614" ht="20.05" customHeight="1">
      <c r="A614" s="22">
        <f>$A613+C613</f>
        <v>3050</v>
      </c>
      <c r="B614" s="23">
        <v>2.5</v>
      </c>
      <c r="C614" s="24">
        <v>5</v>
      </c>
      <c r="D614" t="b" s="25">
        <v>0</v>
      </c>
      <c r="E614" s="26"/>
      <c r="F614" s="30">
        <f>3600*(B614*'data'!$C$15/1000-H614-I613)/C614</f>
        <v>448.752349816477</v>
      </c>
      <c r="G614" s="30">
        <f>IF(F614&gt;'data'!$H$29,'data'!$H$29,IF(F614&lt;0,0,F614))</f>
        <v>448.752349816477</v>
      </c>
      <c r="H614" s="30">
        <f>(J614*'data'!$C$16+K614*OFFSET('data'!$C$17,0,D614)-I613*(OFFSET('data'!$C$18,0,D614)+'data'!$C$19+OFFSET('data'!$C$20,0,D614)))*$C614/60</f>
        <v>-0.62326715252291</v>
      </c>
      <c r="I614" s="30">
        <f>(G614/60)*$C614/60+H614+I613</f>
        <v>16.3633802816823</v>
      </c>
      <c r="J614" s="30">
        <f>J613+('data'!$C$19*I613-'data'!$C$16*J613)*$C614/60</f>
        <v>65.51988201754379</v>
      </c>
      <c r="K614" s="30">
        <f>K613+(OFFSET('data'!$C$20,0,D614)*I613-OFFSET('data'!$C$17,0,D614)*K613)*$C614/60</f>
        <v>135.166829201846</v>
      </c>
      <c r="L614" s="28">
        <f>$A614/60</f>
        <v>50.8333333333333</v>
      </c>
      <c r="M614" s="24">
        <f>I614/'data'!$C$15*1000</f>
        <v>2.5</v>
      </c>
      <c r="N614" s="24">
        <f>N613+'data'!$G$21*(M613-N613)/60*C613</f>
        <v>2.49814975853349</v>
      </c>
      <c r="O614" s="25">
        <f>IF(N614&lt;='data'!$G$22,1.89,1.47)</f>
        <v>1.89</v>
      </c>
      <c r="P614" s="24">
        <f>$A614</f>
        <v>3050</v>
      </c>
      <c r="Q614" s="25">
        <f>'data'!$G$23-'data'!$G$23*(1-('data'!$G$22^O614)/('data'!$G$22^O614+N614^O614))</f>
        <v>54.232978421553</v>
      </c>
      <c r="R614" s="25">
        <f>VLOOKUP(IF(P614-'data'!$G$24&lt;0,0,P614-'data'!$G$24),P2:Q1104,2)</f>
        <v>54.2345128390213</v>
      </c>
    </row>
    <row r="615" ht="20.05" customHeight="1">
      <c r="A615" s="22">
        <f>$A614+C614</f>
        <v>3055</v>
      </c>
      <c r="B615" s="23">
        <v>2.5</v>
      </c>
      <c r="C615" s="24">
        <v>5</v>
      </c>
      <c r="D615" t="b" s="25">
        <v>0</v>
      </c>
      <c r="E615" s="26"/>
      <c r="F615" s="30">
        <f>3600*(B615*'data'!$C$15/1000-H615-I614)/C615</f>
        <v>448.657831037624</v>
      </c>
      <c r="G615" s="30">
        <f>IF(F615&gt;'data'!$H$29,'data'!$H$29,IF(F615&lt;0,0,F615))</f>
        <v>448.657831037624</v>
      </c>
      <c r="H615" s="30">
        <f>(J615*'data'!$C$16+K615*OFFSET('data'!$C$17,0,D615)-I614*(OFFSET('data'!$C$18,0,D615)+'data'!$C$19+OFFSET('data'!$C$20,0,D615)))*$C615/60</f>
        <v>-0.623135876441169</v>
      </c>
      <c r="I615" s="30">
        <f>(G615/60)*$C615/60+H615+I614</f>
        <v>16.3633802816823</v>
      </c>
      <c r="J615" s="30">
        <f>J614+('data'!$C$19*I614-'data'!$C$16*J614)*$C615/60</f>
        <v>65.5308580956453</v>
      </c>
      <c r="K615" s="30">
        <f>K614+(OFFSET('data'!$C$20,0,D615)*I614-OFFSET('data'!$C$17,0,D615)*K614)*$C615/60</f>
        <v>135.366922396234</v>
      </c>
      <c r="L615" s="28">
        <f>$A615/60</f>
        <v>50.9166666666667</v>
      </c>
      <c r="M615" s="24">
        <f>I615/'data'!$C$15*1000</f>
        <v>2.5</v>
      </c>
      <c r="N615" s="24">
        <f>N614+'data'!$G$21*(M614-N614)/60*C614</f>
        <v>2.49817153071934</v>
      </c>
      <c r="O615" s="25">
        <f>IF(N615&lt;='data'!$G$22,1.89,1.47)</f>
        <v>1.89</v>
      </c>
      <c r="P615" s="24">
        <f>$A615</f>
        <v>3055</v>
      </c>
      <c r="Q615" s="25">
        <f>'data'!$G$23-'data'!$G$23*(1-('data'!$G$22^O615)/('data'!$G$22^O615+N615^O615))</f>
        <v>54.2326060409824</v>
      </c>
      <c r="R615" s="25">
        <f>VLOOKUP(IF(P615-'data'!$G$24&lt;0,0,P615-'data'!$G$24),P2:Q1104,2)</f>
        <v>54.234122393352</v>
      </c>
    </row>
    <row r="616" ht="20.05" customHeight="1">
      <c r="A616" s="22">
        <f>$A615+C615</f>
        <v>3060</v>
      </c>
      <c r="B616" s="23">
        <v>2.5</v>
      </c>
      <c r="C616" s="24">
        <v>5</v>
      </c>
      <c r="D616" t="b" s="25">
        <v>0</v>
      </c>
      <c r="E616" s="26"/>
      <c r="F616" s="30">
        <f>3600*(B616*'data'!$C$15/1000-H616-I615)/C616</f>
        <v>448.563600499191</v>
      </c>
      <c r="G616" s="30">
        <f>IF(F616&gt;'data'!$H$29,'data'!$H$29,IF(F616&lt;0,0,F616))</f>
        <v>448.563600499191</v>
      </c>
      <c r="H616" s="30">
        <f>(J616*'data'!$C$16+K616*OFFSET('data'!$C$17,0,D616)-I615*(OFFSET('data'!$C$18,0,D616)+'data'!$C$19+OFFSET('data'!$C$20,0,D616)))*$C616/60</f>
        <v>-0.623005000693346</v>
      </c>
      <c r="I616" s="30">
        <f>(G616/60)*$C616/60+H616+I615</f>
        <v>16.3633802816823</v>
      </c>
      <c r="J616" s="30">
        <f>J615+('data'!$C$19*I615-'data'!$C$16*J615)*$C616/60</f>
        <v>65.54176976219669</v>
      </c>
      <c r="K616" s="30">
        <f>K615+(OFFSET('data'!$C$20,0,D616)*I615-OFFSET('data'!$C$17,0,D616)*K615)*$C616/60</f>
        <v>135.566948726091</v>
      </c>
      <c r="L616" s="28">
        <f>$A616/60</f>
        <v>51</v>
      </c>
      <c r="M616" s="24">
        <f>I616/'data'!$C$15*1000</f>
        <v>2.5</v>
      </c>
      <c r="N616" s="24">
        <f>N615+'data'!$G$21*(M615-N615)/60*C615</f>
        <v>2.49819304670724</v>
      </c>
      <c r="O616" s="25">
        <f>IF(N616&lt;='data'!$G$22,1.89,1.47)</f>
        <v>1.89</v>
      </c>
      <c r="P616" s="24">
        <f>$A616</f>
        <v>3060</v>
      </c>
      <c r="Q616" s="25">
        <f>'data'!$G$23-'data'!$G$23*(1-('data'!$G$22^O616)/('data'!$G$22^O616+N616^O616))</f>
        <v>54.2322380444796</v>
      </c>
      <c r="R616" s="25">
        <f>VLOOKUP(IF(P616-'data'!$G$24&lt;0,0,P616-'data'!$G$24),P2:Q1104,2)</f>
        <v>54.2337365445433</v>
      </c>
    </row>
    <row r="617" ht="20.05" customHeight="1">
      <c r="A617" s="22">
        <f>$A616+C616</f>
        <v>3065</v>
      </c>
      <c r="B617" s="23">
        <v>2.5</v>
      </c>
      <c r="C617" s="24">
        <v>5</v>
      </c>
      <c r="D617" t="b" s="25">
        <v>0</v>
      </c>
      <c r="E617" s="26"/>
      <c r="F617" s="30">
        <f>3600*(B617*'data'!$C$15/1000-H617-I616)/C617</f>
        <v>448.469656598714</v>
      </c>
      <c r="G617" s="30">
        <f>IF(F617&gt;'data'!$H$29,'data'!$H$29,IF(F617&lt;0,0,F617))</f>
        <v>448.469656598714</v>
      </c>
      <c r="H617" s="30">
        <f>(J617*'data'!$C$16+K617*OFFSET('data'!$C$17,0,D617)-I616*(OFFSET('data'!$C$18,0,D617)+'data'!$C$19+OFFSET('data'!$C$20,0,D617)))*$C617/60</f>
        <v>-0.622874523053795</v>
      </c>
      <c r="I617" s="30">
        <f>(G617/60)*$C617/60+H617+I616</f>
        <v>16.3633802816823</v>
      </c>
      <c r="J617" s="30">
        <f>J616+('data'!$C$19*I616-'data'!$C$16*J616)*$C617/60</f>
        <v>65.55261739518809</v>
      </c>
      <c r="K617" s="30">
        <f>K616+(OFFSET('data'!$C$20,0,D617)*I616-OFFSET('data'!$C$17,0,D617)*K616)*$C617/60</f>
        <v>135.766908213760</v>
      </c>
      <c r="L617" s="28">
        <f>$A617/60</f>
        <v>51.0833333333333</v>
      </c>
      <c r="M617" s="24">
        <f>I617/'data'!$C$15*1000</f>
        <v>2.5</v>
      </c>
      <c r="N617" s="24">
        <f>N616+'data'!$G$21*(M616-N616)/60*C616</f>
        <v>2.49821430951192</v>
      </c>
      <c r="O617" s="25">
        <f>IF(N617&lt;='data'!$G$22,1.89,1.47)</f>
        <v>1.89</v>
      </c>
      <c r="P617" s="24">
        <f>$A617</f>
        <v>3065</v>
      </c>
      <c r="Q617" s="25">
        <f>'data'!$G$23-'data'!$G$23*(1-('data'!$G$22^O617)/('data'!$G$22^O617+N617^O617))</f>
        <v>54.2318743804052</v>
      </c>
      <c r="R617" s="25">
        <f>VLOOKUP(IF(P617-'data'!$G$24&lt;0,0,P617-'data'!$G$24),P2:Q1104,2)</f>
        <v>54.233355238447</v>
      </c>
    </row>
    <row r="618" ht="20.05" customHeight="1">
      <c r="A618" s="22">
        <f>$A617+C617</f>
        <v>3070</v>
      </c>
      <c r="B618" s="23">
        <v>2.5</v>
      </c>
      <c r="C618" s="24">
        <v>5</v>
      </c>
      <c r="D618" t="b" s="25">
        <v>0</v>
      </c>
      <c r="E618" s="26"/>
      <c r="F618" s="30">
        <f>3600*(B618*'data'!$C$15/1000-H618-I617)/C618</f>
        <v>448.375997743101</v>
      </c>
      <c r="G618" s="30">
        <f>IF(F618&gt;'data'!$H$29,'data'!$H$29,IF(F618&lt;0,0,F618))</f>
        <v>448.375997743101</v>
      </c>
      <c r="H618" s="30">
        <f>(J618*'data'!$C$16+K618*OFFSET('data'!$C$17,0,D618)-I617*(OFFSET('data'!$C$18,0,D618)+'data'!$C$19+OFFSET('data'!$C$20,0,D618)))*$C618/60</f>
        <v>-0.622744441309887</v>
      </c>
      <c r="I618" s="30">
        <f>(G618/60)*$C618/60+H618+I617</f>
        <v>16.3633802816823</v>
      </c>
      <c r="J618" s="30">
        <f>J617+('data'!$C$19*I617-'data'!$C$16*J617)*$C618/60</f>
        <v>65.5634013703912</v>
      </c>
      <c r="K618" s="30">
        <f>K617+(OFFSET('data'!$C$20,0,D618)*I617-OFFSET('data'!$C$17,0,D618)*K617)*$C618/60</f>
        <v>135.966800881577</v>
      </c>
      <c r="L618" s="28">
        <f>$A618/60</f>
        <v>51.1666666666667</v>
      </c>
      <c r="M618" s="24">
        <f>I618/'data'!$C$15*1000</f>
        <v>2.5</v>
      </c>
      <c r="N618" s="24">
        <f>N617+'data'!$G$21*(M617-N617)/60*C617</f>
        <v>2.49823532211264</v>
      </c>
      <c r="O618" s="25">
        <f>IF(N618&lt;='data'!$G$22,1.89,1.47)</f>
        <v>1.89</v>
      </c>
      <c r="P618" s="24">
        <f>$A618</f>
        <v>3070</v>
      </c>
      <c r="Q618" s="25">
        <f>'data'!$G$23-'data'!$G$23*(1-('data'!$G$22^O618)/('data'!$G$22^O618+N618^O618))</f>
        <v>54.2315149977288</v>
      </c>
      <c r="R618" s="25">
        <f>VLOOKUP(IF(P618-'data'!$G$24&lt;0,0,P618-'data'!$G$24),P2:Q1104,2)</f>
        <v>54.232978421553</v>
      </c>
    </row>
    <row r="619" ht="20.05" customHeight="1">
      <c r="A619" s="22">
        <f>$A618+C618</f>
        <v>3075</v>
      </c>
      <c r="B619" s="23">
        <v>2.5</v>
      </c>
      <c r="C619" s="24">
        <v>5</v>
      </c>
      <c r="D619" t="b" s="25">
        <v>0</v>
      </c>
      <c r="E619" s="26"/>
      <c r="F619" s="30">
        <f>3600*(B619*'data'!$C$15/1000-H619-I618)/C619</f>
        <v>448.282622348578</v>
      </c>
      <c r="G619" s="30">
        <f>IF(F619&gt;'data'!$H$29,'data'!$H$29,IF(F619&lt;0,0,F619))</f>
        <v>448.282622348578</v>
      </c>
      <c r="H619" s="30">
        <f>(J619*'data'!$C$16+K619*OFFSET('data'!$C$17,0,D619)-I618*(OFFSET('data'!$C$18,0,D619)+'data'!$C$19+OFFSET('data'!$C$20,0,D619)))*$C619/60</f>
        <v>-0.622614753261939</v>
      </c>
      <c r="I619" s="30">
        <f>(G619/60)*$C619/60+H619+I618</f>
        <v>16.3633802816823</v>
      </c>
      <c r="J619" s="30">
        <f>J618+('data'!$C$19*I618-'data'!$C$16*J618)*$C619/60</f>
        <v>65.57412206137271</v>
      </c>
      <c r="K619" s="30">
        <f>K618+(OFFSET('data'!$C$20,0,D619)*I618-OFFSET('data'!$C$17,0,D619)*K618)*$C619/60</f>
        <v>136.166626751872</v>
      </c>
      <c r="L619" s="28">
        <f>$A619/60</f>
        <v>51.25</v>
      </c>
      <c r="M619" s="24">
        <f>I619/'data'!$C$15*1000</f>
        <v>2.5</v>
      </c>
      <c r="N619" s="24">
        <f>N618+'data'!$G$21*(M618-N618)/60*C618</f>
        <v>2.49825608745361</v>
      </c>
      <c r="O619" s="25">
        <f>IF(N619&lt;='data'!$G$22,1.89,1.47)</f>
        <v>1.89</v>
      </c>
      <c r="P619" s="24">
        <f>$A619</f>
        <v>3075</v>
      </c>
      <c r="Q619" s="25">
        <f>'data'!$G$23-'data'!$G$23*(1-('data'!$G$22^O619)/('data'!$G$22^O619+N619^O619))</f>
        <v>54.2311598460213</v>
      </c>
      <c r="R619" s="25">
        <f>VLOOKUP(IF(P619-'data'!$G$24&lt;0,0,P619-'data'!$G$24),P2:Q1104,2)</f>
        <v>54.2326060409824</v>
      </c>
    </row>
    <row r="620" ht="20.05" customHeight="1">
      <c r="A620" s="22">
        <f>$A619+C619</f>
        <v>3080</v>
      </c>
      <c r="B620" s="23">
        <v>2.5</v>
      </c>
      <c r="C620" s="24">
        <v>5</v>
      </c>
      <c r="D620" t="b" s="25">
        <v>0</v>
      </c>
      <c r="E620" s="26"/>
      <c r="F620" s="30">
        <f>3600*(B620*'data'!$C$15/1000-H620-I619)/C620</f>
        <v>448.189528840638</v>
      </c>
      <c r="G620" s="30">
        <f>IF(F620&gt;'data'!$H$29,'data'!$H$29,IF(F620&lt;0,0,F620))</f>
        <v>448.189528840638</v>
      </c>
      <c r="H620" s="30">
        <f>(J620*'data'!$C$16+K620*OFFSET('data'!$C$17,0,D620)-I619*(OFFSET('data'!$C$18,0,D620)+'data'!$C$19+OFFSET('data'!$C$20,0,D620)))*$C620/60</f>
        <v>-0.622485456723134</v>
      </c>
      <c r="I620" s="30">
        <f>(G620/60)*$C620/60+H620+I619</f>
        <v>16.3633802816823</v>
      </c>
      <c r="J620" s="30">
        <f>J619+('data'!$C$19*I619-'data'!$C$16*J619)*$C620/60</f>
        <v>65.58477983950699</v>
      </c>
      <c r="K620" s="30">
        <f>K619+(OFFSET('data'!$C$20,0,D620)*I619-OFFSET('data'!$C$17,0,D620)*K619)*$C620/60</f>
        <v>136.366385846966</v>
      </c>
      <c r="L620" s="28">
        <f>$A620/60</f>
        <v>51.3333333333333</v>
      </c>
      <c r="M620" s="24">
        <f>I620/'data'!$C$15*1000</f>
        <v>2.5</v>
      </c>
      <c r="N620" s="24">
        <f>N619+'data'!$G$21*(M619-N619)/60*C619</f>
        <v>2.49827660844439</v>
      </c>
      <c r="O620" s="25">
        <f>IF(N620&lt;='data'!$G$22,1.89,1.47)</f>
        <v>1.89</v>
      </c>
      <c r="P620" s="24">
        <f>$A620</f>
        <v>3080</v>
      </c>
      <c r="Q620" s="25">
        <f>'data'!$G$23-'data'!$G$23*(1-('data'!$G$22^O620)/('data'!$G$22^O620+N620^O620))</f>
        <v>54.2308088754484</v>
      </c>
      <c r="R620" s="25">
        <f>VLOOKUP(IF(P620-'data'!$G$24&lt;0,0,P620-'data'!$G$24),P2:Q1104,2)</f>
        <v>54.2322380444796</v>
      </c>
    </row>
    <row r="621" ht="20.05" customHeight="1">
      <c r="A621" s="22">
        <f>$A620+C620</f>
        <v>3085</v>
      </c>
      <c r="B621" s="23">
        <v>2.5</v>
      </c>
      <c r="C621" s="24">
        <v>5</v>
      </c>
      <c r="D621" t="b" s="25">
        <v>0</v>
      </c>
      <c r="E621" s="26"/>
      <c r="F621" s="30">
        <f>3600*(B621*'data'!$C$15/1000-H621-I620)/C621</f>
        <v>448.096715653982</v>
      </c>
      <c r="G621" s="30">
        <f>IF(F621&gt;'data'!$H$29,'data'!$H$29,IF(F621&lt;0,0,F621))</f>
        <v>448.096715653982</v>
      </c>
      <c r="H621" s="30">
        <f>(J621*'data'!$C$16+K621*OFFSET('data'!$C$17,0,D621)-I620*(OFFSET('data'!$C$18,0,D621)+'data'!$C$19+OFFSET('data'!$C$20,0,D621)))*$C621/60</f>
        <v>-0.622356549519445</v>
      </c>
      <c r="I621" s="30">
        <f>(G621/60)*$C621/60+H621+I620</f>
        <v>16.3633802816823</v>
      </c>
      <c r="J621" s="30">
        <f>J620+('data'!$C$19*I620-'data'!$C$16*J620)*$C621/60</f>
        <v>65.5953750739893</v>
      </c>
      <c r="K621" s="30">
        <f>K620+(OFFSET('data'!$C$20,0,D621)*I620-OFFSET('data'!$C$17,0,D621)*K620)*$C621/60</f>
        <v>136.566078189174</v>
      </c>
      <c r="L621" s="28">
        <f>$A621/60</f>
        <v>51.4166666666667</v>
      </c>
      <c r="M621" s="24">
        <f>I621/'data'!$C$15*1000</f>
        <v>2.5</v>
      </c>
      <c r="N621" s="24">
        <f>N620+'data'!$G$21*(M620-N620)/60*C620</f>
        <v>2.49829688796029</v>
      </c>
      <c r="O621" s="25">
        <f>IF(N621&lt;='data'!$G$22,1.89,1.47)</f>
        <v>1.89</v>
      </c>
      <c r="P621" s="24">
        <f>$A621</f>
        <v>3085</v>
      </c>
      <c r="Q621" s="25">
        <f>'data'!$G$23-'data'!$G$23*(1-('data'!$G$22^O621)/('data'!$G$22^O621+N621^O621))</f>
        <v>54.2304620367635</v>
      </c>
      <c r="R621" s="25">
        <f>VLOOKUP(IF(P621-'data'!$G$24&lt;0,0,P621-'data'!$G$24),P2:Q1104,2)</f>
        <v>54.2318743804052</v>
      </c>
    </row>
    <row r="622" ht="20.05" customHeight="1">
      <c r="A622" s="22">
        <f>$A621+C621</f>
        <v>3090</v>
      </c>
      <c r="B622" s="23">
        <v>2.5</v>
      </c>
      <c r="C622" s="24">
        <v>5</v>
      </c>
      <c r="D622" t="b" s="25">
        <v>0</v>
      </c>
      <c r="E622" s="26"/>
      <c r="F622" s="30">
        <f>3600*(B622*'data'!$C$15/1000-H622-I621)/C622</f>
        <v>448.004181232469</v>
      </c>
      <c r="G622" s="30">
        <f>IF(F622&gt;'data'!$H$29,'data'!$H$29,IF(F622&lt;0,0,F622))</f>
        <v>448.004181232469</v>
      </c>
      <c r="H622" s="30">
        <f>(J622*'data'!$C$16+K622*OFFSET('data'!$C$17,0,D622)-I621*(OFFSET('data'!$C$18,0,D622)+'data'!$C$19+OFFSET('data'!$C$20,0,D622)))*$C622/60</f>
        <v>-0.622228029489565</v>
      </c>
      <c r="I622" s="30">
        <f>(G622/60)*$C622/60+H622+I621</f>
        <v>16.3633802816823</v>
      </c>
      <c r="J622" s="30">
        <f>J621+('data'!$C$19*I621-'data'!$C$16*J621)*$C622/60</f>
        <v>65.605908131848</v>
      </c>
      <c r="K622" s="30">
        <f>K621+(OFFSET('data'!$C$20,0,D622)*I621-OFFSET('data'!$C$17,0,D622)*K621)*$C622/60</f>
        <v>136.765703800802</v>
      </c>
      <c r="L622" s="28">
        <f>$A622/60</f>
        <v>51.5</v>
      </c>
      <c r="M622" s="24">
        <f>I622/'data'!$C$15*1000</f>
        <v>2.5</v>
      </c>
      <c r="N622" s="24">
        <f>N621+'data'!$G$21*(M621-N621)/60*C621</f>
        <v>2.4983169288428</v>
      </c>
      <c r="O622" s="25">
        <f>IF(N622&lt;='data'!$G$22,1.89,1.47)</f>
        <v>1.89</v>
      </c>
      <c r="P622" s="24">
        <f>$A622</f>
        <v>3090</v>
      </c>
      <c r="Q622" s="25">
        <f>'data'!$G$23-'data'!$G$23*(1-('data'!$G$22^O622)/('data'!$G$22^O622+N622^O622))</f>
        <v>54.2301192813001</v>
      </c>
      <c r="R622" s="25">
        <f>VLOOKUP(IF(P622-'data'!$G$24&lt;0,0,P622-'data'!$G$24),P2:Q1104,2)</f>
        <v>54.2315149977288</v>
      </c>
    </row>
    <row r="623" ht="20.05" customHeight="1">
      <c r="A623" s="22">
        <f>$A622+C622</f>
        <v>3095</v>
      </c>
      <c r="B623" s="23">
        <v>2.5</v>
      </c>
      <c r="C623" s="24">
        <v>5</v>
      </c>
      <c r="D623" t="b" s="25">
        <v>0</v>
      </c>
      <c r="E623" s="26"/>
      <c r="F623" s="30">
        <f>3600*(B623*'data'!$C$15/1000-H623-I622)/C623</f>
        <v>447.911924029057</v>
      </c>
      <c r="G623" s="30">
        <f>IF(F623&gt;'data'!$H$29,'data'!$H$29,IF(F623&lt;0,0,F623))</f>
        <v>447.911924029057</v>
      </c>
      <c r="H623" s="30">
        <f>(J623*'data'!$C$16+K623*OFFSET('data'!$C$17,0,D623)-I622*(OFFSET('data'!$C$18,0,D623)+'data'!$C$19+OFFSET('data'!$C$20,0,D623)))*$C623/60</f>
        <v>-0.6220998944848261</v>
      </c>
      <c r="I623" s="30">
        <f>(G623/60)*$C623/60+H623+I622</f>
        <v>16.3633802816823</v>
      </c>
      <c r="J623" s="30">
        <f>J622+('data'!$C$19*I622-'data'!$C$16*J622)*$C623/60</f>
        <v>65.6163793779578</v>
      </c>
      <c r="K623" s="30">
        <f>K622+(OFFSET('data'!$C$20,0,D623)*I622-OFFSET('data'!$C$17,0,D623)*K622)*$C623/60</f>
        <v>136.965262704149</v>
      </c>
      <c r="L623" s="28">
        <f>$A623/60</f>
        <v>51.5833333333333</v>
      </c>
      <c r="M623" s="24">
        <f>I623/'data'!$C$15*1000</f>
        <v>2.5</v>
      </c>
      <c r="N623" s="24">
        <f>N622+'data'!$G$21*(M622-N622)/60*C622</f>
        <v>2.49833673389998</v>
      </c>
      <c r="O623" s="25">
        <f>IF(N623&lt;='data'!$G$22,1.89,1.47)</f>
        <v>1.89</v>
      </c>
      <c r="P623" s="24">
        <f>$A623</f>
        <v>3095</v>
      </c>
      <c r="Q623" s="25">
        <f>'data'!$G$23-'data'!$G$23*(1-('data'!$G$22^O623)/('data'!$G$22^O623+N623^O623))</f>
        <v>54.2297805609658</v>
      </c>
      <c r="R623" s="25">
        <f>VLOOKUP(IF(P623-'data'!$G$24&lt;0,0,P623-'data'!$G$24),P2:Q1104,2)</f>
        <v>54.2311598460213</v>
      </c>
    </row>
    <row r="624" ht="20.05" customHeight="1">
      <c r="A624" s="22">
        <f>$A623+C623</f>
        <v>3100</v>
      </c>
      <c r="B624" s="23">
        <v>2.5</v>
      </c>
      <c r="C624" s="24">
        <v>5</v>
      </c>
      <c r="D624" t="b" s="25">
        <v>0</v>
      </c>
      <c r="E624" s="26"/>
      <c r="F624" s="30">
        <f>3600*(B624*'data'!$C$15/1000-H624-I623)/C624</f>
        <v>447.819942505756</v>
      </c>
      <c r="G624" s="30">
        <f>IF(F624&gt;'data'!$H$29,'data'!$H$29,IF(F624&lt;0,0,F624))</f>
        <v>447.819942505756</v>
      </c>
      <c r="H624" s="30">
        <f>(J624*'data'!$C$16+K624*OFFSET('data'!$C$17,0,D624)-I623*(OFFSET('data'!$C$18,0,D624)+'data'!$C$19+OFFSET('data'!$C$20,0,D624)))*$C624/60</f>
        <v>-0.621972142369131</v>
      </c>
      <c r="I624" s="30">
        <f>(G624/60)*$C624/60+H624+I623</f>
        <v>16.3633802816823</v>
      </c>
      <c r="J624" s="30">
        <f>J623+('data'!$C$19*I623-'data'!$C$16*J623)*$C624/60</f>
        <v>65.6267891750521</v>
      </c>
      <c r="K624" s="30">
        <f>K623+(OFFSET('data'!$C$20,0,D624)*I623-OFFSET('data'!$C$17,0,D624)*K623)*$C624/60</f>
        <v>137.164754921506</v>
      </c>
      <c r="L624" s="28">
        <f>$A624/60</f>
        <v>51.6666666666667</v>
      </c>
      <c r="M624" s="24">
        <f>I624/'data'!$C$15*1000</f>
        <v>2.5</v>
      </c>
      <c r="N624" s="24">
        <f>N623+'data'!$G$21*(M623-N623)/60*C623</f>
        <v>2.49835630590683</v>
      </c>
      <c r="O624" s="25">
        <f>IF(N624&lt;='data'!$G$22,1.89,1.47)</f>
        <v>1.89</v>
      </c>
      <c r="P624" s="24">
        <f>$A624</f>
        <v>3100</v>
      </c>
      <c r="Q624" s="25">
        <f>'data'!$G$23-'data'!$G$23*(1-('data'!$G$22^O624)/('data'!$G$22^O624+N624^O624))</f>
        <v>54.2294458282349</v>
      </c>
      <c r="R624" s="25">
        <f>VLOOKUP(IF(P624-'data'!$G$24&lt;0,0,P624-'data'!$G$24),P2:Q1104,2)</f>
        <v>54.2308088754484</v>
      </c>
    </row>
    <row r="625" ht="20.05" customHeight="1">
      <c r="A625" s="22">
        <f>$A624+C624</f>
        <v>3105</v>
      </c>
      <c r="B625" s="23">
        <v>2.5</v>
      </c>
      <c r="C625" s="24">
        <v>5</v>
      </c>
      <c r="D625" t="b" s="25">
        <v>0</v>
      </c>
      <c r="E625" s="26"/>
      <c r="F625" s="30">
        <f>3600*(B625*'data'!$C$15/1000-H625-I624)/C625</f>
        <v>447.728235133572</v>
      </c>
      <c r="G625" s="30">
        <f>IF(F625&gt;'data'!$H$29,'data'!$H$29,IF(F625&lt;0,0,F625))</f>
        <v>447.728235133572</v>
      </c>
      <c r="H625" s="30">
        <f>(J625*'data'!$C$16+K625*OFFSET('data'!$C$17,0,D625)-I624*(OFFSET('data'!$C$18,0,D625)+'data'!$C$19+OFFSET('data'!$C$20,0,D625)))*$C625/60</f>
        <v>-0.621844771018875</v>
      </c>
      <c r="I625" s="30">
        <f>(G625/60)*$C625/60+H625+I624</f>
        <v>16.3633802816823</v>
      </c>
      <c r="J625" s="30">
        <f>J624+('data'!$C$19*I624-'data'!$C$16*J624)*$C625/60</f>
        <v>65.6371378837357</v>
      </c>
      <c r="K625" s="30">
        <f>K624+(OFFSET('data'!$C$20,0,D625)*I624-OFFSET('data'!$C$17,0,D625)*K624)*$C625/60</f>
        <v>137.364180475158</v>
      </c>
      <c r="L625" s="28">
        <f>$A625/60</f>
        <v>51.75</v>
      </c>
      <c r="M625" s="24">
        <f>I625/'data'!$C$15*1000</f>
        <v>2.5</v>
      </c>
      <c r="N625" s="24">
        <f>N624+'data'!$G$21*(M624-N624)/60*C624</f>
        <v>2.4983756476057</v>
      </c>
      <c r="O625" s="25">
        <f>IF(N625&lt;='data'!$G$22,1.89,1.47)</f>
        <v>1.89</v>
      </c>
      <c r="P625" s="24">
        <f>$A625</f>
        <v>3105</v>
      </c>
      <c r="Q625" s="25">
        <f>'data'!$G$23-'data'!$G$23*(1-('data'!$G$22^O625)/('data'!$G$22^O625+N625^O625))</f>
        <v>54.2291150361424</v>
      </c>
      <c r="R625" s="25">
        <f>VLOOKUP(IF(P625-'data'!$G$24&lt;0,0,P625-'data'!$G$24),P2:Q1104,2)</f>
        <v>54.2304620367635</v>
      </c>
    </row>
    <row r="626" ht="20.05" customHeight="1">
      <c r="A626" s="22">
        <f>$A625+C625</f>
        <v>3110</v>
      </c>
      <c r="B626" s="23">
        <v>2.5</v>
      </c>
      <c r="C626" s="24">
        <v>5</v>
      </c>
      <c r="D626" t="b" s="25">
        <v>0</v>
      </c>
      <c r="E626" s="26"/>
      <c r="F626" s="30">
        <f>3600*(B626*'data'!$C$15/1000-H626-I625)/C626</f>
        <v>447.636800392452</v>
      </c>
      <c r="G626" s="30">
        <f>IF(F626&gt;'data'!$H$29,'data'!$H$29,IF(F626&lt;0,0,F626))</f>
        <v>447.636800392452</v>
      </c>
      <c r="H626" s="30">
        <f>(J626*'data'!$C$16+K626*OFFSET('data'!$C$17,0,D626)-I625*(OFFSET('data'!$C$18,0,D626)+'data'!$C$19+OFFSET('data'!$C$20,0,D626)))*$C626/60</f>
        <v>-0.621717778322875</v>
      </c>
      <c r="I626" s="30">
        <f>(G626/60)*$C626/60+H626+I625</f>
        <v>16.3633802816823</v>
      </c>
      <c r="J626" s="30">
        <f>J625+('data'!$C$19*I625-'data'!$C$16*J625)*$C626/60</f>
        <v>65.6474258624972</v>
      </c>
      <c r="K626" s="30">
        <f>K625+(OFFSET('data'!$C$20,0,D626)*I625-OFFSET('data'!$C$17,0,D626)*K625)*$C626/60</f>
        <v>137.563539387382</v>
      </c>
      <c r="L626" s="28">
        <f>$A626/60</f>
        <v>51.8333333333333</v>
      </c>
      <c r="M626" s="24">
        <f>I626/'data'!$C$15*1000</f>
        <v>2.5</v>
      </c>
      <c r="N626" s="24">
        <f>N625+'data'!$G$21*(M625-N625)/60*C625</f>
        <v>2.49839476170667</v>
      </c>
      <c r="O626" s="25">
        <f>IF(N626&lt;='data'!$G$22,1.89,1.47)</f>
        <v>1.89</v>
      </c>
      <c r="P626" s="24">
        <f>$A626</f>
        <v>3110</v>
      </c>
      <c r="Q626" s="25">
        <f>'data'!$G$23-'data'!$G$23*(1-('data'!$G$22^O626)/('data'!$G$22^O626+N626^O626))</f>
        <v>54.2287881382765</v>
      </c>
      <c r="R626" s="25">
        <f>VLOOKUP(IF(P626-'data'!$G$24&lt;0,0,P626-'data'!$G$24),P2:Q1104,2)</f>
        <v>54.2301192813001</v>
      </c>
    </row>
    <row r="627" ht="20.05" customHeight="1">
      <c r="A627" s="22">
        <f>$A626+C626</f>
        <v>3115</v>
      </c>
      <c r="B627" s="23">
        <v>2.5</v>
      </c>
      <c r="C627" s="24">
        <v>5</v>
      </c>
      <c r="D627" t="b" s="25">
        <v>0</v>
      </c>
      <c r="E627" s="26"/>
      <c r="F627" s="30">
        <f>3600*(B627*'data'!$C$15/1000-H627-I626)/C627</f>
        <v>447.545636771234</v>
      </c>
      <c r="G627" s="30">
        <f>IF(F627&gt;'data'!$H$29,'data'!$H$29,IF(F627&lt;0,0,F627))</f>
        <v>447.545636771234</v>
      </c>
      <c r="H627" s="30">
        <f>(J627*'data'!$C$16+K627*OFFSET('data'!$C$17,0,D627)-I626*(OFFSET('data'!$C$18,0,D627)+'data'!$C$19+OFFSET('data'!$C$20,0,D627)))*$C627/60</f>
        <v>-0.621591162182294</v>
      </c>
      <c r="I627" s="30">
        <f>(G627/60)*$C627/60+H627+I626</f>
        <v>16.3633802816823</v>
      </c>
      <c r="J627" s="30">
        <f>J626+('data'!$C$19*I626-'data'!$C$16*J626)*$C627/60</f>
        <v>65.6576534677215</v>
      </c>
      <c r="K627" s="30">
        <f>K626+(OFFSET('data'!$C$20,0,D627)*I626-OFFSET('data'!$C$17,0,D627)*K626)*$C627/60</f>
        <v>137.762831680447</v>
      </c>
      <c r="L627" s="28">
        <f>$A627/60</f>
        <v>51.9166666666667</v>
      </c>
      <c r="M627" s="24">
        <f>I627/'data'!$C$15*1000</f>
        <v>2.5</v>
      </c>
      <c r="N627" s="24">
        <f>N626+'data'!$G$21*(M626-N626)/60*C626</f>
        <v>2.49841365088794</v>
      </c>
      <c r="O627" s="25">
        <f>IF(N627&lt;='data'!$G$22,1.89,1.47)</f>
        <v>1.89</v>
      </c>
      <c r="P627" s="24">
        <f>$A627</f>
        <v>3115</v>
      </c>
      <c r="Q627" s="25">
        <f>'data'!$G$23-'data'!$G$23*(1-('data'!$G$22^O627)/('data'!$G$22^O627+N627^O627))</f>
        <v>54.2284650887726</v>
      </c>
      <c r="R627" s="25">
        <f>VLOOKUP(IF(P627-'data'!$G$24&lt;0,0,P627-'data'!$G$24),P2:Q1104,2)</f>
        <v>54.2297805609658</v>
      </c>
    </row>
    <row r="628" ht="20.05" customHeight="1">
      <c r="A628" s="22">
        <f>$A627+C627</f>
        <v>3120</v>
      </c>
      <c r="B628" s="23">
        <v>2.5</v>
      </c>
      <c r="C628" s="24">
        <v>5</v>
      </c>
      <c r="D628" t="b" s="25">
        <v>0</v>
      </c>
      <c r="E628" s="26"/>
      <c r="F628" s="30">
        <f>3600*(B628*'data'!$C$15/1000-H628-I627)/C628</f>
        <v>447.454742767594</v>
      </c>
      <c r="G628" s="30">
        <f>IF(F628&gt;'data'!$H$29,'data'!$H$29,IF(F628&lt;0,0,F628))</f>
        <v>447.454742767594</v>
      </c>
      <c r="H628" s="30">
        <f>(J628*'data'!$C$16+K628*OFFSET('data'!$C$17,0,D628)-I627*(OFFSET('data'!$C$18,0,D628)+'data'!$C$19+OFFSET('data'!$C$20,0,D628)))*$C628/60</f>
        <v>-0.621464920510572</v>
      </c>
      <c r="I628" s="30">
        <f>(G628/60)*$C628/60+H628+I627</f>
        <v>16.3633802816823</v>
      </c>
      <c r="J628" s="30">
        <f>J627+('data'!$C$19*I627-'data'!$C$16*J627)*$C628/60</f>
        <v>65.6678210537022</v>
      </c>
      <c r="K628" s="30">
        <f>K627+(OFFSET('data'!$C$20,0,D628)*I627-OFFSET('data'!$C$17,0,D628)*K627)*$C628/60</f>
        <v>137.962057376615</v>
      </c>
      <c r="L628" s="28">
        <f>$A628/60</f>
        <v>52</v>
      </c>
      <c r="M628" s="24">
        <f>I628/'data'!$C$15*1000</f>
        <v>2.5</v>
      </c>
      <c r="N628" s="24">
        <f>N627+'data'!$G$21*(M627-N627)/60*C627</f>
        <v>2.49843231779619</v>
      </c>
      <c r="O628" s="25">
        <f>IF(N628&lt;='data'!$G$22,1.89,1.47)</f>
        <v>1.89</v>
      </c>
      <c r="P628" s="24">
        <f>$A628</f>
        <v>3120</v>
      </c>
      <c r="Q628" s="25">
        <f>'data'!$G$23-'data'!$G$23*(1-('data'!$G$22^O628)/('data'!$G$22^O628+N628^O628))</f>
        <v>54.2281458423068</v>
      </c>
      <c r="R628" s="25">
        <f>VLOOKUP(IF(P628-'data'!$G$24&lt;0,0,P628-'data'!$G$24),P2:Q1104,2)</f>
        <v>54.2294458282349</v>
      </c>
    </row>
    <row r="629" ht="20.05" customHeight="1">
      <c r="A629" s="22">
        <f>$A628+C628</f>
        <v>3125</v>
      </c>
      <c r="B629" s="23">
        <v>2.5</v>
      </c>
      <c r="C629" s="24">
        <v>5</v>
      </c>
      <c r="D629" t="b" s="25">
        <v>0</v>
      </c>
      <c r="E629" s="26"/>
      <c r="F629" s="30">
        <f>3600*(B629*'data'!$C$15/1000-H629-I628)/C629</f>
        <v>447.364116887996</v>
      </c>
      <c r="G629" s="30">
        <f>IF(F629&gt;'data'!$H$29,'data'!$H$29,IF(F629&lt;0,0,F629))</f>
        <v>447.364116887996</v>
      </c>
      <c r="H629" s="30">
        <f>(J629*'data'!$C$16+K629*OFFSET('data'!$C$17,0,D629)-I628*(OFFSET('data'!$C$18,0,D629)+'data'!$C$19+OFFSET('data'!$C$20,0,D629)))*$C629/60</f>
        <v>-0.621339051233353</v>
      </c>
      <c r="I629" s="30">
        <f>(G629/60)*$C629/60+H629+I628</f>
        <v>16.3633802816823</v>
      </c>
      <c r="J629" s="30">
        <f>J628+('data'!$C$19*I628-'data'!$C$16*J628)*$C629/60</f>
        <v>65.6779289726536</v>
      </c>
      <c r="K629" s="30">
        <f>K628+(OFFSET('data'!$C$20,0,D629)*I628-OFFSET('data'!$C$17,0,D629)*K628)*$C629/60</f>
        <v>138.161216498141</v>
      </c>
      <c r="L629" s="28">
        <f>$A629/60</f>
        <v>52.0833333333333</v>
      </c>
      <c r="M629" s="24">
        <f>I629/'data'!$C$15*1000</f>
        <v>2.5</v>
      </c>
      <c r="N629" s="24">
        <f>N628+'data'!$G$21*(M628-N628)/60*C628</f>
        <v>2.49845076504695</v>
      </c>
      <c r="O629" s="25">
        <f>IF(N629&lt;='data'!$G$22,1.89,1.47)</f>
        <v>1.89</v>
      </c>
      <c r="P629" s="24">
        <f>$A629</f>
        <v>3125</v>
      </c>
      <c r="Q629" s="25">
        <f>'data'!$G$23-'data'!$G$23*(1-('data'!$G$22^O629)/('data'!$G$22^O629+N629^O629))</f>
        <v>54.2278303540895</v>
      </c>
      <c r="R629" s="25">
        <f>VLOOKUP(IF(P629-'data'!$G$24&lt;0,0,P629-'data'!$G$24),P2:Q1104,2)</f>
        <v>54.2291150361424</v>
      </c>
    </row>
    <row r="630" ht="20.05" customHeight="1">
      <c r="A630" s="22">
        <f>$A629+C629</f>
        <v>3130</v>
      </c>
      <c r="B630" s="23">
        <v>2.5</v>
      </c>
      <c r="C630" s="24">
        <v>5</v>
      </c>
      <c r="D630" t="b" s="25">
        <v>0</v>
      </c>
      <c r="E630" s="26"/>
      <c r="F630" s="30">
        <f>3600*(B630*'data'!$C$15/1000-H630-I629)/C630</f>
        <v>447.273757647639</v>
      </c>
      <c r="G630" s="30">
        <f>IF(F630&gt;'data'!$H$29,'data'!$H$29,IF(F630&lt;0,0,F630))</f>
        <v>447.273757647639</v>
      </c>
      <c r="H630" s="30">
        <f>(J630*'data'!$C$16+K630*OFFSET('data'!$C$17,0,D630)-I629*(OFFSET('data'!$C$18,0,D630)+'data'!$C$19+OFFSET('data'!$C$20,0,D630)))*$C630/60</f>
        <v>-0.621213552288412</v>
      </c>
      <c r="I630" s="30">
        <f>(G630/60)*$C630/60+H630+I629</f>
        <v>16.3633802816823</v>
      </c>
      <c r="J630" s="30">
        <f>J629+('data'!$C$19*I629-'data'!$C$16*J629)*$C630/60</f>
        <v>65.68797757472321</v>
      </c>
      <c r="K630" s="30">
        <f>K629+(OFFSET('data'!$C$20,0,D630)*I629-OFFSET('data'!$C$17,0,D630)*K629)*$C630/60</f>
        <v>138.360309067272</v>
      </c>
      <c r="L630" s="28">
        <f>$A630/60</f>
        <v>52.1666666666667</v>
      </c>
      <c r="M630" s="24">
        <f>I630/'data'!$C$15*1000</f>
        <v>2.5</v>
      </c>
      <c r="N630" s="24">
        <f>N629+'data'!$G$21*(M629-N629)/60*C629</f>
        <v>2.49846899522498</v>
      </c>
      <c r="O630" s="25">
        <f>IF(N630&lt;='data'!$G$22,1.89,1.47)</f>
        <v>1.89</v>
      </c>
      <c r="P630" s="24">
        <f>$A630</f>
        <v>3130</v>
      </c>
      <c r="Q630" s="25">
        <f>'data'!$G$23-'data'!$G$23*(1-('data'!$G$22^O630)/('data'!$G$22^O630+N630^O630))</f>
        <v>54.2275185798588</v>
      </c>
      <c r="R630" s="25">
        <f>VLOOKUP(IF(P630-'data'!$G$24&lt;0,0,P630-'data'!$G$24),P2:Q1104,2)</f>
        <v>54.2287881382765</v>
      </c>
    </row>
    <row r="631" ht="20.05" customHeight="1">
      <c r="A631" s="22">
        <f>$A630+C630</f>
        <v>3135</v>
      </c>
      <c r="B631" s="23">
        <v>2.5</v>
      </c>
      <c r="C631" s="24">
        <v>5</v>
      </c>
      <c r="D631" t="b" s="25">
        <v>0</v>
      </c>
      <c r="E631" s="26"/>
      <c r="F631" s="30">
        <f>3600*(B631*'data'!$C$15/1000-H631-I630)/C631</f>
        <v>447.183663570404</v>
      </c>
      <c r="G631" s="30">
        <f>IF(F631&gt;'data'!$H$29,'data'!$H$29,IF(F631&lt;0,0,F631))</f>
        <v>447.183663570404</v>
      </c>
      <c r="H631" s="30">
        <f>(J631*'data'!$C$16+K631*OFFSET('data'!$C$17,0,D631)-I630*(OFFSET('data'!$C$18,0,D631)+'data'!$C$19+OFFSET('data'!$C$20,0,D631)))*$C631/60</f>
        <v>-0.621088421625586</v>
      </c>
      <c r="I631" s="30">
        <f>(G631/60)*$C631/60+H631+I630</f>
        <v>16.3633802816823</v>
      </c>
      <c r="J631" s="30">
        <f>J630+('data'!$C$19*I630-'data'!$C$16*J630)*$C631/60</f>
        <v>65.6979672080036</v>
      </c>
      <c r="K631" s="30">
        <f>K630+(OFFSET('data'!$C$20,0,D631)*I630-OFFSET('data'!$C$17,0,D631)*K630)*$C631/60</f>
        <v>138.559335106247</v>
      </c>
      <c r="L631" s="28">
        <f>$A631/60</f>
        <v>52.25</v>
      </c>
      <c r="M631" s="24">
        <f>I631/'data'!$C$15*1000</f>
        <v>2.5</v>
      </c>
      <c r="N631" s="24">
        <f>N630+'data'!$G$21*(M630-N630)/60*C630</f>
        <v>2.49848701088461</v>
      </c>
      <c r="O631" s="25">
        <f>IF(N631&lt;='data'!$G$22,1.89,1.47)</f>
        <v>1.89</v>
      </c>
      <c r="P631" s="24">
        <f>$A631</f>
        <v>3135</v>
      </c>
      <c r="Q631" s="25">
        <f>'data'!$G$23-'data'!$G$23*(1-('data'!$G$22^O631)/('data'!$G$22^O631+N631^O631))</f>
        <v>54.2272104758751</v>
      </c>
      <c r="R631" s="25">
        <f>VLOOKUP(IF(P631-'data'!$G$24&lt;0,0,P631-'data'!$G$24),P2:Q1104,2)</f>
        <v>54.2284650887726</v>
      </c>
    </row>
    <row r="632" ht="20.05" customHeight="1">
      <c r="A632" s="22">
        <f>$A631+C631</f>
        <v>3140</v>
      </c>
      <c r="B632" s="23">
        <v>2.5</v>
      </c>
      <c r="C632" s="24">
        <v>5</v>
      </c>
      <c r="D632" t="b" s="25">
        <v>0</v>
      </c>
      <c r="E632" s="26"/>
      <c r="F632" s="30">
        <f>3600*(B632*'data'!$C$15/1000-H632-I631)/C632</f>
        <v>447.093833188805</v>
      </c>
      <c r="G632" s="30">
        <f>IF(F632&gt;'data'!$H$29,'data'!$H$29,IF(F632&lt;0,0,F632))</f>
        <v>447.093833188805</v>
      </c>
      <c r="H632" s="30">
        <f>(J632*'data'!$C$16+K632*OFFSET('data'!$C$17,0,D632)-I631*(OFFSET('data'!$C$18,0,D632)+'data'!$C$19+OFFSET('data'!$C$20,0,D632)))*$C632/60</f>
        <v>-0.620963657206699</v>
      </c>
      <c r="I632" s="30">
        <f>(G632/60)*$C632/60+H632+I631</f>
        <v>16.3633802816823</v>
      </c>
      <c r="J632" s="30">
        <f>J631+('data'!$C$19*I631-'data'!$C$16*J631)*$C632/60</f>
        <v>65.7078982185448</v>
      </c>
      <c r="K632" s="30">
        <f>K631+(OFFSET('data'!$C$20,0,D632)*I631-OFFSET('data'!$C$17,0,D632)*K631)*$C632/60</f>
        <v>138.758294637298</v>
      </c>
      <c r="L632" s="28">
        <f>$A632/60</f>
        <v>52.3333333333333</v>
      </c>
      <c r="M632" s="24">
        <f>I632/'data'!$C$15*1000</f>
        <v>2.5</v>
      </c>
      <c r="N632" s="24">
        <f>N631+'data'!$G$21*(M631-N631)/60*C631</f>
        <v>2.49850481455014</v>
      </c>
      <c r="O632" s="25">
        <f>IF(N632&lt;='data'!$G$22,1.89,1.47)</f>
        <v>1.89</v>
      </c>
      <c r="P632" s="24">
        <f>$A632</f>
        <v>3140</v>
      </c>
      <c r="Q632" s="25">
        <f>'data'!$G$23-'data'!$G$23*(1-('data'!$G$22^O632)/('data'!$G$22^O632+N632^O632))</f>
        <v>54.2269059989136</v>
      </c>
      <c r="R632" s="25">
        <f>VLOOKUP(IF(P632-'data'!$G$24&lt;0,0,P632-'data'!$G$24),P2:Q1104,2)</f>
        <v>54.2281458423068</v>
      </c>
    </row>
    <row r="633" ht="20.05" customHeight="1">
      <c r="A633" s="22">
        <f>$A632+C632</f>
        <v>3145</v>
      </c>
      <c r="B633" s="23">
        <v>2.5</v>
      </c>
      <c r="C633" s="24">
        <v>5</v>
      </c>
      <c r="D633" t="b" s="25">
        <v>0</v>
      </c>
      <c r="E633" s="26"/>
      <c r="F633" s="30">
        <f>3600*(B633*'data'!$C$15/1000-H633-I632)/C633</f>
        <v>447.004265043941</v>
      </c>
      <c r="G633" s="30">
        <f>IF(F633&gt;'data'!$H$29,'data'!$H$29,IF(F633&lt;0,0,F633))</f>
        <v>447.004265043941</v>
      </c>
      <c r="H633" s="30">
        <f>(J633*'data'!$C$16+K633*OFFSET('data'!$C$17,0,D633)-I632*(OFFSET('data'!$C$18,0,D633)+'data'!$C$19+OFFSET('data'!$C$20,0,D633)))*$C633/60</f>
        <v>-0.620839257005499</v>
      </c>
      <c r="I633" s="30">
        <f>(G633/60)*$C633/60+H633+I632</f>
        <v>16.3633802816823</v>
      </c>
      <c r="J633" s="30">
        <f>J632+('data'!$C$19*I632-'data'!$C$16*J632)*$C633/60</f>
        <v>65.7177709503659</v>
      </c>
      <c r="K633" s="30">
        <f>K632+(OFFSET('data'!$C$20,0,D633)*I632-OFFSET('data'!$C$17,0,D633)*K632)*$C633/60</f>
        <v>138.957187682650</v>
      </c>
      <c r="L633" s="28">
        <f>$A633/60</f>
        <v>52.4166666666667</v>
      </c>
      <c r="M633" s="24">
        <f>I633/'data'!$C$15*1000</f>
        <v>2.5</v>
      </c>
      <c r="N633" s="24">
        <f>N632+'data'!$G$21*(M632-N632)/60*C632</f>
        <v>2.49852240871614</v>
      </c>
      <c r="O633" s="25">
        <f>IF(N633&lt;='data'!$G$22,1.89,1.47)</f>
        <v>1.89</v>
      </c>
      <c r="P633" s="24">
        <f>$A633</f>
        <v>3145</v>
      </c>
      <c r="Q633" s="25">
        <f>'data'!$G$23-'data'!$G$23*(1-('data'!$G$22^O633)/('data'!$G$22^O633+N633^O633))</f>
        <v>54.2266051062595</v>
      </c>
      <c r="R633" s="25">
        <f>VLOOKUP(IF(P633-'data'!$G$24&lt;0,0,P633-'data'!$G$24),P2:Q1104,2)</f>
        <v>54.2278303540895</v>
      </c>
    </row>
    <row r="634" ht="20.05" customHeight="1">
      <c r="A634" s="22">
        <f>$A633+C633</f>
        <v>3150</v>
      </c>
      <c r="B634" s="23">
        <v>2.5</v>
      </c>
      <c r="C634" s="24">
        <v>5</v>
      </c>
      <c r="D634" t="b" s="25">
        <v>0</v>
      </c>
      <c r="E634" s="26"/>
      <c r="F634" s="30">
        <f>3600*(B634*'data'!$C$15/1000-H634-I633)/C634</f>
        <v>446.914957685440</v>
      </c>
      <c r="G634" s="30">
        <f>IF(F634&gt;'data'!$H$29,'data'!$H$29,IF(F634&lt;0,0,F634))</f>
        <v>446.914957685440</v>
      </c>
      <c r="H634" s="30">
        <f>(J634*'data'!$C$16+K634*OFFSET('data'!$C$17,0,D634)-I633*(OFFSET('data'!$C$18,0,D634)+'data'!$C$19+OFFSET('data'!$C$20,0,D634)))*$C634/60</f>
        <v>-0.62071521900758</v>
      </c>
      <c r="I634" s="30">
        <f>(G634/60)*$C634/60+H634+I633</f>
        <v>16.3633802816823</v>
      </c>
      <c r="J634" s="30">
        <f>J633+('data'!$C$19*I633-'data'!$C$16*J633)*$C634/60</f>
        <v>65.72758574546729</v>
      </c>
      <c r="K634" s="30">
        <f>K633+(OFFSET('data'!$C$20,0,D634)*I633-OFFSET('data'!$C$17,0,D634)*K633)*$C634/60</f>
        <v>139.156014264521</v>
      </c>
      <c r="L634" s="28">
        <f>$A634/60</f>
        <v>52.5</v>
      </c>
      <c r="M634" s="24">
        <f>I634/'data'!$C$15*1000</f>
        <v>2.5</v>
      </c>
      <c r="N634" s="24">
        <f>N633+'data'!$G$21*(M633-N633)/60*C633</f>
        <v>2.49853979584783</v>
      </c>
      <c r="O634" s="25">
        <f>IF(N634&lt;='data'!$G$22,1.89,1.47)</f>
        <v>1.89</v>
      </c>
      <c r="P634" s="24">
        <f>$A634</f>
        <v>3150</v>
      </c>
      <c r="Q634" s="25">
        <f>'data'!$G$23-'data'!$G$23*(1-('data'!$G$22^O634)/('data'!$G$22^O634+N634^O634))</f>
        <v>54.2263077557014</v>
      </c>
      <c r="R634" s="25">
        <f>VLOOKUP(IF(P634-'data'!$G$24&lt;0,0,P634-'data'!$G$24),P2:Q1104,2)</f>
        <v>54.2275185798588</v>
      </c>
    </row>
    <row r="635" ht="20.05" customHeight="1">
      <c r="A635" s="22">
        <f>$A634+C634</f>
        <v>3155</v>
      </c>
      <c r="B635" s="23">
        <v>2.5</v>
      </c>
      <c r="C635" s="24">
        <v>5</v>
      </c>
      <c r="D635" t="b" s="25">
        <v>0</v>
      </c>
      <c r="E635" s="26"/>
      <c r="F635" s="30">
        <f>3600*(B635*'data'!$C$15/1000-H635-I634)/C635</f>
        <v>446.825909671411</v>
      </c>
      <c r="G635" s="30">
        <f>IF(F635&gt;'data'!$H$29,'data'!$H$29,IF(F635&lt;0,0,F635))</f>
        <v>446.825909671411</v>
      </c>
      <c r="H635" s="30">
        <f>(J635*'data'!$C$16+K635*OFFSET('data'!$C$17,0,D635)-I634*(OFFSET('data'!$C$18,0,D635)+'data'!$C$19+OFFSET('data'!$C$20,0,D635)))*$C635/60</f>
        <v>-0.620591541210318</v>
      </c>
      <c r="I635" s="30">
        <f>(G635/60)*$C635/60+H635+I634</f>
        <v>16.3633802816823</v>
      </c>
      <c r="J635" s="30">
        <f>J634+('data'!$C$19*I634-'data'!$C$16*J634)*$C635/60</f>
        <v>65.73734294384241</v>
      </c>
      <c r="K635" s="30">
        <f>K634+(OFFSET('data'!$C$20,0,D635)*I634-OFFSET('data'!$C$17,0,D635)*K634)*$C635/60</f>
        <v>139.354774405120</v>
      </c>
      <c r="L635" s="28">
        <f>$A635/60</f>
        <v>52.5833333333333</v>
      </c>
      <c r="M635" s="24">
        <f>I635/'data'!$C$15*1000</f>
        <v>2.5</v>
      </c>
      <c r="N635" s="24">
        <f>N634+'data'!$G$21*(M634-N634)/60*C634</f>
        <v>2.49855697838144</v>
      </c>
      <c r="O635" s="25">
        <f>IF(N635&lt;='data'!$G$22,1.89,1.47)</f>
        <v>1.89</v>
      </c>
      <c r="P635" s="24">
        <f>$A635</f>
        <v>3155</v>
      </c>
      <c r="Q635" s="25">
        <f>'data'!$G$23-'data'!$G$23*(1-('data'!$G$22^O635)/('data'!$G$22^O635+N635^O635))</f>
        <v>54.2260139055251</v>
      </c>
      <c r="R635" s="25">
        <f>VLOOKUP(IF(P635-'data'!$G$24&lt;0,0,P635-'data'!$G$24),P2:Q1104,2)</f>
        <v>54.2272104758751</v>
      </c>
    </row>
    <row r="636" ht="20.05" customHeight="1">
      <c r="A636" s="22">
        <f>$A635+C635</f>
        <v>3160</v>
      </c>
      <c r="B636" s="23">
        <v>2.5</v>
      </c>
      <c r="C636" s="24">
        <v>5</v>
      </c>
      <c r="D636" t="b" s="25">
        <v>0</v>
      </c>
      <c r="E636" s="26"/>
      <c r="F636" s="30">
        <f>3600*(B636*'data'!$C$15/1000-H636-I635)/C636</f>
        <v>446.737119568397</v>
      </c>
      <c r="G636" s="30">
        <f>IF(F636&gt;'data'!$H$29,'data'!$H$29,IF(F636&lt;0,0,F636))</f>
        <v>446.737119568397</v>
      </c>
      <c r="H636" s="30">
        <f>(J636*'data'!$C$16+K636*OFFSET('data'!$C$17,0,D636)-I635*(OFFSET('data'!$C$18,0,D636)+'data'!$C$19+OFFSET('data'!$C$20,0,D636)))*$C636/60</f>
        <v>-0.620468221622799</v>
      </c>
      <c r="I636" s="30">
        <f>(G636/60)*$C636/60+H636+I635</f>
        <v>16.3633802816823</v>
      </c>
      <c r="J636" s="30">
        <f>J635+('data'!$C$19*I635-'data'!$C$16*J635)*$C636/60</f>
        <v>65.7470428834894</v>
      </c>
      <c r="K636" s="30">
        <f>K635+(OFFSET('data'!$C$20,0,D636)*I635-OFFSET('data'!$C$17,0,D636)*K635)*$C636/60</f>
        <v>139.553468126650</v>
      </c>
      <c r="L636" s="28">
        <f>$A636/60</f>
        <v>52.6666666666667</v>
      </c>
      <c r="M636" s="24">
        <f>I636/'data'!$C$15*1000</f>
        <v>2.5</v>
      </c>
      <c r="N636" s="24">
        <f>N635+'data'!$G$21*(M635-N635)/60*C635</f>
        <v>2.49857395872451</v>
      </c>
      <c r="O636" s="25">
        <f>IF(N636&lt;='data'!$G$22,1.89,1.47)</f>
        <v>1.89</v>
      </c>
      <c r="P636" s="24">
        <f>$A636</f>
        <v>3160</v>
      </c>
      <c r="Q636" s="25">
        <f>'data'!$G$23-'data'!$G$23*(1-('data'!$G$22^O636)/('data'!$G$22^O636+N636^O636))</f>
        <v>54.2257235145084</v>
      </c>
      <c r="R636" s="25">
        <f>VLOOKUP(IF(P636-'data'!$G$24&lt;0,0,P636-'data'!$G$24),P2:Q1104,2)</f>
        <v>54.2269059989136</v>
      </c>
    </row>
    <row r="637" ht="20.05" customHeight="1">
      <c r="A637" s="22">
        <f>$A636+C636</f>
        <v>3165</v>
      </c>
      <c r="B637" s="23">
        <v>2.5</v>
      </c>
      <c r="C637" s="24">
        <v>5</v>
      </c>
      <c r="D637" t="b" s="25">
        <v>0</v>
      </c>
      <c r="E637" s="26"/>
      <c r="F637" s="30">
        <f>3600*(B637*'data'!$C$15/1000-H637-I636)/C637</f>
        <v>446.648585951323</v>
      </c>
      <c r="G637" s="30">
        <f>IF(F637&gt;'data'!$H$29,'data'!$H$29,IF(F637&lt;0,0,F637))</f>
        <v>446.648585951323</v>
      </c>
      <c r="H637" s="30">
        <f>(J637*'data'!$C$16+K637*OFFSET('data'!$C$17,0,D637)-I636*(OFFSET('data'!$C$18,0,D637)+'data'!$C$19+OFFSET('data'!$C$20,0,D637)))*$C637/60</f>
        <v>-0.620345258265752</v>
      </c>
      <c r="I637" s="30">
        <f>(G637/60)*$C637/60+H637+I636</f>
        <v>16.3633802816823</v>
      </c>
      <c r="J637" s="30">
        <f>J636+('data'!$C$19*I636-'data'!$C$16*J636)*$C637/60</f>
        <v>65.75668590042299</v>
      </c>
      <c r="K637" s="30">
        <f>K636+(OFFSET('data'!$C$20,0,D637)*I636-OFFSET('data'!$C$17,0,D637)*K636)*$C637/60</f>
        <v>139.752095451306</v>
      </c>
      <c r="L637" s="28">
        <f>$A637/60</f>
        <v>52.75</v>
      </c>
      <c r="M637" s="24">
        <f>I637/'data'!$C$15*1000</f>
        <v>2.5</v>
      </c>
      <c r="N637" s="24">
        <f>N636+'data'!$G$21*(M636-N636)/60*C636</f>
        <v>2.49859073925626</v>
      </c>
      <c r="O637" s="25">
        <f>IF(N637&lt;='data'!$G$22,1.89,1.47)</f>
        <v>1.89</v>
      </c>
      <c r="P637" s="24">
        <f>$A637</f>
        <v>3165</v>
      </c>
      <c r="Q637" s="25">
        <f>'data'!$G$23-'data'!$G$23*(1-('data'!$G$22^O637)/('data'!$G$22^O637+N637^O637))</f>
        <v>54.2254365419147</v>
      </c>
      <c r="R637" s="25">
        <f>VLOOKUP(IF(P637-'data'!$G$24&lt;0,0,P637-'data'!$G$24),P2:Q1104,2)</f>
        <v>54.2266051062595</v>
      </c>
    </row>
    <row r="638" ht="20.05" customHeight="1">
      <c r="A638" s="22">
        <f>$A637+C637</f>
        <v>3170</v>
      </c>
      <c r="B638" s="23">
        <v>2.5</v>
      </c>
      <c r="C638" s="24">
        <v>5</v>
      </c>
      <c r="D638" t="b" s="25">
        <v>0</v>
      </c>
      <c r="E638" s="26"/>
      <c r="F638" s="30">
        <f>3600*(B638*'data'!$C$15/1000-H638-I637)/C638</f>
        <v>446.560307403448</v>
      </c>
      <c r="G638" s="30">
        <f>IF(F638&gt;'data'!$H$29,'data'!$H$29,IF(F638&lt;0,0,F638))</f>
        <v>446.560307403448</v>
      </c>
      <c r="H638" s="30">
        <f>(J638*'data'!$C$16+K638*OFFSET('data'!$C$17,0,D638)-I637*(OFFSET('data'!$C$18,0,D638)+'data'!$C$19+OFFSET('data'!$C$20,0,D638)))*$C638/60</f>
        <v>-0.62022264917148</v>
      </c>
      <c r="I638" s="30">
        <f>(G638/60)*$C638/60+H638+I637</f>
        <v>16.3633802816823</v>
      </c>
      <c r="J638" s="30">
        <f>J637+('data'!$C$19*I637-'data'!$C$16*J637)*$C638/60</f>
        <v>65.766272328686</v>
      </c>
      <c r="K638" s="30">
        <f>K637+(OFFSET('data'!$C$20,0,D638)*I637-OFFSET('data'!$C$17,0,D638)*K637)*$C638/60</f>
        <v>139.950656401276</v>
      </c>
      <c r="L638" s="28">
        <f>$A638/60</f>
        <v>52.8333333333333</v>
      </c>
      <c r="M638" s="24">
        <f>I638/'data'!$C$15*1000</f>
        <v>2.5</v>
      </c>
      <c r="N638" s="24">
        <f>N637+'data'!$G$21*(M637-N637)/60*C637</f>
        <v>2.49860732232792</v>
      </c>
      <c r="O638" s="25">
        <f>IF(N638&lt;='data'!$G$22,1.89,1.47)</f>
        <v>1.89</v>
      </c>
      <c r="P638" s="24">
        <f>$A638</f>
        <v>3170</v>
      </c>
      <c r="Q638" s="25">
        <f>'data'!$G$23-'data'!$G$23*(1-('data'!$G$22^O638)/('data'!$G$22^O638+N638^O638))</f>
        <v>54.2251529474875</v>
      </c>
      <c r="R638" s="25">
        <f>VLOOKUP(IF(P638-'data'!$G$24&lt;0,0,P638-'data'!$G$24),P2:Q1104,2)</f>
        <v>54.2263077557014</v>
      </c>
    </row>
    <row r="639" ht="20.05" customHeight="1">
      <c r="A639" s="22">
        <f>$A638+C638</f>
        <v>3175</v>
      </c>
      <c r="B639" s="23">
        <v>2.5</v>
      </c>
      <c r="C639" s="24">
        <v>5</v>
      </c>
      <c r="D639" t="b" s="25">
        <v>0</v>
      </c>
      <c r="E639" s="26"/>
      <c r="F639" s="30">
        <f>3600*(B639*'data'!$C$15/1000-H639-I638)/C639</f>
        <v>446.472282516312</v>
      </c>
      <c r="G639" s="30">
        <f>IF(F639&gt;'data'!$H$29,'data'!$H$29,IF(F639&lt;0,0,F639))</f>
        <v>446.472282516312</v>
      </c>
      <c r="H639" s="30">
        <f>(J639*'data'!$C$16+K639*OFFSET('data'!$C$17,0,D639)-I638*(OFFSET('data'!$C$18,0,D639)+'data'!$C$19+OFFSET('data'!$C$20,0,D639)))*$C639/60</f>
        <v>-0.620100392383792</v>
      </c>
      <c r="I639" s="30">
        <f>(G639/60)*$C639/60+H639+I638</f>
        <v>16.3633802816823</v>
      </c>
      <c r="J639" s="30">
        <f>J638+('data'!$C$19*I638-'data'!$C$16*J638)*$C639/60</f>
        <v>65.7758025003609</v>
      </c>
      <c r="K639" s="30">
        <f>K638+(OFFSET('data'!$C$20,0,D639)*I638-OFFSET('data'!$C$17,0,D639)*K638)*$C639/60</f>
        <v>140.149150998739</v>
      </c>
      <c r="L639" s="28">
        <f>$A639/60</f>
        <v>52.9166666666667</v>
      </c>
      <c r="M639" s="24">
        <f>I639/'data'!$C$15*1000</f>
        <v>2.5</v>
      </c>
      <c r="N639" s="24">
        <f>N638+'data'!$G$21*(M638-N638)/60*C638</f>
        <v>2.49862371026304</v>
      </c>
      <c r="O639" s="25">
        <f>IF(N639&lt;='data'!$G$22,1.89,1.47)</f>
        <v>1.89</v>
      </c>
      <c r="P639" s="24">
        <f>$A639</f>
        <v>3175</v>
      </c>
      <c r="Q639" s="25">
        <f>'data'!$G$23-'data'!$G$23*(1-('data'!$G$22^O639)/('data'!$G$22^O639+N639^O639))</f>
        <v>54.2248726914449</v>
      </c>
      <c r="R639" s="25">
        <f>VLOOKUP(IF(P639-'data'!$G$24&lt;0,0,P639-'data'!$G$24),P2:Q1104,2)</f>
        <v>54.2260139055251</v>
      </c>
    </row>
    <row r="640" ht="20.05" customHeight="1">
      <c r="A640" s="22">
        <f>$A639+C639</f>
        <v>3180</v>
      </c>
      <c r="B640" s="23">
        <v>2.5</v>
      </c>
      <c r="C640" s="24">
        <v>5</v>
      </c>
      <c r="D640" t="b" s="25">
        <v>0</v>
      </c>
      <c r="E640" s="26"/>
      <c r="F640" s="30">
        <f>3600*(B640*'data'!$C$15/1000-H640-I639)/C640</f>
        <v>446.384509889695</v>
      </c>
      <c r="G640" s="30">
        <f>IF(F640&gt;'data'!$H$29,'data'!$H$29,IF(F640&lt;0,0,F640))</f>
        <v>446.384509889695</v>
      </c>
      <c r="H640" s="30">
        <f>(J640*'data'!$C$16+K640*OFFSET('data'!$C$17,0,D640)-I639*(OFFSET('data'!$C$18,0,D640)+'data'!$C$19+OFFSET('data'!$C$20,0,D640)))*$C640/60</f>
        <v>-0.619978485957935</v>
      </c>
      <c r="I640" s="30">
        <f>(G640/60)*$C640/60+H640+I639</f>
        <v>16.3633802816823</v>
      </c>
      <c r="J640" s="30">
        <f>J639+('data'!$C$19*I639-'data'!$C$16*J639)*$C640/60</f>
        <v>65.7852767455816</v>
      </c>
      <c r="K640" s="30">
        <f>K639+(OFFSET('data'!$C$20,0,D640)*I639-OFFSET('data'!$C$17,0,D640)*K639)*$C640/60</f>
        <v>140.347579265869</v>
      </c>
      <c r="L640" s="28">
        <f>$A640/60</f>
        <v>53</v>
      </c>
      <c r="M640" s="24">
        <f>I640/'data'!$C$15*1000</f>
        <v>2.5</v>
      </c>
      <c r="N640" s="24">
        <f>N639+'data'!$G$21*(M639-N639)/60*C639</f>
        <v>2.49863990535783</v>
      </c>
      <c r="O640" s="25">
        <f>IF(N640&lt;='data'!$G$22,1.89,1.47)</f>
        <v>1.89</v>
      </c>
      <c r="P640" s="24">
        <f>$A640</f>
        <v>3180</v>
      </c>
      <c r="Q640" s="25">
        <f>'data'!$G$23-'data'!$G$23*(1-('data'!$G$22^O640)/('data'!$G$22^O640+N640^O640))</f>
        <v>54.2245957344738</v>
      </c>
      <c r="R640" s="25">
        <f>VLOOKUP(IF(P640-'data'!$G$24&lt;0,0,P640-'data'!$G$24),P2:Q1104,2)</f>
        <v>54.2257235145084</v>
      </c>
    </row>
    <row r="641" ht="20.05" customHeight="1">
      <c r="A641" s="22">
        <f>$A640+C640</f>
        <v>3185</v>
      </c>
      <c r="B641" s="23">
        <v>2.5</v>
      </c>
      <c r="C641" s="24">
        <v>5</v>
      </c>
      <c r="D641" t="b" s="25">
        <v>0</v>
      </c>
      <c r="E641" s="26"/>
      <c r="F641" s="30">
        <f>3600*(B641*'data'!$C$15/1000-H641-I640)/C641</f>
        <v>446.296988131563</v>
      </c>
      <c r="G641" s="30">
        <f>IF(F641&gt;'data'!$H$29,'data'!$H$29,IF(F641&lt;0,0,F641))</f>
        <v>446.296988131563</v>
      </c>
      <c r="H641" s="30">
        <f>(J641*'data'!$C$16+K641*OFFSET('data'!$C$17,0,D641)-I640*(OFFSET('data'!$C$18,0,D641)+'data'!$C$19+OFFSET('data'!$C$20,0,D641)))*$C641/60</f>
        <v>-0.619856927960529</v>
      </c>
      <c r="I641" s="30">
        <f>(G641/60)*$C641/60+H641+I640</f>
        <v>16.3633802816823</v>
      </c>
      <c r="J641" s="30">
        <f>J640+('data'!$C$19*I640-'data'!$C$16*J640)*$C641/60</f>
        <v>65.7946953925444</v>
      </c>
      <c r="K641" s="30">
        <f>K640+(OFFSET('data'!$C$20,0,D641)*I640-OFFSET('data'!$C$17,0,D641)*K640)*$C641/60</f>
        <v>140.545941224831</v>
      </c>
      <c r="L641" s="28">
        <f>$A641/60</f>
        <v>53.0833333333333</v>
      </c>
      <c r="M641" s="24">
        <f>I641/'data'!$C$15*1000</f>
        <v>2.5</v>
      </c>
      <c r="N641" s="24">
        <f>N640+'data'!$G$21*(M640-N640)/60*C640</f>
        <v>2.49865590988149</v>
      </c>
      <c r="O641" s="25">
        <f>IF(N641&lt;='data'!$G$22,1.89,1.47)</f>
        <v>1.89</v>
      </c>
      <c r="P641" s="24">
        <f>$A641</f>
        <v>3185</v>
      </c>
      <c r="Q641" s="25">
        <f>'data'!$G$23-'data'!$G$23*(1-('data'!$G$22^O641)/('data'!$G$22^O641+N641^O641))</f>
        <v>54.2243220377242</v>
      </c>
      <c r="R641" s="25">
        <f>VLOOKUP(IF(P641-'data'!$G$24&lt;0,0,P641-'data'!$G$24),P2:Q1104,2)</f>
        <v>54.2254365419147</v>
      </c>
    </row>
    <row r="642" ht="20.05" customHeight="1">
      <c r="A642" s="22">
        <f>$A641+C641</f>
        <v>3190</v>
      </c>
      <c r="B642" s="23">
        <v>2.5</v>
      </c>
      <c r="C642" s="24">
        <v>5</v>
      </c>
      <c r="D642" t="b" s="25">
        <v>0</v>
      </c>
      <c r="E642" s="26"/>
      <c r="F642" s="30">
        <f>3600*(B642*'data'!$C$15/1000-H642-I641)/C642</f>
        <v>446.209715858020</v>
      </c>
      <c r="G642" s="30">
        <f>IF(F642&gt;'data'!$H$29,'data'!$H$29,IF(F642&lt;0,0,F642))</f>
        <v>446.209715858020</v>
      </c>
      <c r="H642" s="30">
        <f>(J642*'data'!$C$16+K642*OFFSET('data'!$C$17,0,D642)-I641*(OFFSET('data'!$C$18,0,D642)+'data'!$C$19+OFFSET('data'!$C$20,0,D642)))*$C642/60</f>
        <v>-0.619735716469497</v>
      </c>
      <c r="I642" s="30">
        <f>(G642/60)*$C642/60+H642+I641</f>
        <v>16.3633802816823</v>
      </c>
      <c r="J642" s="30">
        <f>J641+('data'!$C$19*I641-'data'!$C$16*J641)*$C642/60</f>
        <v>65.80405876751981</v>
      </c>
      <c r="K642" s="30">
        <f>K641+(OFFSET('data'!$C$20,0,D642)*I641-OFFSET('data'!$C$17,0,D642)*K641)*$C642/60</f>
        <v>140.744236897783</v>
      </c>
      <c r="L642" s="28">
        <f>$A642/60</f>
        <v>53.1666666666667</v>
      </c>
      <c r="M642" s="24">
        <f>I642/'data'!$C$15*1000</f>
        <v>2.5</v>
      </c>
      <c r="N642" s="24">
        <f>N641+'data'!$G$21*(M641-N641)/60*C641</f>
        <v>2.49867172607651</v>
      </c>
      <c r="O642" s="25">
        <f>IF(N642&lt;='data'!$G$22,1.89,1.47)</f>
        <v>1.89</v>
      </c>
      <c r="P642" s="24">
        <f>$A642</f>
        <v>3190</v>
      </c>
      <c r="Q642" s="25">
        <f>'data'!$G$23-'data'!$G$23*(1-('data'!$G$22^O642)/('data'!$G$22^O642+N642^O642))</f>
        <v>54.2240515628042</v>
      </c>
      <c r="R642" s="25">
        <f>VLOOKUP(IF(P642-'data'!$G$24&lt;0,0,P642-'data'!$G$24),P2:Q1104,2)</f>
        <v>54.2251529474875</v>
      </c>
    </row>
    <row r="643" ht="20.05" customHeight="1">
      <c r="A643" s="22">
        <f>$A642+C642</f>
        <v>3195</v>
      </c>
      <c r="B643" s="23">
        <v>2.5</v>
      </c>
      <c r="C643" s="24">
        <v>5</v>
      </c>
      <c r="D643" t="b" s="25">
        <v>0</v>
      </c>
      <c r="E643" s="26"/>
      <c r="F643" s="30">
        <f>3600*(B643*'data'!$C$15/1000-H643-I642)/C643</f>
        <v>446.122691693263</v>
      </c>
      <c r="G643" s="30">
        <f>IF(F643&gt;'data'!$H$29,'data'!$H$29,IF(F643&lt;0,0,F643))</f>
        <v>446.122691693263</v>
      </c>
      <c r="H643" s="30">
        <f>(J643*'data'!$C$16+K643*OFFSET('data'!$C$17,0,D643)-I642*(OFFSET('data'!$C$18,0,D643)+'data'!$C$19+OFFSET('data'!$C$20,0,D643)))*$C643/60</f>
        <v>-0.619614849574002</v>
      </c>
      <c r="I643" s="30">
        <f>(G643/60)*$C643/60+H643+I642</f>
        <v>16.3633802816823</v>
      </c>
      <c r="J643" s="30">
        <f>J642+('data'!$C$19*I642-'data'!$C$16*J642)*$C643/60</f>
        <v>65.8133671948636</v>
      </c>
      <c r="K643" s="30">
        <f>K642+(OFFSET('data'!$C$20,0,D643)*I642-OFFSET('data'!$C$17,0,D643)*K642)*$C643/60</f>
        <v>140.942466306875</v>
      </c>
      <c r="L643" s="28">
        <f>$A643/60</f>
        <v>53.25</v>
      </c>
      <c r="M643" s="24">
        <f>I643/'data'!$C$15*1000</f>
        <v>2.5</v>
      </c>
      <c r="N643" s="24">
        <f>N642+'data'!$G$21*(M642-N642)/60*C642</f>
        <v>2.49868735615899</v>
      </c>
      <c r="O643" s="25">
        <f>IF(N643&lt;='data'!$G$22,1.89,1.47)</f>
        <v>1.89</v>
      </c>
      <c r="P643" s="24">
        <f>$A643</f>
        <v>3195</v>
      </c>
      <c r="Q643" s="25">
        <f>'data'!$G$23-'data'!$G$23*(1-('data'!$G$22^O643)/('data'!$G$22^O643+N643^O643))</f>
        <v>54.2237842717741</v>
      </c>
      <c r="R643" s="25">
        <f>VLOOKUP(IF(P643-'data'!$G$24&lt;0,0,P643-'data'!$G$24),P2:Q1104,2)</f>
        <v>54.2248726914449</v>
      </c>
    </row>
    <row r="644" ht="20.05" customHeight="1">
      <c r="A644" s="22">
        <f>$A643+C643</f>
        <v>3200</v>
      </c>
      <c r="B644" s="23">
        <v>2.5</v>
      </c>
      <c r="C644" s="24">
        <v>5</v>
      </c>
      <c r="D644" t="b" s="25">
        <v>0</v>
      </c>
      <c r="E644" s="26"/>
      <c r="F644" s="30">
        <f>3600*(B644*'data'!$C$15/1000-H644-I643)/C644</f>
        <v>446.035914269535</v>
      </c>
      <c r="G644" s="30">
        <f>IF(F644&gt;'data'!$H$29,'data'!$H$29,IF(F644&lt;0,0,F644))</f>
        <v>446.035914269535</v>
      </c>
      <c r="H644" s="30">
        <f>(J644*'data'!$C$16+K644*OFFSET('data'!$C$17,0,D644)-I643*(OFFSET('data'!$C$18,0,D644)+'data'!$C$19+OFFSET('data'!$C$20,0,D644)))*$C644/60</f>
        <v>-0.619494325374379</v>
      </c>
      <c r="I644" s="30">
        <f>(G644/60)*$C644/60+H644+I643</f>
        <v>16.3633802816823</v>
      </c>
      <c r="J644" s="30">
        <f>J643+('data'!$C$19*I643-'data'!$C$16*J643)*$C644/60</f>
        <v>65.8226209970281</v>
      </c>
      <c r="K644" s="30">
        <f>K643+(OFFSET('data'!$C$20,0,D644)*I643-OFFSET('data'!$C$17,0,D644)*K643)*$C644/60</f>
        <v>141.140629474251</v>
      </c>
      <c r="L644" s="28">
        <f>$A644/60</f>
        <v>53.3333333333333</v>
      </c>
      <c r="M644" s="24">
        <f>I644/'data'!$C$15*1000</f>
        <v>2.5</v>
      </c>
      <c r="N644" s="24">
        <f>N643+'data'!$G$21*(M643-N643)/60*C643</f>
        <v>2.49870280231895</v>
      </c>
      <c r="O644" s="25">
        <f>IF(N644&lt;='data'!$G$22,1.89,1.47)</f>
        <v>1.89</v>
      </c>
      <c r="P644" s="24">
        <f>$A644</f>
        <v>3200</v>
      </c>
      <c r="Q644" s="25">
        <f>'data'!$G$23-'data'!$G$23*(1-('data'!$G$22^O644)/('data'!$G$22^O644+N644^O644))</f>
        <v>54.2235201271416</v>
      </c>
      <c r="R644" s="25">
        <f>VLOOKUP(IF(P644-'data'!$G$24&lt;0,0,P644-'data'!$G$24),P2:Q1104,2)</f>
        <v>54.2245957344738</v>
      </c>
    </row>
    <row r="645" ht="20.05" customHeight="1">
      <c r="A645" s="22">
        <f>$A644+C644</f>
        <v>3205</v>
      </c>
      <c r="B645" s="23">
        <v>2.5</v>
      </c>
      <c r="C645" s="24">
        <v>5</v>
      </c>
      <c r="D645" t="b" s="25">
        <v>0</v>
      </c>
      <c r="E645" s="26"/>
      <c r="F645" s="30">
        <f>3600*(B645*'data'!$C$15/1000-H645-I644)/C645</f>
        <v>445.949382227072</v>
      </c>
      <c r="G645" s="30">
        <f>IF(F645&gt;'data'!$H$29,'data'!$H$29,IF(F645&lt;0,0,F645))</f>
        <v>445.949382227072</v>
      </c>
      <c r="H645" s="30">
        <f>(J645*'data'!$C$16+K645*OFFSET('data'!$C$17,0,D645)-I644*(OFFSET('data'!$C$18,0,D645)+'data'!$C$19+OFFSET('data'!$C$20,0,D645)))*$C645/60</f>
        <v>-0.619374141982069</v>
      </c>
      <c r="I645" s="30">
        <f>(G645/60)*$C645/60+H645+I644</f>
        <v>16.3633802816823</v>
      </c>
      <c r="J645" s="30">
        <f>J644+('data'!$C$19*I644-'data'!$C$16*J644)*$C645/60</f>
        <v>65.83182049457341</v>
      </c>
      <c r="K645" s="30">
        <f>K644+(OFFSET('data'!$C$20,0,D645)*I644-OFFSET('data'!$C$17,0,D645)*K644)*$C645/60</f>
        <v>141.338726422047</v>
      </c>
      <c r="L645" s="28">
        <f>$A645/60</f>
        <v>53.4166666666667</v>
      </c>
      <c r="M645" s="24">
        <f>I645/'data'!$C$15*1000</f>
        <v>2.5</v>
      </c>
      <c r="N645" s="24">
        <f>N644+'data'!$G$21*(M644-N644)/60*C644</f>
        <v>2.49871806672066</v>
      </c>
      <c r="O645" s="25">
        <f>IF(N645&lt;='data'!$G$22,1.89,1.47)</f>
        <v>1.89</v>
      </c>
      <c r="P645" s="24">
        <f>$A645</f>
        <v>3205</v>
      </c>
      <c r="Q645" s="25">
        <f>'data'!$G$23-'data'!$G$23*(1-('data'!$G$22^O645)/('data'!$G$22^O645+N645^O645))</f>
        <v>54.2232590918557</v>
      </c>
      <c r="R645" s="25">
        <f>VLOOKUP(IF(P645-'data'!$G$24&lt;0,0,P645-'data'!$G$24),P2:Q1104,2)</f>
        <v>54.2243220377242</v>
      </c>
    </row>
    <row r="646" ht="20.05" customHeight="1">
      <c r="A646" s="22">
        <f>$A645+C645</f>
        <v>3210</v>
      </c>
      <c r="B646" s="23">
        <v>2.5</v>
      </c>
      <c r="C646" s="24">
        <v>5</v>
      </c>
      <c r="D646" t="b" s="25">
        <v>0</v>
      </c>
      <c r="E646" s="26"/>
      <c r="F646" s="30">
        <f>3600*(B646*'data'!$C$15/1000-H646-I645)/C646</f>
        <v>445.863094214062</v>
      </c>
      <c r="G646" s="30">
        <f>IF(F646&gt;'data'!$H$29,'data'!$H$29,IF(F646&lt;0,0,F646))</f>
        <v>445.863094214062</v>
      </c>
      <c r="H646" s="30">
        <f>(J646*'data'!$C$16+K646*OFFSET('data'!$C$17,0,D646)-I645*(OFFSET('data'!$C$18,0,D646)+'data'!$C$19+OFFSET('data'!$C$20,0,D646)))*$C646/60</f>
        <v>-0.619254297519556</v>
      </c>
      <c r="I646" s="30">
        <f>(G646/60)*$C646/60+H646+I645</f>
        <v>16.3633802816823</v>
      </c>
      <c r="J646" s="30">
        <f>J645+('data'!$C$19*I645-'data'!$C$16*J645)*$C646/60</f>
        <v>65.8409660061785</v>
      </c>
      <c r="K646" s="30">
        <f>K645+(OFFSET('data'!$C$20,0,D646)*I645-OFFSET('data'!$C$17,0,D646)*K645)*$C646/60</f>
        <v>141.536757172391</v>
      </c>
      <c r="L646" s="28">
        <f>$A646/60</f>
        <v>53.5</v>
      </c>
      <c r="M646" s="24">
        <f>I646/'data'!$C$15*1000</f>
        <v>2.5</v>
      </c>
      <c r="N646" s="24">
        <f>N645+'data'!$G$21*(M645-N645)/60*C645</f>
        <v>2.4987331515029</v>
      </c>
      <c r="O646" s="25">
        <f>IF(N646&lt;='data'!$G$22,1.89,1.47)</f>
        <v>1.89</v>
      </c>
      <c r="P646" s="24">
        <f>$A646</f>
        <v>3210</v>
      </c>
      <c r="Q646" s="25">
        <f>'data'!$G$23-'data'!$G$23*(1-('data'!$G$22^O646)/('data'!$G$22^O646+N646^O646))</f>
        <v>54.2230011293026</v>
      </c>
      <c r="R646" s="25">
        <f>VLOOKUP(IF(P646-'data'!$G$24&lt;0,0,P646-'data'!$G$24),P2:Q1104,2)</f>
        <v>54.2240515628042</v>
      </c>
    </row>
    <row r="647" ht="20.05" customHeight="1">
      <c r="A647" s="22">
        <f>$A646+C646</f>
        <v>3215</v>
      </c>
      <c r="B647" s="23">
        <v>2.5</v>
      </c>
      <c r="C647" s="24">
        <v>5</v>
      </c>
      <c r="D647" t="b" s="25">
        <v>0</v>
      </c>
      <c r="E647" s="26"/>
      <c r="F647" s="30">
        <f>3600*(B647*'data'!$C$15/1000-H647-I646)/C647</f>
        <v>445.777048886599</v>
      </c>
      <c r="G647" s="30">
        <f>IF(F647&gt;'data'!$H$29,'data'!$H$29,IF(F647&lt;0,0,F647))</f>
        <v>445.777048886599</v>
      </c>
      <c r="H647" s="30">
        <f>(J647*'data'!$C$16+K647*OFFSET('data'!$C$17,0,D647)-I646*(OFFSET('data'!$C$18,0,D647)+'data'!$C$19+OFFSET('data'!$C$20,0,D647)))*$C647/60</f>
        <v>-0.619134790120301</v>
      </c>
      <c r="I647" s="30">
        <f>(G647/60)*$C647/60+H647+I646</f>
        <v>16.3633802816823</v>
      </c>
      <c r="J647" s="30">
        <f>J646+('data'!$C$19*I646-'data'!$C$16*J646)*$C647/60</f>
        <v>65.8500578486521</v>
      </c>
      <c r="K647" s="30">
        <f>K646+(OFFSET('data'!$C$20,0,D647)*I646-OFFSET('data'!$C$17,0,D647)*K646)*$C647/60</f>
        <v>141.734721747404</v>
      </c>
      <c r="L647" s="28">
        <f>$A647/60</f>
        <v>53.5833333333333</v>
      </c>
      <c r="M647" s="24">
        <f>I647/'data'!$C$15*1000</f>
        <v>2.5</v>
      </c>
      <c r="N647" s="24">
        <f>N646+'data'!$G$21*(M646-N646)/60*C646</f>
        <v>2.49874805877929</v>
      </c>
      <c r="O647" s="25">
        <f>IF(N647&lt;='data'!$G$22,1.89,1.47)</f>
        <v>1.89</v>
      </c>
      <c r="P647" s="24">
        <f>$A647</f>
        <v>3215</v>
      </c>
      <c r="Q647" s="25">
        <f>'data'!$G$23-'data'!$G$23*(1-('data'!$G$22^O647)/('data'!$G$22^O647+N647^O647))</f>
        <v>54.2227462032995</v>
      </c>
      <c r="R647" s="25">
        <f>VLOOKUP(IF(P647-'data'!$G$24&lt;0,0,P647-'data'!$G$24),P2:Q1104,2)</f>
        <v>54.2237842717741</v>
      </c>
    </row>
    <row r="648" ht="20.05" customHeight="1">
      <c r="A648" s="22">
        <f>$A647+C647</f>
        <v>3220</v>
      </c>
      <c r="B648" s="23">
        <v>2.5</v>
      </c>
      <c r="C648" s="24">
        <v>5</v>
      </c>
      <c r="D648" t="b" s="25">
        <v>0</v>
      </c>
      <c r="E648" s="26"/>
      <c r="F648" s="30">
        <f>3600*(B648*'data'!$C$15/1000-H648-I647)/C648</f>
        <v>445.691244908629</v>
      </c>
      <c r="G648" s="30">
        <f>IF(F648&gt;'data'!$H$29,'data'!$H$29,IF(F648&lt;0,0,F648))</f>
        <v>445.691244908629</v>
      </c>
      <c r="H648" s="30">
        <f>(J648*'data'!$C$16+K648*OFFSET('data'!$C$17,0,D648)-I647*(OFFSET('data'!$C$18,0,D648)+'data'!$C$19+OFFSET('data'!$C$20,0,D648)))*$C648/60</f>
        <v>-0.619015617928677</v>
      </c>
      <c r="I648" s="30">
        <f>(G648/60)*$C648/60+H648+I647</f>
        <v>16.3633802816823</v>
      </c>
      <c r="J648" s="30">
        <f>J647+('data'!$C$19*I647-'data'!$C$16*J647)*$C648/60</f>
        <v>65.85909633694379</v>
      </c>
      <c r="K648" s="30">
        <f>K647+(OFFSET('data'!$C$20,0,D648)*I647-OFFSET('data'!$C$17,0,D648)*K647)*$C648/60</f>
        <v>141.932620169199</v>
      </c>
      <c r="L648" s="28">
        <f>$A648/60</f>
        <v>53.6666666666667</v>
      </c>
      <c r="M648" s="24">
        <f>I648/'data'!$C$15*1000</f>
        <v>2.5</v>
      </c>
      <c r="N648" s="24">
        <f>N647+'data'!$G$21*(M647-N647)/60*C647</f>
        <v>2.49876279063858</v>
      </c>
      <c r="O648" s="25">
        <f>IF(N648&lt;='data'!$G$22,1.89,1.47)</f>
        <v>1.89</v>
      </c>
      <c r="P648" s="24">
        <f>$A648</f>
        <v>3220</v>
      </c>
      <c r="Q648" s="25">
        <f>'data'!$G$23-'data'!$G$23*(1-('data'!$G$22^O648)/('data'!$G$22^O648+N648^O648))</f>
        <v>54.2224942780902</v>
      </c>
      <c r="R648" s="25">
        <f>VLOOKUP(IF(P648-'data'!$G$24&lt;0,0,P648-'data'!$G$24),P2:Q1104,2)</f>
        <v>54.2235201271416</v>
      </c>
    </row>
    <row r="649" ht="20.05" customHeight="1">
      <c r="A649" s="22">
        <f>$A648+C648</f>
        <v>3225</v>
      </c>
      <c r="B649" s="23">
        <v>2.5</v>
      </c>
      <c r="C649" s="24">
        <v>5</v>
      </c>
      <c r="D649" t="b" s="25">
        <v>0</v>
      </c>
      <c r="E649" s="26"/>
      <c r="F649" s="30">
        <f>3600*(B649*'data'!$C$15/1000-H649-I648)/C649</f>
        <v>445.605680951914</v>
      </c>
      <c r="G649" s="30">
        <f>IF(F649&gt;'data'!$H$29,'data'!$H$29,IF(F649&lt;0,0,F649))</f>
        <v>445.605680951914</v>
      </c>
      <c r="H649" s="30">
        <f>(J649*'data'!$C$16+K649*OFFSET('data'!$C$17,0,D649)-I648*(OFFSET('data'!$C$18,0,D649)+'data'!$C$19+OFFSET('data'!$C$20,0,D649)))*$C649/60</f>
        <v>-0.618896779099906</v>
      </c>
      <c r="I649" s="30">
        <f>(G649/60)*$C649/60+H649+I648</f>
        <v>16.3633802816823</v>
      </c>
      <c r="J649" s="30">
        <f>J648+('data'!$C$19*I648-'data'!$C$16*J648)*$C649/60</f>
        <v>65.86808178415509</v>
      </c>
      <c r="K649" s="30">
        <f>K648+(OFFSET('data'!$C$20,0,D649)*I648-OFFSET('data'!$C$17,0,D649)*K648)*$C649/60</f>
        <v>142.130452459883</v>
      </c>
      <c r="L649" s="28">
        <f>$A649/60</f>
        <v>53.75</v>
      </c>
      <c r="M649" s="24">
        <f>I649/'data'!$C$15*1000</f>
        <v>2.5</v>
      </c>
      <c r="N649" s="24">
        <f>N648+'data'!$G$21*(M648-N648)/60*C648</f>
        <v>2.49877734914494</v>
      </c>
      <c r="O649" s="25">
        <f>IF(N649&lt;='data'!$G$22,1.89,1.47)</f>
        <v>1.89</v>
      </c>
      <c r="P649" s="24">
        <f>$A649</f>
        <v>3225</v>
      </c>
      <c r="Q649" s="25">
        <f>'data'!$G$23-'data'!$G$23*(1-('data'!$G$22^O649)/('data'!$G$22^O649+N649^O649))</f>
        <v>54.2222453183397</v>
      </c>
      <c r="R649" s="25">
        <f>VLOOKUP(IF(P649-'data'!$G$24&lt;0,0,P649-'data'!$G$24),P2:Q1104,2)</f>
        <v>54.2232590918557</v>
      </c>
    </row>
    <row r="650" ht="20.05" customHeight="1">
      <c r="A650" s="22">
        <f>$A649+C649</f>
        <v>3230</v>
      </c>
      <c r="B650" s="23">
        <v>2.5</v>
      </c>
      <c r="C650" s="24">
        <v>5</v>
      </c>
      <c r="D650" t="b" s="25">
        <v>0</v>
      </c>
      <c r="E650" s="26"/>
      <c r="F650" s="30">
        <f>3600*(B650*'data'!$C$15/1000-H650-I649)/C650</f>
        <v>445.520355695978</v>
      </c>
      <c r="G650" s="30">
        <f>IF(F650&gt;'data'!$H$29,'data'!$H$29,IF(F650&lt;0,0,F650))</f>
        <v>445.520355695978</v>
      </c>
      <c r="H650" s="30">
        <f>(J650*'data'!$C$16+K650*OFFSET('data'!$C$17,0,D650)-I649*(OFFSET('data'!$C$18,0,D650)+'data'!$C$19+OFFSET('data'!$C$20,0,D650)))*$C650/60</f>
        <v>-0.618778271799994</v>
      </c>
      <c r="I650" s="30">
        <f>(G650/60)*$C650/60+H650+I649</f>
        <v>16.3633802816823</v>
      </c>
      <c r="J650" s="30">
        <f>J649+('data'!$C$19*I649-'data'!$C$16*J649)*$C650/60</f>
        <v>65.87701450154999</v>
      </c>
      <c r="K650" s="30">
        <f>K649+(OFFSET('data'!$C$20,0,D650)*I649-OFFSET('data'!$C$17,0,D650)*K649)*$C650/60</f>
        <v>142.328218641555</v>
      </c>
      <c r="L650" s="28">
        <f>$A650/60</f>
        <v>53.8333333333333</v>
      </c>
      <c r="M650" s="24">
        <f>I650/'data'!$C$15*1000</f>
        <v>2.5</v>
      </c>
      <c r="N650" s="24">
        <f>N649+'data'!$G$21*(M649-N649)/60*C649</f>
        <v>2.49879173633825</v>
      </c>
      <c r="O650" s="25">
        <f>IF(N650&lt;='data'!$G$22,1.89,1.47)</f>
        <v>1.89</v>
      </c>
      <c r="P650" s="24">
        <f>$A650</f>
        <v>3230</v>
      </c>
      <c r="Q650" s="25">
        <f>'data'!$G$23-'data'!$G$23*(1-('data'!$G$22^O650)/('data'!$G$22^O650+N650^O650))</f>
        <v>54.2219992891294</v>
      </c>
      <c r="R650" s="25">
        <f>VLOOKUP(IF(P650-'data'!$G$24&lt;0,0,P650-'data'!$G$24),P2:Q1104,2)</f>
        <v>54.2230011293026</v>
      </c>
    </row>
    <row r="651" ht="20.05" customHeight="1">
      <c r="A651" s="22">
        <f>$A650+C650</f>
        <v>3235</v>
      </c>
      <c r="B651" s="23">
        <v>2.5</v>
      </c>
      <c r="C651" s="24">
        <v>5</v>
      </c>
      <c r="D651" t="b" s="25">
        <v>0</v>
      </c>
      <c r="E651" s="26"/>
      <c r="F651" s="30">
        <f>3600*(B651*'data'!$C$15/1000-H651-I650)/C651</f>
        <v>445.435267828064</v>
      </c>
      <c r="G651" s="30">
        <f>IF(F651&gt;'data'!$H$29,'data'!$H$29,IF(F651&lt;0,0,F651))</f>
        <v>445.435267828064</v>
      </c>
      <c r="H651" s="30">
        <f>(J651*'data'!$C$16+K651*OFFSET('data'!$C$17,0,D651)-I650*(OFFSET('data'!$C$18,0,D651)+'data'!$C$19+OFFSET('data'!$C$20,0,D651)))*$C651/60</f>
        <v>-0.61866009420567</v>
      </c>
      <c r="I651" s="30">
        <f>(G651/60)*$C651/60+H651+I650</f>
        <v>16.3633802816823</v>
      </c>
      <c r="J651" s="30">
        <f>J650+('data'!$C$19*I650-'data'!$C$16*J650)*$C651/60</f>
        <v>65.8858947985659</v>
      </c>
      <c r="K651" s="30">
        <f>K650+(OFFSET('data'!$C$20,0,D651)*I650-OFFSET('data'!$C$17,0,D651)*K650)*$C651/60</f>
        <v>142.525918736306</v>
      </c>
      <c r="L651" s="28">
        <f>$A651/60</f>
        <v>53.9166666666667</v>
      </c>
      <c r="M651" s="24">
        <f>I651/'data'!$C$15*1000</f>
        <v>2.5</v>
      </c>
      <c r="N651" s="24">
        <f>N650+'data'!$G$21*(M650-N650)/60*C650</f>
        <v>2.49880595423439</v>
      </c>
      <c r="O651" s="25">
        <f>IF(N651&lt;='data'!$G$22,1.89,1.47)</f>
        <v>1.89</v>
      </c>
      <c r="P651" s="24">
        <f>$A651</f>
        <v>3235</v>
      </c>
      <c r="Q651" s="25">
        <f>'data'!$G$23-'data'!$G$23*(1-('data'!$G$22^O651)/('data'!$G$22^O651+N651^O651))</f>
        <v>54.2217561559521</v>
      </c>
      <c r="R651" s="25">
        <f>VLOOKUP(IF(P651-'data'!$G$24&lt;0,0,P651-'data'!$G$24),P2:Q1104,2)</f>
        <v>54.2227462032995</v>
      </c>
    </row>
    <row r="652" ht="20.05" customHeight="1">
      <c r="A652" s="22">
        <f>$A651+C651</f>
        <v>3240</v>
      </c>
      <c r="B652" s="23">
        <v>2.5</v>
      </c>
      <c r="C652" s="24">
        <v>5</v>
      </c>
      <c r="D652" t="b" s="25">
        <v>0</v>
      </c>
      <c r="E652" s="26"/>
      <c r="F652" s="30">
        <f>3600*(B652*'data'!$C$15/1000-H652-I651)/C652</f>
        <v>445.350416043093</v>
      </c>
      <c r="G652" s="30">
        <f>IF(F652&gt;'data'!$H$29,'data'!$H$29,IF(F652&lt;0,0,F652))</f>
        <v>445.350416043093</v>
      </c>
      <c r="H652" s="30">
        <f>(J652*'data'!$C$16+K652*OFFSET('data'!$C$17,0,D652)-I651*(OFFSET('data'!$C$18,0,D652)+'data'!$C$19+OFFSET('data'!$C$20,0,D652)))*$C652/60</f>
        <v>-0.618542244504321</v>
      </c>
      <c r="I652" s="30">
        <f>(G652/60)*$C652/60+H652+I651</f>
        <v>16.3633802816823</v>
      </c>
      <c r="J652" s="30">
        <f>J651+('data'!$C$19*I651-'data'!$C$16*J651)*$C652/60</f>
        <v>65.8947229828244</v>
      </c>
      <c r="K652" s="30">
        <f>K651+(OFFSET('data'!$C$20,0,D652)*I651-OFFSET('data'!$C$17,0,D652)*K651)*$C652/60</f>
        <v>142.723552766220</v>
      </c>
      <c r="L652" s="28">
        <f>$A652/60</f>
        <v>54</v>
      </c>
      <c r="M652" s="24">
        <f>I652/'data'!$C$15*1000</f>
        <v>2.5</v>
      </c>
      <c r="N652" s="24">
        <f>N651+'data'!$G$21*(M651-N651)/60*C651</f>
        <v>2.49882000482551</v>
      </c>
      <c r="O652" s="25">
        <f>IF(N652&lt;='data'!$G$22,1.89,1.47)</f>
        <v>1.89</v>
      </c>
      <c r="P652" s="24">
        <f>$A652</f>
        <v>3240</v>
      </c>
      <c r="Q652" s="25">
        <f>'data'!$G$23-'data'!$G$23*(1-('data'!$G$22^O652)/('data'!$G$22^O652+N652^O652))</f>
        <v>54.2215158847074</v>
      </c>
      <c r="R652" s="25">
        <f>VLOOKUP(IF(P652-'data'!$G$24&lt;0,0,P652-'data'!$G$24),P2:Q1104,2)</f>
        <v>54.2224942780902</v>
      </c>
    </row>
    <row r="653" ht="20.05" customHeight="1">
      <c r="A653" s="22">
        <f>$A652+C652</f>
        <v>3245</v>
      </c>
      <c r="B653" s="23">
        <v>2.5</v>
      </c>
      <c r="C653" s="24">
        <v>5</v>
      </c>
      <c r="D653" t="b" s="25">
        <v>0</v>
      </c>
      <c r="E653" s="26"/>
      <c r="F653" s="30">
        <f>3600*(B653*'data'!$C$15/1000-H653-I652)/C653</f>
        <v>445.265799043612</v>
      </c>
      <c r="G653" s="30">
        <f>IF(F653&gt;'data'!$H$29,'data'!$H$29,IF(F653&lt;0,0,F653))</f>
        <v>445.265799043612</v>
      </c>
      <c r="H653" s="30">
        <f>(J653*'data'!$C$16+K653*OFFSET('data'!$C$17,0,D653)-I652*(OFFSET('data'!$C$18,0,D653)+'data'!$C$19+OFFSET('data'!$C$20,0,D653)))*$C653/60</f>
        <v>-0.61842472089393</v>
      </c>
      <c r="I653" s="30">
        <f>(G653/60)*$C653/60+H653+I652</f>
        <v>16.3633802816823</v>
      </c>
      <c r="J653" s="30">
        <f>J652+('data'!$C$19*I652-'data'!$C$16*J652)*$C653/60</f>
        <v>65.90349936014169</v>
      </c>
      <c r="K653" s="30">
        <f>K652+(OFFSET('data'!$C$20,0,D653)*I652-OFFSET('data'!$C$17,0,D653)*K652)*$C653/60</f>
        <v>142.921120753374</v>
      </c>
      <c r="L653" s="28">
        <f>$A653/60</f>
        <v>54.0833333333333</v>
      </c>
      <c r="M653" s="24">
        <f>I653/'data'!$C$15*1000</f>
        <v>2.5</v>
      </c>
      <c r="N653" s="24">
        <f>N652+'data'!$G$21*(M652-N652)/60*C652</f>
        <v>2.49883389008033</v>
      </c>
      <c r="O653" s="25">
        <f>IF(N653&lt;='data'!$G$22,1.89,1.47)</f>
        <v>1.89</v>
      </c>
      <c r="P653" s="24">
        <f>$A653</f>
        <v>3245</v>
      </c>
      <c r="Q653" s="25">
        <f>'data'!$G$23-'data'!$G$23*(1-('data'!$G$22^O653)/('data'!$G$22^O653+N653^O653))</f>
        <v>54.2212784416963</v>
      </c>
      <c r="R653" s="25">
        <f>VLOOKUP(IF(P653-'data'!$G$24&lt;0,0,P653-'data'!$G$24),P2:Q1104,2)</f>
        <v>54.2222453183397</v>
      </c>
    </row>
    <row r="654" ht="20.05" customHeight="1">
      <c r="A654" s="22">
        <f>$A653+C653</f>
        <v>3250</v>
      </c>
      <c r="B654" s="23">
        <v>2.5</v>
      </c>
      <c r="C654" s="24">
        <v>5</v>
      </c>
      <c r="D654" t="b" s="25">
        <v>0</v>
      </c>
      <c r="E654" s="26"/>
      <c r="F654" s="30">
        <f>3600*(B654*'data'!$C$15/1000-H654-I653)/C654</f>
        <v>445.181415539753</v>
      </c>
      <c r="G654" s="30">
        <f>IF(F654&gt;'data'!$H$29,'data'!$H$29,IF(F654&lt;0,0,F654))</f>
        <v>445.181415539753</v>
      </c>
      <c r="H654" s="30">
        <f>(J654*'data'!$C$16+K654*OFFSET('data'!$C$17,0,D654)-I653*(OFFSET('data'!$C$18,0,D654)+'data'!$C$19+OFFSET('data'!$C$20,0,D654)))*$C654/60</f>
        <v>-0.6183075215830151</v>
      </c>
      <c r="I654" s="30">
        <f>(G654/60)*$C654/60+H654+I653</f>
        <v>16.3633802816823</v>
      </c>
      <c r="J654" s="30">
        <f>J653+('data'!$C$19*I653-'data'!$C$16*J653)*$C654/60</f>
        <v>65.91222423453949</v>
      </c>
      <c r="K654" s="30">
        <f>K653+(OFFSET('data'!$C$20,0,D654)*I653-OFFSET('data'!$C$17,0,D654)*K653)*$C654/60</f>
        <v>143.118622719837</v>
      </c>
      <c r="L654" s="28">
        <f>$A654/60</f>
        <v>54.1666666666667</v>
      </c>
      <c r="M654" s="24">
        <f>I654/'data'!$C$15*1000</f>
        <v>2.5</v>
      </c>
      <c r="N654" s="24">
        <f>N653+'data'!$G$21*(M653-N653)/60*C653</f>
        <v>2.4988476119444</v>
      </c>
      <c r="O654" s="25">
        <f>IF(N654&lt;='data'!$G$22,1.89,1.47)</f>
        <v>1.89</v>
      </c>
      <c r="P654" s="24">
        <f>$A654</f>
        <v>3250</v>
      </c>
      <c r="Q654" s="25">
        <f>'data'!$G$23-'data'!$G$23*(1-('data'!$G$22^O654)/('data'!$G$22^O654+N654^O654))</f>
        <v>54.2210437936171</v>
      </c>
      <c r="R654" s="25">
        <f>VLOOKUP(IF(P654-'data'!$G$24&lt;0,0,P654-'data'!$G$24),P2:Q1104,2)</f>
        <v>54.2219992891294</v>
      </c>
    </row>
    <row r="655" ht="20.05" customHeight="1">
      <c r="A655" s="22">
        <f>$A654+C654</f>
        <v>3255</v>
      </c>
      <c r="B655" s="23">
        <v>2.5</v>
      </c>
      <c r="C655" s="24">
        <v>5</v>
      </c>
      <c r="D655" t="b" s="25">
        <v>0</v>
      </c>
      <c r="E655" s="26"/>
      <c r="F655" s="30">
        <f>3600*(B655*'data'!$C$15/1000-H655-I654)/C655</f>
        <v>445.097264249190</v>
      </c>
      <c r="G655" s="30">
        <f>IF(F655&gt;'data'!$H$29,'data'!$H$29,IF(F655&lt;0,0,F655))</f>
        <v>445.097264249190</v>
      </c>
      <c r="H655" s="30">
        <f>(J655*'data'!$C$16+K655*OFFSET('data'!$C$17,0,D655)-I654*(OFFSET('data'!$C$18,0,D655)+'data'!$C$19+OFFSET('data'!$C$20,0,D655)))*$C655/60</f>
        <v>-0.618190644790566</v>
      </c>
      <c r="I655" s="30">
        <f>(G655/60)*$C655/60+H655+I654</f>
        <v>16.3633802816823</v>
      </c>
      <c r="J655" s="30">
        <f>J654+('data'!$C$19*I654-'data'!$C$16*J654)*$C655/60</f>
        <v>65.9208979082553</v>
      </c>
      <c r="K655" s="30">
        <f>K654+(OFFSET('data'!$C$20,0,D655)*I654-OFFSET('data'!$C$17,0,D655)*K654)*$C655/60</f>
        <v>143.316058687671</v>
      </c>
      <c r="L655" s="28">
        <f>$A655/60</f>
        <v>54.25</v>
      </c>
      <c r="M655" s="24">
        <f>I655/'data'!$C$15*1000</f>
        <v>2.5</v>
      </c>
      <c r="N655" s="24">
        <f>N654+'data'!$G$21*(M654-N654)/60*C654</f>
        <v>2.49886117234037</v>
      </c>
      <c r="O655" s="25">
        <f>IF(N655&lt;='data'!$G$22,1.89,1.47)</f>
        <v>1.89</v>
      </c>
      <c r="P655" s="24">
        <f>$A655</f>
        <v>3255</v>
      </c>
      <c r="Q655" s="25">
        <f>'data'!$G$23-'data'!$G$23*(1-('data'!$G$22^O655)/('data'!$G$22^O655+N655^O655))</f>
        <v>54.2208119075605</v>
      </c>
      <c r="R655" s="25">
        <f>VLOOKUP(IF(P655-'data'!$G$24&lt;0,0,P655-'data'!$G$24),P2:Q1104,2)</f>
        <v>54.2217561559521</v>
      </c>
    </row>
    <row r="656" ht="20.05" customHeight="1">
      <c r="A656" s="22">
        <f>$A655+C655</f>
        <v>3260</v>
      </c>
      <c r="B656" s="23">
        <v>2.5</v>
      </c>
      <c r="C656" s="24">
        <v>5</v>
      </c>
      <c r="D656" t="b" s="25">
        <v>0</v>
      </c>
      <c r="E656" s="26"/>
      <c r="F656" s="30">
        <f>3600*(B656*'data'!$C$15/1000-H656-I655)/C656</f>
        <v>445.013343897090</v>
      </c>
      <c r="G656" s="30">
        <f>IF(F656&gt;'data'!$H$29,'data'!$H$29,IF(F656&lt;0,0,F656))</f>
        <v>445.013343897090</v>
      </c>
      <c r="H656" s="30">
        <f>(J656*'data'!$C$16+K656*OFFSET('data'!$C$17,0,D656)-I655*(OFFSET('data'!$C$18,0,D656)+'data'!$C$19+OFFSET('data'!$C$20,0,D656)))*$C656/60</f>
        <v>-0.618074088745983</v>
      </c>
      <c r="I656" s="30">
        <f>(G656/60)*$C656/60+H656+I655</f>
        <v>16.3633802816823</v>
      </c>
      <c r="J656" s="30">
        <f>J655+('data'!$C$19*I655-'data'!$C$16*J655)*$C656/60</f>
        <v>65.929520681753</v>
      </c>
      <c r="K656" s="30">
        <f>K655+(OFFSET('data'!$C$20,0,D656)*I655-OFFSET('data'!$C$17,0,D656)*K655)*$C656/60</f>
        <v>143.513428678931</v>
      </c>
      <c r="L656" s="28">
        <f>$A656/60</f>
        <v>54.3333333333333</v>
      </c>
      <c r="M656" s="24">
        <f>I656/'data'!$C$15*1000</f>
        <v>2.5</v>
      </c>
      <c r="N656" s="24">
        <f>N655+'data'!$G$21*(M655-N655)/60*C655</f>
        <v>2.49887457316827</v>
      </c>
      <c r="O656" s="25">
        <f>IF(N656&lt;='data'!$G$22,1.89,1.47)</f>
        <v>1.89</v>
      </c>
      <c r="P656" s="24">
        <f>$A656</f>
        <v>3260</v>
      </c>
      <c r="Q656" s="25">
        <f>'data'!$G$23-'data'!$G$23*(1-('data'!$G$22^O656)/('data'!$G$22^O656+N656^O656))</f>
        <v>54.2205827510048</v>
      </c>
      <c r="R656" s="25">
        <f>VLOOKUP(IF(P656-'data'!$G$24&lt;0,0,P656-'data'!$G$24),P2:Q1104,2)</f>
        <v>54.2215158847074</v>
      </c>
    </row>
    <row r="657" ht="20.05" customHeight="1">
      <c r="A657" s="22">
        <f>$A656+C656</f>
        <v>3265</v>
      </c>
      <c r="B657" s="23">
        <v>2.5</v>
      </c>
      <c r="C657" s="24">
        <v>5</v>
      </c>
      <c r="D657" t="b" s="25">
        <v>0</v>
      </c>
      <c r="E657" s="26"/>
      <c r="F657" s="30">
        <f>3600*(B657*'data'!$C$15/1000-H657-I656)/C657</f>
        <v>444.929653216074</v>
      </c>
      <c r="G657" s="30">
        <f>IF(F657&gt;'data'!$H$29,'data'!$H$29,IF(F657&lt;0,0,F657))</f>
        <v>444.929653216074</v>
      </c>
      <c r="H657" s="30">
        <f>(J657*'data'!$C$16+K657*OFFSET('data'!$C$17,0,D657)-I656*(OFFSET('data'!$C$18,0,D657)+'data'!$C$19+OFFSET('data'!$C$20,0,D657)))*$C657/60</f>
        <v>-0.617957851689016</v>
      </c>
      <c r="I657" s="30">
        <f>(G657/60)*$C657/60+H657+I656</f>
        <v>16.3633802816823</v>
      </c>
      <c r="J657" s="30">
        <f>J656+('data'!$C$19*I656-'data'!$C$16*J656)*$C657/60</f>
        <v>65.93809285373339</v>
      </c>
      <c r="K657" s="30">
        <f>K656+(OFFSET('data'!$C$20,0,D657)*I656-OFFSET('data'!$C$17,0,D657)*K656)*$C657/60</f>
        <v>143.710732715663</v>
      </c>
      <c r="L657" s="28">
        <f>$A657/60</f>
        <v>54.4166666666667</v>
      </c>
      <c r="M657" s="24">
        <f>I657/'data'!$C$15*1000</f>
        <v>2.5</v>
      </c>
      <c r="N657" s="24">
        <f>N656+'data'!$G$21*(M656-N656)/60*C656</f>
        <v>2.49888781630577</v>
      </c>
      <c r="O657" s="25">
        <f>IF(N657&lt;='data'!$G$22,1.89,1.47)</f>
        <v>1.89</v>
      </c>
      <c r="P657" s="24">
        <f>$A657</f>
        <v>3265</v>
      </c>
      <c r="Q657" s="25">
        <f>'data'!$G$23-'data'!$G$23*(1-('data'!$G$22^O657)/('data'!$G$22^O657+N657^O657))</f>
        <v>54.2203562918116</v>
      </c>
      <c r="R657" s="25">
        <f>VLOOKUP(IF(P657-'data'!$G$24&lt;0,0,P657-'data'!$G$24),P2:Q1104,2)</f>
        <v>54.2212784416963</v>
      </c>
    </row>
    <row r="658" ht="20.05" customHeight="1">
      <c r="A658" s="22">
        <f>$A657+C657</f>
        <v>3270</v>
      </c>
      <c r="B658" s="23">
        <v>2.5</v>
      </c>
      <c r="C658" s="24">
        <v>5</v>
      </c>
      <c r="D658" t="b" s="25">
        <v>0</v>
      </c>
      <c r="E658" s="26"/>
      <c r="F658" s="30">
        <f>3600*(B658*'data'!$C$15/1000-H658-I657)/C658</f>
        <v>444.846190946170</v>
      </c>
      <c r="G658" s="30">
        <f>IF(F658&gt;'data'!$H$29,'data'!$H$29,IF(F658&lt;0,0,F658))</f>
        <v>444.846190946170</v>
      </c>
      <c r="H658" s="30">
        <f>(J658*'data'!$C$16+K658*OFFSET('data'!$C$17,0,D658)-I657*(OFFSET('data'!$C$18,0,D658)+'data'!$C$19+OFFSET('data'!$C$20,0,D658)))*$C658/60</f>
        <v>-0.617841931869705</v>
      </c>
      <c r="I658" s="30">
        <f>(G658/60)*$C658/60+H658+I657</f>
        <v>16.3633802816823</v>
      </c>
      <c r="J658" s="30">
        <f>J657+('data'!$C$19*I657-'data'!$C$16*J657)*$C658/60</f>
        <v>65.9466147211441</v>
      </c>
      <c r="K658" s="30">
        <f>K657+(OFFSET('data'!$C$20,0,D658)*I657-OFFSET('data'!$C$17,0,D658)*K657)*$C658/60</f>
        <v>143.907970819908</v>
      </c>
      <c r="L658" s="28">
        <f>$A658/60</f>
        <v>54.5</v>
      </c>
      <c r="M658" s="24">
        <f>I658/'data'!$C$15*1000</f>
        <v>2.5</v>
      </c>
      <c r="N658" s="24">
        <f>N657+'data'!$G$21*(M657-N657)/60*C657</f>
        <v>2.49890090360844</v>
      </c>
      <c r="O658" s="25">
        <f>IF(N658&lt;='data'!$G$22,1.89,1.47)</f>
        <v>1.89</v>
      </c>
      <c r="P658" s="24">
        <f>$A658</f>
        <v>3270</v>
      </c>
      <c r="Q658" s="25">
        <f>'data'!$G$23-'data'!$G$23*(1-('data'!$G$22^O658)/('data'!$G$22^O658+N658^O658))</f>
        <v>54.2201324982213</v>
      </c>
      <c r="R658" s="25">
        <f>VLOOKUP(IF(P658-'data'!$G$24&lt;0,0,P658-'data'!$G$24),P2:Q1104,2)</f>
        <v>54.2210437936171</v>
      </c>
    </row>
    <row r="659" ht="20.05" customHeight="1">
      <c r="A659" s="22">
        <f>$A658+C658</f>
        <v>3275</v>
      </c>
      <c r="B659" s="23">
        <v>2.5</v>
      </c>
      <c r="C659" s="24">
        <v>5</v>
      </c>
      <c r="D659" t="b" s="25">
        <v>0</v>
      </c>
      <c r="E659" s="26"/>
      <c r="F659" s="30">
        <f>3600*(B659*'data'!$C$15/1000-H659-I658)/C659</f>
        <v>444.762955834771</v>
      </c>
      <c r="G659" s="30">
        <f>IF(F659&gt;'data'!$H$29,'data'!$H$29,IF(F659&lt;0,0,F659))</f>
        <v>444.762955834771</v>
      </c>
      <c r="H659" s="30">
        <f>(J659*'data'!$C$16+K659*OFFSET('data'!$C$17,0,D659)-I658*(OFFSET('data'!$C$18,0,D659)+'data'!$C$19+OFFSET('data'!$C$20,0,D659)))*$C659/60</f>
        <v>-0.617726327548318</v>
      </c>
      <c r="I659" s="30">
        <f>(G659/60)*$C659/60+H659+I658</f>
        <v>16.3633802816823</v>
      </c>
      <c r="J659" s="30">
        <f>J658+('data'!$C$19*I658-'data'!$C$16*J658)*$C659/60</f>
        <v>65.95508657919039</v>
      </c>
      <c r="K659" s="30">
        <f>K658+(OFFSET('data'!$C$20,0,D659)*I658-OFFSET('data'!$C$17,0,D659)*K658)*$C659/60</f>
        <v>144.105143013698</v>
      </c>
      <c r="L659" s="28">
        <f>$A659/60</f>
        <v>54.5833333333333</v>
      </c>
      <c r="M659" s="24">
        <f>I659/'data'!$C$15*1000</f>
        <v>2.5</v>
      </c>
      <c r="N659" s="24">
        <f>N658+'data'!$G$21*(M658-N658)/60*C658</f>
        <v>2.49891383691003</v>
      </c>
      <c r="O659" s="25">
        <f>IF(N659&lt;='data'!$G$22,1.89,1.47)</f>
        <v>1.89</v>
      </c>
      <c r="P659" s="24">
        <f>$A659</f>
        <v>3275</v>
      </c>
      <c r="Q659" s="25">
        <f>'data'!$G$23-'data'!$G$23*(1-('data'!$G$22^O659)/('data'!$G$22^O659+N659^O659))</f>
        <v>54.2199113388479</v>
      </c>
      <c r="R659" s="25">
        <f>VLOOKUP(IF(P659-'data'!$G$24&lt;0,0,P659-'data'!$G$24),P2:Q1104,2)</f>
        <v>54.2208119075605</v>
      </c>
    </row>
    <row r="660" ht="20.05" customHeight="1">
      <c r="A660" s="22">
        <f>$A659+C659</f>
        <v>3280</v>
      </c>
      <c r="B660" s="23">
        <v>2.5</v>
      </c>
      <c r="C660" s="24">
        <v>5</v>
      </c>
      <c r="D660" t="b" s="25">
        <v>0</v>
      </c>
      <c r="E660" s="26"/>
      <c r="F660" s="30">
        <f>3600*(B660*'data'!$C$15/1000-H660-I659)/C660</f>
        <v>444.679946636590</v>
      </c>
      <c r="G660" s="30">
        <f>IF(F660&gt;'data'!$H$29,'data'!$H$29,IF(F660&lt;0,0,F660))</f>
        <v>444.679946636590</v>
      </c>
      <c r="H660" s="30">
        <f>(J660*'data'!$C$16+K660*OFFSET('data'!$C$17,0,D660)-I659*(OFFSET('data'!$C$18,0,D660)+'data'!$C$19+OFFSET('data'!$C$20,0,D660)))*$C660/60</f>
        <v>-0.617611036995289</v>
      </c>
      <c r="I660" s="30">
        <f>(G660/60)*$C660/60+H660+I659</f>
        <v>16.3633802816823</v>
      </c>
      <c r="J660" s="30">
        <f>J659+('data'!$C$19*I659-'data'!$C$16*J659)*$C660/60</f>
        <v>65.96350872134521</v>
      </c>
      <c r="K660" s="30">
        <f>K659+(OFFSET('data'!$C$20,0,D660)*I659-OFFSET('data'!$C$17,0,D660)*K659)*$C660/60</f>
        <v>144.302249319058</v>
      </c>
      <c r="L660" s="28">
        <f>$A660/60</f>
        <v>54.6666666666667</v>
      </c>
      <c r="M660" s="24">
        <f>I660/'data'!$C$15*1000</f>
        <v>2.5</v>
      </c>
      <c r="N660" s="24">
        <f>N659+'data'!$G$21*(M659-N659)/60*C659</f>
        <v>2.4989266180227</v>
      </c>
      <c r="O660" s="25">
        <f>IF(N660&lt;='data'!$G$22,1.89,1.47)</f>
        <v>1.89</v>
      </c>
      <c r="P660" s="24">
        <f>$A660</f>
        <v>3280</v>
      </c>
      <c r="Q660" s="25">
        <f>'data'!$G$23-'data'!$G$23*(1-('data'!$G$22^O660)/('data'!$G$22^O660+N660^O660))</f>
        <v>54.2196927826758</v>
      </c>
      <c r="R660" s="25">
        <f>VLOOKUP(IF(P660-'data'!$G$24&lt;0,0,P660-'data'!$G$24),P2:Q1104,2)</f>
        <v>54.2205827510048</v>
      </c>
    </row>
    <row r="661" ht="20.05" customHeight="1">
      <c r="A661" s="22">
        <f>$A660+C660</f>
        <v>3285</v>
      </c>
      <c r="B661" s="23">
        <v>2.5</v>
      </c>
      <c r="C661" s="24">
        <v>5</v>
      </c>
      <c r="D661" t="b" s="25">
        <v>0</v>
      </c>
      <c r="E661" s="26"/>
      <c r="F661" s="30">
        <f>3600*(B661*'data'!$C$15/1000-H661-I660)/C661</f>
        <v>444.597162113622</v>
      </c>
      <c r="G661" s="30">
        <f>IF(F661&gt;'data'!$H$29,'data'!$H$29,IF(F661&lt;0,0,F661))</f>
        <v>444.597162113622</v>
      </c>
      <c r="H661" s="30">
        <f>(J661*'data'!$C$16+K661*OFFSET('data'!$C$17,0,D661)-I660*(OFFSET('data'!$C$18,0,D661)+'data'!$C$19+OFFSET('data'!$C$20,0,D661)))*$C661/60</f>
        <v>-0.617496058491166</v>
      </c>
      <c r="I661" s="30">
        <f>(G661/60)*$C661/60+H661+I660</f>
        <v>16.3633802816823</v>
      </c>
      <c r="J661" s="30">
        <f>J660+('data'!$C$19*I660-'data'!$C$16*J660)*$C661/60</f>
        <v>65.971881439359</v>
      </c>
      <c r="K661" s="30">
        <f>K660+(OFFSET('data'!$C$20,0,D661)*I660-OFFSET('data'!$C$17,0,D661)*K660)*$C661/60</f>
        <v>144.499289758006</v>
      </c>
      <c r="L661" s="28">
        <f>$A661/60</f>
        <v>54.75</v>
      </c>
      <c r="M661" s="24">
        <f>I661/'data'!$C$15*1000</f>
        <v>2.5</v>
      </c>
      <c r="N661" s="24">
        <f>N660+'data'!$G$21*(M660-N660)/60*C660</f>
        <v>2.4989392487373</v>
      </c>
      <c r="O661" s="25">
        <f>IF(N661&lt;='data'!$G$22,1.89,1.47)</f>
        <v>1.89</v>
      </c>
      <c r="P661" s="24">
        <f>$A661</f>
        <v>3285</v>
      </c>
      <c r="Q661" s="25">
        <f>'data'!$G$23-'data'!$G$23*(1-('data'!$G$22^O661)/('data'!$G$22^O661+N661^O661))</f>
        <v>54.2194767990542</v>
      </c>
      <c r="R661" s="25">
        <f>VLOOKUP(IF(P661-'data'!$G$24&lt;0,0,P661-'data'!$G$24),P2:Q1104,2)</f>
        <v>54.2203562918116</v>
      </c>
    </row>
    <row r="662" ht="20.05" customHeight="1">
      <c r="A662" s="22">
        <f>$A661+C661</f>
        <v>3290</v>
      </c>
      <c r="B662" s="23">
        <v>2.5</v>
      </c>
      <c r="C662" s="24">
        <v>5</v>
      </c>
      <c r="D662" t="b" s="25">
        <v>0</v>
      </c>
      <c r="E662" s="26"/>
      <c r="F662" s="30">
        <f>3600*(B662*'data'!$C$15/1000-H662-I661)/C662</f>
        <v>444.514601035094</v>
      </c>
      <c r="G662" s="30">
        <f>IF(F662&gt;'data'!$H$29,'data'!$H$29,IF(F662&lt;0,0,F662))</f>
        <v>444.514601035094</v>
      </c>
      <c r="H662" s="30">
        <f>(J662*'data'!$C$16+K662*OFFSET('data'!$C$17,0,D662)-I661*(OFFSET('data'!$C$18,0,D662)+'data'!$C$19+OFFSET('data'!$C$20,0,D662)))*$C662/60</f>
        <v>-0.617381390326544</v>
      </c>
      <c r="I662" s="30">
        <f>(G662/60)*$C662/60+H662+I661</f>
        <v>16.3633802816823</v>
      </c>
      <c r="J662" s="30">
        <f>J661+('data'!$C$19*I661-'data'!$C$16*J661)*$C662/60</f>
        <v>65.9802050232704</v>
      </c>
      <c r="K662" s="30">
        <f>K661+(OFFSET('data'!$C$20,0,D662)*I661-OFFSET('data'!$C$17,0,D662)*K661)*$C662/60</f>
        <v>144.696264352553</v>
      </c>
      <c r="L662" s="28">
        <f>$A662/60</f>
        <v>54.8333333333333</v>
      </c>
      <c r="M662" s="24">
        <f>I662/'data'!$C$15*1000</f>
        <v>2.5</v>
      </c>
      <c r="N662" s="24">
        <f>N661+'data'!$G$21*(M661-N661)/60*C661</f>
        <v>2.49895173082359</v>
      </c>
      <c r="O662" s="25">
        <f>IF(N662&lt;='data'!$G$22,1.89,1.47)</f>
        <v>1.89</v>
      </c>
      <c r="P662" s="24">
        <f>$A662</f>
        <v>3290</v>
      </c>
      <c r="Q662" s="25">
        <f>'data'!$G$23-'data'!$G$23*(1-('data'!$G$22^O662)/('data'!$G$22^O662+N662^O662))</f>
        <v>54.2192633576939</v>
      </c>
      <c r="R662" s="25">
        <f>VLOOKUP(IF(P662-'data'!$G$24&lt;0,0,P662-'data'!$G$24),P2:Q1104,2)</f>
        <v>54.2201324982213</v>
      </c>
    </row>
    <row r="663" ht="20.05" customHeight="1">
      <c r="A663" s="22">
        <f>$A662+C662</f>
        <v>3295</v>
      </c>
      <c r="B663" s="23">
        <v>2.5</v>
      </c>
      <c r="C663" s="24">
        <v>5</v>
      </c>
      <c r="D663" t="b" s="25">
        <v>0</v>
      </c>
      <c r="E663" s="26"/>
      <c r="F663" s="30">
        <f>3600*(B663*'data'!$C$15/1000-H663-I662)/C663</f>
        <v>444.432262177427</v>
      </c>
      <c r="G663" s="30">
        <f>IF(F663&gt;'data'!$H$29,'data'!$H$29,IF(F663&lt;0,0,F663))</f>
        <v>444.432262177427</v>
      </c>
      <c r="H663" s="30">
        <f>(J663*'data'!$C$16+K663*OFFSET('data'!$C$17,0,D663)-I662*(OFFSET('data'!$C$18,0,D663)+'data'!$C$19+OFFSET('data'!$C$20,0,D663)))*$C663/60</f>
        <v>-0.617267030802007</v>
      </c>
      <c r="I663" s="30">
        <f>(G663/60)*$C663/60+H663+I662</f>
        <v>16.3633802816823</v>
      </c>
      <c r="J663" s="30">
        <f>J662+('data'!$C$19*I662-'data'!$C$16*J662)*$C663/60</f>
        <v>65.9884797614158</v>
      </c>
      <c r="K663" s="30">
        <f>K662+(OFFSET('data'!$C$20,0,D663)*I662-OFFSET('data'!$C$17,0,D663)*K662)*$C663/60</f>
        <v>144.893173124701</v>
      </c>
      <c r="L663" s="28">
        <f>$A663/60</f>
        <v>54.9166666666667</v>
      </c>
      <c r="M663" s="24">
        <f>I663/'data'!$C$15*1000</f>
        <v>2.5</v>
      </c>
      <c r="N663" s="24">
        <f>N662+'data'!$G$21*(M662-N662)/60*C662</f>
        <v>2.4989640660305</v>
      </c>
      <c r="O663" s="25">
        <f>IF(N663&lt;='data'!$G$22,1.89,1.47)</f>
        <v>1.89</v>
      </c>
      <c r="P663" s="24">
        <f>$A663</f>
        <v>3295</v>
      </c>
      <c r="Q663" s="25">
        <f>'data'!$G$23-'data'!$G$23*(1-('data'!$G$22^O663)/('data'!$G$22^O663+N663^O663))</f>
        <v>54.2190524286624</v>
      </c>
      <c r="R663" s="25">
        <f>VLOOKUP(IF(P663-'data'!$G$24&lt;0,0,P663-'data'!$G$24),P2:Q1104,2)</f>
        <v>54.2199113388479</v>
      </c>
    </row>
    <row r="664" ht="20.05" customHeight="1">
      <c r="A664" s="22">
        <f>$A663+C663</f>
        <v>3300</v>
      </c>
      <c r="B664" s="23">
        <v>2.5</v>
      </c>
      <c r="C664" s="24">
        <v>5</v>
      </c>
      <c r="D664" t="b" s="25">
        <v>0</v>
      </c>
      <c r="E664" s="26"/>
      <c r="F664" s="30">
        <f>3600*(B664*'data'!$C$15/1000-H664-I663)/C664</f>
        <v>444.350144324196</v>
      </c>
      <c r="G664" s="30">
        <f>IF(F664&gt;'data'!$H$29,'data'!$H$29,IF(F664&lt;0,0,F664))</f>
        <v>444.350144324196</v>
      </c>
      <c r="H664" s="30">
        <f>(J664*'data'!$C$16+K664*OFFSET('data'!$C$17,0,D664)-I663*(OFFSET('data'!$C$18,0,D664)+'data'!$C$19+OFFSET('data'!$C$20,0,D664)))*$C664/60</f>
        <v>-0.617152978228075</v>
      </c>
      <c r="I664" s="30">
        <f>(G664/60)*$C664/60+H664+I663</f>
        <v>16.3633802816823</v>
      </c>
      <c r="J664" s="30">
        <f>J663+('data'!$C$19*I663-'data'!$C$16*J663)*$C664/60</f>
        <v>65.9967059404397</v>
      </c>
      <c r="K664" s="30">
        <f>K663+(OFFSET('data'!$C$20,0,D664)*I663-OFFSET('data'!$C$17,0,D664)*K663)*$C664/60</f>
        <v>145.090016096446</v>
      </c>
      <c r="L664" s="28">
        <f>$A664/60</f>
        <v>55</v>
      </c>
      <c r="M664" s="24">
        <f>I664/'data'!$C$15*1000</f>
        <v>2.5</v>
      </c>
      <c r="N664" s="24">
        <f>N663+'data'!$G$21*(M663-N663)/60*C663</f>
        <v>2.4989762560864</v>
      </c>
      <c r="O664" s="25">
        <f>IF(N664&lt;='data'!$G$22,1.89,1.47)</f>
        <v>1.89</v>
      </c>
      <c r="P664" s="24">
        <f>$A664</f>
        <v>3300</v>
      </c>
      <c r="Q664" s="25">
        <f>'data'!$G$23-'data'!$G$23*(1-('data'!$G$22^O664)/('data'!$G$22^O664+N664^O664))</f>
        <v>54.2188439823799</v>
      </c>
      <c r="R664" s="25">
        <f>VLOOKUP(IF(P664-'data'!$G$24&lt;0,0,P664-'data'!$G$24),P2:Q1104,2)</f>
        <v>54.2196927826758</v>
      </c>
    </row>
    <row r="665" ht="20.05" customHeight="1">
      <c r="A665" s="22">
        <f>$A664+C664</f>
        <v>3305</v>
      </c>
      <c r="B665" s="23">
        <v>2.5</v>
      </c>
      <c r="C665" s="24">
        <v>5</v>
      </c>
      <c r="D665" t="b" s="25">
        <v>0</v>
      </c>
      <c r="E665" s="26"/>
      <c r="F665" s="30">
        <f>3600*(B665*'data'!$C$15/1000-H665-I664)/C665</f>
        <v>444.268246266081</v>
      </c>
      <c r="G665" s="30">
        <f>IF(F665&gt;'data'!$H$29,'data'!$H$29,IF(F665&lt;0,0,F665))</f>
        <v>444.268246266081</v>
      </c>
      <c r="H665" s="30">
        <f>(J665*'data'!$C$16+K665*OFFSET('data'!$C$17,0,D665)-I664*(OFFSET('data'!$C$18,0,D665)+'data'!$C$19+OFFSET('data'!$C$20,0,D665)))*$C665/60</f>
        <v>-0.617039230925138</v>
      </c>
      <c r="I665" s="30">
        <f>(G665/60)*$C665/60+H665+I664</f>
        <v>16.3633802816823</v>
      </c>
      <c r="J665" s="30">
        <f>J664+('data'!$C$19*I664-'data'!$C$16*J664)*$C665/60</f>
        <v>66.00488384530441</v>
      </c>
      <c r="K665" s="30">
        <f>K664+(OFFSET('data'!$C$20,0,D665)*I664-OFFSET('data'!$C$17,0,D665)*K664)*$C665/60</f>
        <v>145.286793289776</v>
      </c>
      <c r="L665" s="28">
        <f>$A665/60</f>
        <v>55.0833333333333</v>
      </c>
      <c r="M665" s="24">
        <f>I665/'data'!$C$15*1000</f>
        <v>2.5</v>
      </c>
      <c r="N665" s="24">
        <f>N664+'data'!$G$21*(M664-N664)/60*C664</f>
        <v>2.49898830269932</v>
      </c>
      <c r="O665" s="25">
        <f>IF(N665&lt;='data'!$G$22,1.89,1.47)</f>
        <v>1.89</v>
      </c>
      <c r="P665" s="24">
        <f>$A665</f>
        <v>3305</v>
      </c>
      <c r="Q665" s="25">
        <f>'data'!$G$23-'data'!$G$23*(1-('data'!$G$22^O665)/('data'!$G$22^O665+N665^O665))</f>
        <v>54.2186379896146</v>
      </c>
      <c r="R665" s="25">
        <f>VLOOKUP(IF(P665-'data'!$G$24&lt;0,0,P665-'data'!$G$24),P2:Q1104,2)</f>
        <v>54.2194767990542</v>
      </c>
    </row>
    <row r="666" ht="20.05" customHeight="1">
      <c r="A666" s="22">
        <f>$A665+C665</f>
        <v>3310</v>
      </c>
      <c r="B666" s="23">
        <v>2.5</v>
      </c>
      <c r="C666" s="24">
        <v>5</v>
      </c>
      <c r="D666" t="b" s="25">
        <v>0</v>
      </c>
      <c r="E666" s="26"/>
      <c r="F666" s="30">
        <f>3600*(B666*'data'!$C$15/1000-H666-I665)/C666</f>
        <v>444.186566800834</v>
      </c>
      <c r="G666" s="30">
        <f>IF(F666&gt;'data'!$H$29,'data'!$H$29,IF(F666&lt;0,0,F666))</f>
        <v>444.186566800834</v>
      </c>
      <c r="H666" s="30">
        <f>(J666*'data'!$C$16+K666*OFFSET('data'!$C$17,0,D666)-I665*(OFFSET('data'!$C$18,0,D666)+'data'!$C$19+OFFSET('data'!$C$20,0,D666)))*$C666/60</f>
        <v>-0.616925787223405</v>
      </c>
      <c r="I666" s="30">
        <f>(G666/60)*$C666/60+H666+I665</f>
        <v>16.3633802816823</v>
      </c>
      <c r="J666" s="30">
        <f>J665+('data'!$C$19*I665-'data'!$C$16*J665)*$C666/60</f>
        <v>66.0130137592998</v>
      </c>
      <c r="K666" s="30">
        <f>K665+(OFFSET('data'!$C$20,0,D666)*I665-OFFSET('data'!$C$17,0,D666)*K665)*$C666/60</f>
        <v>145.483504726672</v>
      </c>
      <c r="L666" s="28">
        <f>$A666/60</f>
        <v>55.1666666666667</v>
      </c>
      <c r="M666" s="24">
        <f>I666/'data'!$C$15*1000</f>
        <v>2.5</v>
      </c>
      <c r="N666" s="24">
        <f>N665+'data'!$G$21*(M665-N665)/60*C665</f>
        <v>2.49900020755717</v>
      </c>
      <c r="O666" s="25">
        <f>IF(N666&lt;='data'!$G$22,1.89,1.47)</f>
        <v>1.89</v>
      </c>
      <c r="P666" s="24">
        <f>$A666</f>
        <v>3310</v>
      </c>
      <c r="Q666" s="25">
        <f>'data'!$G$23-'data'!$G$23*(1-('data'!$G$22^O666)/('data'!$G$22^O666+N666^O666))</f>
        <v>54.2184344214797</v>
      </c>
      <c r="R666" s="25">
        <f>VLOOKUP(IF(P666-'data'!$G$24&lt;0,0,P666-'data'!$G$24),P2:Q1104,2)</f>
        <v>54.2192633576939</v>
      </c>
    </row>
    <row r="667" ht="20.05" customHeight="1">
      <c r="A667" s="22">
        <f>$A666+C666</f>
        <v>3315</v>
      </c>
      <c r="B667" s="23">
        <v>2.5</v>
      </c>
      <c r="C667" s="24">
        <v>5</v>
      </c>
      <c r="D667" t="b" s="25">
        <v>0</v>
      </c>
      <c r="E667" s="26"/>
      <c r="F667" s="30">
        <f>3600*(B667*'data'!$C$15/1000-H667-I666)/C667</f>
        <v>444.105104733227</v>
      </c>
      <c r="G667" s="30">
        <f>IF(F667&gt;'data'!$H$29,'data'!$H$29,IF(F667&lt;0,0,F667))</f>
        <v>444.105104733227</v>
      </c>
      <c r="H667" s="30">
        <f>(J667*'data'!$C$16+K667*OFFSET('data'!$C$17,0,D667)-I666*(OFFSET('data'!$C$18,0,D667)+'data'!$C$19+OFFSET('data'!$C$20,0,D667)))*$C667/60</f>
        <v>-0.61681264546284</v>
      </c>
      <c r="I667" s="30">
        <f>(G667/60)*$C667/60+H667+I666</f>
        <v>16.3633802816823</v>
      </c>
      <c r="J667" s="30">
        <f>J666+('data'!$C$19*I666-'data'!$C$16*J666)*$C667/60</f>
        <v>66.0210959640536</v>
      </c>
      <c r="K667" s="30">
        <f>K666+(OFFSET('data'!$C$20,0,D667)*I666-OFFSET('data'!$C$17,0,D667)*K666)*$C667/60</f>
        <v>145.680150429108</v>
      </c>
      <c r="L667" s="28">
        <f>$A667/60</f>
        <v>55.25</v>
      </c>
      <c r="M667" s="24">
        <f>I667/'data'!$C$15*1000</f>
        <v>2.5</v>
      </c>
      <c r="N667" s="24">
        <f>N666+'data'!$G$21*(M666-N666)/60*C666</f>
        <v>2.49901197232802</v>
      </c>
      <c r="O667" s="25">
        <f>IF(N667&lt;='data'!$G$22,1.89,1.47)</f>
        <v>1.89</v>
      </c>
      <c r="P667" s="24">
        <f>$A667</f>
        <v>3315</v>
      </c>
      <c r="Q667" s="25">
        <f>'data'!$G$23-'data'!$G$23*(1-('data'!$G$22^O667)/('data'!$G$22^O667+N667^O667))</f>
        <v>54.2182332494283</v>
      </c>
      <c r="R667" s="25">
        <f>VLOOKUP(IF(P667-'data'!$G$24&lt;0,0,P667-'data'!$G$24),P2:Q1104,2)</f>
        <v>54.2190524286624</v>
      </c>
    </row>
    <row r="668" ht="20.05" customHeight="1">
      <c r="A668" s="22">
        <f>$A667+C667</f>
        <v>3320</v>
      </c>
      <c r="B668" s="23">
        <v>2.5</v>
      </c>
      <c r="C668" s="24">
        <v>5</v>
      </c>
      <c r="D668" t="b" s="25">
        <v>0</v>
      </c>
      <c r="E668" s="26"/>
      <c r="F668" s="30">
        <f>3600*(B668*'data'!$C$15/1000-H668-I667)/C668</f>
        <v>444.023858875023</v>
      </c>
      <c r="G668" s="30">
        <f>IF(F668&gt;'data'!$H$29,'data'!$H$29,IF(F668&lt;0,0,F668))</f>
        <v>444.023858875023</v>
      </c>
      <c r="H668" s="30">
        <f>(J668*'data'!$C$16+K668*OFFSET('data'!$C$17,0,D668)-I667*(OFFSET('data'!$C$18,0,D668)+'data'!$C$19+OFFSET('data'!$C$20,0,D668)))*$C668/60</f>
        <v>-0.616699803993112</v>
      </c>
      <c r="I668" s="30">
        <f>(G668/60)*$C668/60+H668+I667</f>
        <v>16.3633802816823</v>
      </c>
      <c r="J668" s="30">
        <f>J667+('data'!$C$19*I667-'data'!$C$16*J667)*$C668/60</f>
        <v>66.02913073954061</v>
      </c>
      <c r="K668" s="30">
        <f>K667+(OFFSET('data'!$C$20,0,D668)*I667-OFFSET('data'!$C$17,0,D668)*K667)*$C668/60</f>
        <v>145.876730419051</v>
      </c>
      <c r="L668" s="28">
        <f>$A668/60</f>
        <v>55.3333333333333</v>
      </c>
      <c r="M668" s="24">
        <f>I668/'data'!$C$15*1000</f>
        <v>2.5</v>
      </c>
      <c r="N668" s="24">
        <f>N667+'data'!$G$21*(M667-N667)/60*C667</f>
        <v>2.49902359866031</v>
      </c>
      <c r="O668" s="25">
        <f>IF(N668&lt;='data'!$G$22,1.89,1.47)</f>
        <v>1.89</v>
      </c>
      <c r="P668" s="24">
        <f>$A668</f>
        <v>3320</v>
      </c>
      <c r="Q668" s="25">
        <f>'data'!$G$23-'data'!$G$23*(1-('data'!$G$22^O668)/('data'!$G$22^O668+N668^O668))</f>
        <v>54.2180344452497</v>
      </c>
      <c r="R668" s="25">
        <f>VLOOKUP(IF(P668-'data'!$G$24&lt;0,0,P668-'data'!$G$24),P2:Q1104,2)</f>
        <v>54.2188439823799</v>
      </c>
    </row>
    <row r="669" ht="20.05" customHeight="1">
      <c r="A669" s="22">
        <f>$A668+C668</f>
        <v>3325</v>
      </c>
      <c r="B669" s="23">
        <v>2.5</v>
      </c>
      <c r="C669" s="24">
        <v>5</v>
      </c>
      <c r="D669" t="b" s="25">
        <v>0</v>
      </c>
      <c r="E669" s="26"/>
      <c r="F669" s="30">
        <f>3600*(B669*'data'!$C$15/1000-H669-I668)/C669</f>
        <v>443.942828044924</v>
      </c>
      <c r="G669" s="30">
        <f>IF(F669&gt;'data'!$H$29,'data'!$H$29,IF(F669&lt;0,0,F669))</f>
        <v>443.942828044924</v>
      </c>
      <c r="H669" s="30">
        <f>(J669*'data'!$C$16+K669*OFFSET('data'!$C$17,0,D669)-I668*(OFFSET('data'!$C$18,0,D669)+'data'!$C$19+OFFSET('data'!$C$20,0,D669)))*$C669/60</f>
        <v>-0.61658726117353</v>
      </c>
      <c r="I669" s="30">
        <f>(G669/60)*$C669/60+H669+I668</f>
        <v>16.3633802816823</v>
      </c>
      <c r="J669" s="30">
        <f>J668+('data'!$C$19*I668-'data'!$C$16*J668)*$C669/60</f>
        <v>66.03711836409281</v>
      </c>
      <c r="K669" s="30">
        <f>K668+(OFFSET('data'!$C$20,0,D669)*I668-OFFSET('data'!$C$17,0,D669)*K668)*$C669/60</f>
        <v>146.073244718459</v>
      </c>
      <c r="L669" s="28">
        <f>$A669/60</f>
        <v>55.4166666666667</v>
      </c>
      <c r="M669" s="24">
        <f>I669/'data'!$C$15*1000</f>
        <v>2.5</v>
      </c>
      <c r="N669" s="24">
        <f>N668+'data'!$G$21*(M668-N668)/60*C668</f>
        <v>2.49903508818307</v>
      </c>
      <c r="O669" s="25">
        <f>IF(N669&lt;='data'!$G$22,1.89,1.47)</f>
        <v>1.89</v>
      </c>
      <c r="P669" s="24">
        <f>$A669</f>
        <v>3325</v>
      </c>
      <c r="Q669" s="25">
        <f>'data'!$G$23-'data'!$G$23*(1-('data'!$G$22^O669)/('data'!$G$22^O669+N669^O669))</f>
        <v>54.2178379810658</v>
      </c>
      <c r="R669" s="25">
        <f>VLOOKUP(IF(P669-'data'!$G$24&lt;0,0,P669-'data'!$G$24),P2:Q1104,2)</f>
        <v>54.2186379896146</v>
      </c>
    </row>
    <row r="670" ht="20.05" customHeight="1">
      <c r="A670" s="22">
        <f>$A669+C669</f>
        <v>3330</v>
      </c>
      <c r="B670" s="23">
        <v>2.5</v>
      </c>
      <c r="C670" s="24">
        <v>5</v>
      </c>
      <c r="D670" t="b" s="25">
        <v>0</v>
      </c>
      <c r="E670" s="26"/>
      <c r="F670" s="30">
        <f>3600*(B670*'data'!$C$15/1000-H670-I669)/C670</f>
        <v>443.862011068538</v>
      </c>
      <c r="G670" s="30">
        <f>IF(F670&gt;'data'!$H$29,'data'!$H$29,IF(F670&lt;0,0,F670))</f>
        <v>443.862011068538</v>
      </c>
      <c r="H670" s="30">
        <f>(J670*'data'!$C$16+K670*OFFSET('data'!$C$17,0,D670)-I669*(OFFSET('data'!$C$18,0,D670)+'data'!$C$19+OFFSET('data'!$C$20,0,D670)))*$C670/60</f>
        <v>-0.616475015372994</v>
      </c>
      <c r="I670" s="30">
        <f>(G670/60)*$C670/60+H670+I669</f>
        <v>16.3633802816823</v>
      </c>
      <c r="J670" s="30">
        <f>J669+('data'!$C$19*I669-'data'!$C$16*J669)*$C670/60</f>
        <v>66.0450591144086</v>
      </c>
      <c r="K670" s="30">
        <f>K669+(OFFSET('data'!$C$20,0,D670)*I669-OFFSET('data'!$C$17,0,D670)*K669)*$C670/60</f>
        <v>146.269693349283</v>
      </c>
      <c r="L670" s="28">
        <f>$A670/60</f>
        <v>55.5</v>
      </c>
      <c r="M670" s="24">
        <f>I670/'data'!$C$15*1000</f>
        <v>2.5</v>
      </c>
      <c r="N670" s="24">
        <f>N669+'data'!$G$21*(M669-N669)/60*C669</f>
        <v>2.49904644250616</v>
      </c>
      <c r="O670" s="25">
        <f>IF(N670&lt;='data'!$G$22,1.89,1.47)</f>
        <v>1.89</v>
      </c>
      <c r="P670" s="24">
        <f>$A670</f>
        <v>3330</v>
      </c>
      <c r="Q670" s="25">
        <f>'data'!$G$23-'data'!$G$23*(1-('data'!$G$22^O670)/('data'!$G$22^O670+N670^O670))</f>
        <v>54.217643829327</v>
      </c>
      <c r="R670" s="25">
        <f>VLOOKUP(IF(P670-'data'!$G$24&lt;0,0,P670-'data'!$G$24),P2:Q1104,2)</f>
        <v>54.2184344214797</v>
      </c>
    </row>
    <row r="671" ht="20.05" customHeight="1">
      <c r="A671" s="22">
        <f>$A670+C670</f>
        <v>3335</v>
      </c>
      <c r="B671" s="23">
        <v>2.5</v>
      </c>
      <c r="C671" s="24">
        <v>5</v>
      </c>
      <c r="D671" t="b" s="25">
        <v>0</v>
      </c>
      <c r="E671" s="26"/>
      <c r="F671" s="30">
        <f>3600*(B671*'data'!$C$15/1000-H671-I670)/C671</f>
        <v>443.781406778334</v>
      </c>
      <c r="G671" s="30">
        <f>IF(F671&gt;'data'!$H$29,'data'!$H$29,IF(F671&lt;0,0,F671))</f>
        <v>443.781406778334</v>
      </c>
      <c r="H671" s="30">
        <f>(J671*'data'!$C$16+K671*OFFSET('data'!$C$17,0,D671)-I670*(OFFSET('data'!$C$18,0,D671)+'data'!$C$19+OFFSET('data'!$C$20,0,D671)))*$C671/60</f>
        <v>-0.616363064969934</v>
      </c>
      <c r="I671" s="30">
        <f>(G671/60)*$C671/60+H671+I670</f>
        <v>16.3633802816823</v>
      </c>
      <c r="J671" s="30">
        <f>J670+('data'!$C$19*I670-'data'!$C$16*J670)*$C671/60</f>
        <v>66.05295326556291</v>
      </c>
      <c r="K671" s="30">
        <f>K670+(OFFSET('data'!$C$20,0,D671)*I670-OFFSET('data'!$C$17,0,D671)*K670)*$C671/60</f>
        <v>146.466076333468</v>
      </c>
      <c r="L671" s="28">
        <f>$A671/60</f>
        <v>55.5833333333333</v>
      </c>
      <c r="M671" s="24">
        <f>I671/'data'!$C$15*1000</f>
        <v>2.5</v>
      </c>
      <c r="N671" s="24">
        <f>N670+'data'!$G$21*(M670-N670)/60*C670</f>
        <v>2.49905766322051</v>
      </c>
      <c r="O671" s="25">
        <f>IF(N671&lt;='data'!$G$22,1.89,1.47)</f>
        <v>1.89</v>
      </c>
      <c r="P671" s="24">
        <f>$A671</f>
        <v>3335</v>
      </c>
      <c r="Q671" s="25">
        <f>'data'!$G$23-'data'!$G$23*(1-('data'!$G$22^O671)/('data'!$G$22^O671+N671^O671))</f>
        <v>54.2174519628079</v>
      </c>
      <c r="R671" s="25">
        <f>VLOOKUP(IF(P671-'data'!$G$24&lt;0,0,P671-'data'!$G$24),P2:Q1104,2)</f>
        <v>54.2182332494283</v>
      </c>
    </row>
    <row r="672" ht="20.05" customHeight="1">
      <c r="A672" s="22">
        <f>$A671+C671</f>
        <v>3340</v>
      </c>
      <c r="B672" s="23">
        <v>2.5</v>
      </c>
      <c r="C672" s="24">
        <v>5</v>
      </c>
      <c r="D672" t="b" s="25">
        <v>0</v>
      </c>
      <c r="E672" s="26"/>
      <c r="F672" s="30">
        <f>3600*(B672*'data'!$C$15/1000-H672-I671)/C672</f>
        <v>443.701014013604</v>
      </c>
      <c r="G672" s="30">
        <f>IF(F672&gt;'data'!$H$29,'data'!$H$29,IF(F672&lt;0,0,F672))</f>
        <v>443.701014013604</v>
      </c>
      <c r="H672" s="30">
        <f>(J672*'data'!$C$16+K672*OFFSET('data'!$C$17,0,D672)-I671*(OFFSET('data'!$C$18,0,D672)+'data'!$C$19+OFFSET('data'!$C$20,0,D672)))*$C672/60</f>
        <v>-0.616251408352253</v>
      </c>
      <c r="I672" s="30">
        <f>(G672/60)*$C672/60+H672+I671</f>
        <v>16.3633802816823</v>
      </c>
      <c r="J672" s="30">
        <f>J671+('data'!$C$19*I671-'data'!$C$16*J671)*$C672/60</f>
        <v>66.0608010910162</v>
      </c>
      <c r="K672" s="30">
        <f>K671+(OFFSET('data'!$C$20,0,D672)*I671-OFFSET('data'!$C$17,0,D672)*K671)*$C672/60</f>
        <v>146.662393692951</v>
      </c>
      <c r="L672" s="28">
        <f>$A672/60</f>
        <v>55.6666666666667</v>
      </c>
      <c r="M672" s="24">
        <f>I672/'data'!$C$15*1000</f>
        <v>2.5</v>
      </c>
      <c r="N672" s="24">
        <f>N671+'data'!$G$21*(M671-N671)/60*C671</f>
        <v>2.49906875189832</v>
      </c>
      <c r="O672" s="25">
        <f>IF(N672&lt;='data'!$G$22,1.89,1.47)</f>
        <v>1.89</v>
      </c>
      <c r="P672" s="24">
        <f>$A672</f>
        <v>3340</v>
      </c>
      <c r="Q672" s="25">
        <f>'data'!$G$23-'data'!$G$23*(1-('data'!$G$22^O672)/('data'!$G$22^O672+N672^O672))</f>
        <v>54.2172623546039</v>
      </c>
      <c r="R672" s="25">
        <f>VLOOKUP(IF(P672-'data'!$G$24&lt;0,0,P672-'data'!$G$24),P2:Q1104,2)</f>
        <v>54.2180344452497</v>
      </c>
    </row>
    <row r="673" ht="20.05" customHeight="1">
      <c r="A673" s="22">
        <f>$A672+C672</f>
        <v>3345</v>
      </c>
      <c r="B673" s="23">
        <v>2.5</v>
      </c>
      <c r="C673" s="24">
        <v>5</v>
      </c>
      <c r="D673" t="b" s="25">
        <v>0</v>
      </c>
      <c r="E673" s="26"/>
      <c r="F673" s="30">
        <f>3600*(B673*'data'!$C$15/1000-H673-I672)/C673</f>
        <v>443.620831620423</v>
      </c>
      <c r="G673" s="30">
        <f>IF(F673&gt;'data'!$H$29,'data'!$H$29,IF(F673&lt;0,0,F673))</f>
        <v>443.620831620423</v>
      </c>
      <c r="H673" s="30">
        <f>(J673*'data'!$C$16+K673*OFFSET('data'!$C$17,0,D673)-I672*(OFFSET('data'!$C$18,0,D673)+'data'!$C$19+OFFSET('data'!$C$20,0,D673)))*$C673/60</f>
        <v>-0.6161400439172789</v>
      </c>
      <c r="I673" s="30">
        <f>(G673/60)*$C673/60+H673+I672</f>
        <v>16.3633802816823</v>
      </c>
      <c r="J673" s="30">
        <f>J672+('data'!$C$19*I672-'data'!$C$16*J672)*$C673/60</f>
        <v>66.0686028626242</v>
      </c>
      <c r="K673" s="30">
        <f>K672+(OFFSET('data'!$C$20,0,D673)*I672-OFFSET('data'!$C$17,0,D673)*K672)*$C673/60</f>
        <v>146.858645449662</v>
      </c>
      <c r="L673" s="28">
        <f>$A673/60</f>
        <v>55.75</v>
      </c>
      <c r="M673" s="24">
        <f>I673/'data'!$C$15*1000</f>
        <v>2.5</v>
      </c>
      <c r="N673" s="24">
        <f>N672+'data'!$G$21*(M672-N672)/60*C672</f>
        <v>2.4990797100933</v>
      </c>
      <c r="O673" s="25">
        <f>IF(N673&lt;='data'!$G$22,1.89,1.47)</f>
        <v>1.89</v>
      </c>
      <c r="P673" s="24">
        <f>$A673</f>
        <v>3345</v>
      </c>
      <c r="Q673" s="25">
        <f>'data'!$G$23-'data'!$G$23*(1-('data'!$G$22^O673)/('data'!$G$22^O673+N673^O673))</f>
        <v>54.2170749781272</v>
      </c>
      <c r="R673" s="25">
        <f>VLOOKUP(IF(P673-'data'!$G$24&lt;0,0,P673-'data'!$G$24),P2:Q1104,2)</f>
        <v>54.2178379810658</v>
      </c>
    </row>
    <row r="674" ht="20.05" customHeight="1">
      <c r="A674" s="22">
        <f>$A673+C673</f>
        <v>3350</v>
      </c>
      <c r="B674" s="23">
        <v>2.5</v>
      </c>
      <c r="C674" s="24">
        <v>5</v>
      </c>
      <c r="D674" t="b" s="25">
        <v>0</v>
      </c>
      <c r="E674" s="26"/>
      <c r="F674" s="30">
        <f>3600*(B674*'data'!$C$15/1000-H674-I673)/C674</f>
        <v>443.540858451605</v>
      </c>
      <c r="G674" s="30">
        <f>IF(F674&gt;'data'!$H$29,'data'!$H$29,IF(F674&lt;0,0,F674))</f>
        <v>443.540858451605</v>
      </c>
      <c r="H674" s="30">
        <f>(J674*'data'!$C$16+K674*OFFSET('data'!$C$17,0,D674)-I673*(OFFSET('data'!$C$18,0,D674)+'data'!$C$19+OFFSET('data'!$C$20,0,D674)))*$C674/60</f>
        <v>-0.616028970071699</v>
      </c>
      <c r="I674" s="30">
        <f>(G674/60)*$C674/60+H674+I673</f>
        <v>16.3633802816823</v>
      </c>
      <c r="J674" s="30">
        <f>J673+('data'!$C$19*I673-'data'!$C$16*J673)*$C674/60</f>
        <v>66.0763588506474</v>
      </c>
      <c r="K674" s="30">
        <f>K673+(OFFSET('data'!$C$20,0,D674)*I673-OFFSET('data'!$C$17,0,D674)*K673)*$C674/60</f>
        <v>147.054831625523</v>
      </c>
      <c r="L674" s="28">
        <f>$A674/60</f>
        <v>55.8333333333333</v>
      </c>
      <c r="M674" s="24">
        <f>I674/'data'!$C$15*1000</f>
        <v>2.5</v>
      </c>
      <c r="N674" s="24">
        <f>N673+'data'!$G$21*(M673-N673)/60*C673</f>
        <v>2.49909053934086</v>
      </c>
      <c r="O674" s="25">
        <f>IF(N674&lt;='data'!$G$22,1.89,1.47)</f>
        <v>1.89</v>
      </c>
      <c r="P674" s="24">
        <f>$A674</f>
        <v>3350</v>
      </c>
      <c r="Q674" s="25">
        <f>'data'!$G$23-'data'!$G$23*(1-('data'!$G$22^O674)/('data'!$G$22^O674+N674^O674))</f>
        <v>54.2168898071036</v>
      </c>
      <c r="R674" s="25">
        <f>VLOOKUP(IF(P674-'data'!$G$24&lt;0,0,P674-'data'!$G$24),P2:Q1104,2)</f>
        <v>54.217643829327</v>
      </c>
    </row>
    <row r="675" ht="20.05" customHeight="1">
      <c r="A675" s="22">
        <f>$A674+C674</f>
        <v>3355</v>
      </c>
      <c r="B675" s="23">
        <v>2.5</v>
      </c>
      <c r="C675" s="24">
        <v>5</v>
      </c>
      <c r="D675" t="b" s="25">
        <v>0</v>
      </c>
      <c r="E675" s="26"/>
      <c r="F675" s="30">
        <f>3600*(B675*'data'!$C$15/1000-H675-I674)/C675</f>
        <v>443.461093366671</v>
      </c>
      <c r="G675" s="30">
        <f>IF(F675&gt;'data'!$H$29,'data'!$H$29,IF(F675&lt;0,0,F675))</f>
        <v>443.461093366671</v>
      </c>
      <c r="H675" s="30">
        <f>(J675*'data'!$C$16+K675*OFFSET('data'!$C$17,0,D675)-I674*(OFFSET('data'!$C$18,0,D675)+'data'!$C$19+OFFSET('data'!$C$20,0,D675)))*$C675/60</f>
        <v>-0.615918185231513</v>
      </c>
      <c r="I675" s="30">
        <f>(G675/60)*$C675/60+H675+I674</f>
        <v>16.3633802816823</v>
      </c>
      <c r="J675" s="30">
        <f>J674+('data'!$C$19*I674-'data'!$C$16*J674)*$C675/60</f>
        <v>66.0840693237603</v>
      </c>
      <c r="K675" s="30">
        <f>K674+(OFFSET('data'!$C$20,0,D675)*I674-OFFSET('data'!$C$17,0,D675)*K674)*$C675/60</f>
        <v>147.250952242449</v>
      </c>
      <c r="L675" s="28">
        <f>$A675/60</f>
        <v>55.9166666666667</v>
      </c>
      <c r="M675" s="24">
        <f>I675/'data'!$C$15*1000</f>
        <v>2.5</v>
      </c>
      <c r="N675" s="24">
        <f>N674+'data'!$G$21*(M674-N674)/60*C674</f>
        <v>2.49910124115835</v>
      </c>
      <c r="O675" s="25">
        <f>IF(N675&lt;='data'!$G$22,1.89,1.47)</f>
        <v>1.89</v>
      </c>
      <c r="P675" s="24">
        <f>$A675</f>
        <v>3355</v>
      </c>
      <c r="Q675" s="25">
        <f>'data'!$G$23-'data'!$G$23*(1-('data'!$G$22^O675)/('data'!$G$22^O675+N675^O675))</f>
        <v>54.216706815568</v>
      </c>
      <c r="R675" s="25">
        <f>VLOOKUP(IF(P675-'data'!$G$24&lt;0,0,P675-'data'!$G$24),P2:Q1104,2)</f>
        <v>54.2174519628079</v>
      </c>
    </row>
    <row r="676" ht="20.05" customHeight="1">
      <c r="A676" s="22">
        <f>$A675+C675</f>
        <v>3360</v>
      </c>
      <c r="B676" s="23">
        <v>2.5</v>
      </c>
      <c r="C676" s="24">
        <v>5</v>
      </c>
      <c r="D676" t="b" s="25">
        <v>0</v>
      </c>
      <c r="E676" s="26"/>
      <c r="F676" s="30">
        <f>3600*(B676*'data'!$C$15/1000-H676-I675)/C676</f>
        <v>443.381535231805</v>
      </c>
      <c r="G676" s="30">
        <f>IF(F676&gt;'data'!$H$29,'data'!$H$29,IF(F676&lt;0,0,F676))</f>
        <v>443.381535231805</v>
      </c>
      <c r="H676" s="30">
        <f>(J676*'data'!$C$16+K676*OFFSET('data'!$C$17,0,D676)-I675*(OFFSET('data'!$C$18,0,D676)+'data'!$C$19+OFFSET('data'!$C$20,0,D676)))*$C676/60</f>
        <v>-0.615807687821976</v>
      </c>
      <c r="I676" s="30">
        <f>(G676/60)*$C676/60+H676+I675</f>
        <v>16.3633802816823</v>
      </c>
      <c r="J676" s="30">
        <f>J675+('data'!$C$19*I675-'data'!$C$16*J675)*$C676/60</f>
        <v>66.0917345490606</v>
      </c>
      <c r="K676" s="30">
        <f>K675+(OFFSET('data'!$C$20,0,D676)*I675-OFFSET('data'!$C$17,0,D676)*K675)*$C676/60</f>
        <v>147.447007322347</v>
      </c>
      <c r="L676" s="28">
        <f>$A676/60</f>
        <v>56</v>
      </c>
      <c r="M676" s="24">
        <f>I676/'data'!$C$15*1000</f>
        <v>2.5</v>
      </c>
      <c r="N676" s="24">
        <f>N675+'data'!$G$21*(M675-N675)/60*C675</f>
        <v>2.49911181704528</v>
      </c>
      <c r="O676" s="25">
        <f>IF(N676&lt;='data'!$G$22,1.89,1.47)</f>
        <v>1.89</v>
      </c>
      <c r="P676" s="24">
        <f>$A676</f>
        <v>3360</v>
      </c>
      <c r="Q676" s="25">
        <f>'data'!$G$23-'data'!$G$23*(1-('data'!$G$22^O676)/('data'!$G$22^O676+N676^O676))</f>
        <v>54.216525977861</v>
      </c>
      <c r="R676" s="25">
        <f>VLOOKUP(IF(P676-'data'!$G$24&lt;0,0,P676-'data'!$G$24),P2:Q1104,2)</f>
        <v>54.2172623546039</v>
      </c>
    </row>
    <row r="677" ht="20.05" customHeight="1">
      <c r="A677" s="22">
        <f>$A676+C676</f>
        <v>3365</v>
      </c>
      <c r="B677" s="23">
        <v>2.5</v>
      </c>
      <c r="C677" s="24">
        <v>5</v>
      </c>
      <c r="D677" t="b" s="25">
        <v>0</v>
      </c>
      <c r="E677" s="26"/>
      <c r="F677" s="30">
        <f>3600*(B677*'data'!$C$15/1000-H677-I676)/C677</f>
        <v>443.302182919812</v>
      </c>
      <c r="G677" s="30">
        <f>IF(F677&gt;'data'!$H$29,'data'!$H$29,IF(F677&lt;0,0,F677))</f>
        <v>443.302182919812</v>
      </c>
      <c r="H677" s="30">
        <f>(J677*'data'!$C$16+K677*OFFSET('data'!$C$17,0,D677)-I676*(OFFSET('data'!$C$18,0,D677)+'data'!$C$19+OFFSET('data'!$C$20,0,D677)))*$C677/60</f>
        <v>-0.615697476277541</v>
      </c>
      <c r="I677" s="30">
        <f>(G677/60)*$C677/60+H677+I676</f>
        <v>16.3633802816823</v>
      </c>
      <c r="J677" s="30">
        <f>J676+('data'!$C$19*I676-'data'!$C$16*J676)*$C677/60</f>
        <v>66.0993547920786</v>
      </c>
      <c r="K677" s="30">
        <f>K676+(OFFSET('data'!$C$20,0,D677)*I676-OFFSET('data'!$C$17,0,D677)*K676)*$C677/60</f>
        <v>147.642996887118</v>
      </c>
      <c r="L677" s="28">
        <f>$A677/60</f>
        <v>56.0833333333333</v>
      </c>
      <c r="M677" s="24">
        <f>I677/'data'!$C$15*1000</f>
        <v>2.5</v>
      </c>
      <c r="N677" s="24">
        <f>N676+'data'!$G$21*(M676-N676)/60*C676</f>
        <v>2.49912226848349</v>
      </c>
      <c r="O677" s="25">
        <f>IF(N677&lt;='data'!$G$22,1.89,1.47)</f>
        <v>1.89</v>
      </c>
      <c r="P677" s="24">
        <f>$A677</f>
        <v>3365</v>
      </c>
      <c r="Q677" s="25">
        <f>'data'!$G$23-'data'!$G$23*(1-('data'!$G$22^O677)/('data'!$G$22^O677+N677^O677))</f>
        <v>54.216347268626</v>
      </c>
      <c r="R677" s="25">
        <f>VLOOKUP(IF(P677-'data'!$G$24&lt;0,0,P677-'data'!$G$24),P2:Q1104,2)</f>
        <v>54.2170749781272</v>
      </c>
    </row>
    <row r="678" ht="20.05" customHeight="1">
      <c r="A678" s="22">
        <f>$A677+C677</f>
        <v>3370</v>
      </c>
      <c r="B678" s="23">
        <v>2.5</v>
      </c>
      <c r="C678" s="24">
        <v>5</v>
      </c>
      <c r="D678" t="b" s="25">
        <v>0</v>
      </c>
      <c r="E678" s="26"/>
      <c r="F678" s="30">
        <f>3600*(B678*'data'!$C$15/1000-H678-I677)/C678</f>
        <v>443.223035310085</v>
      </c>
      <c r="G678" s="30">
        <f>IF(F678&gt;'data'!$H$29,'data'!$H$29,IF(F678&lt;0,0,F678))</f>
        <v>443.223035310085</v>
      </c>
      <c r="H678" s="30">
        <f>(J678*'data'!$C$16+K678*OFFSET('data'!$C$17,0,D678)-I677*(OFFSET('data'!$C$18,0,D678)+'data'!$C$19+OFFSET('data'!$C$20,0,D678)))*$C678/60</f>
        <v>-0.61558754904181</v>
      </c>
      <c r="I678" s="30">
        <f>(G678/60)*$C678/60+H678+I677</f>
        <v>16.3633802816823</v>
      </c>
      <c r="J678" s="30">
        <f>J677+('data'!$C$19*I677-'data'!$C$16*J677)*$C678/60</f>
        <v>66.1069303167865</v>
      </c>
      <c r="K678" s="30">
        <f>K677+(OFFSET('data'!$C$20,0,D678)*I677-OFFSET('data'!$C$17,0,D678)*K677)*$C678/60</f>
        <v>147.838920958654</v>
      </c>
      <c r="L678" s="28">
        <f>$A678/60</f>
        <v>56.1666666666667</v>
      </c>
      <c r="M678" s="24">
        <f>I678/'data'!$C$15*1000</f>
        <v>2.5</v>
      </c>
      <c r="N678" s="24">
        <f>N677+'data'!$G$21*(M677-N677)/60*C677</f>
        <v>2.4991325969374</v>
      </c>
      <c r="O678" s="25">
        <f>IF(N678&lt;='data'!$G$22,1.89,1.47)</f>
        <v>1.89</v>
      </c>
      <c r="P678" s="24">
        <f>$A678</f>
        <v>3370</v>
      </c>
      <c r="Q678" s="25">
        <f>'data'!$G$23-'data'!$G$23*(1-('data'!$G$22^O678)/('data'!$G$22^O678+N678^O678))</f>
        <v>54.2161706628045</v>
      </c>
      <c r="R678" s="25">
        <f>VLOOKUP(IF(P678-'data'!$G$24&lt;0,0,P678-'data'!$G$24),P2:Q1104,2)</f>
        <v>54.2168898071036</v>
      </c>
    </row>
    <row r="679" ht="20.05" customHeight="1">
      <c r="A679" s="22">
        <f>$A678+C678</f>
        <v>3375</v>
      </c>
      <c r="B679" s="23">
        <v>2.5</v>
      </c>
      <c r="C679" s="24">
        <v>5</v>
      </c>
      <c r="D679" t="b" s="25">
        <v>0</v>
      </c>
      <c r="E679" s="26"/>
      <c r="F679" s="30">
        <f>3600*(B679*'data'!$C$15/1000-H679-I678)/C679</f>
        <v>443.144091288566</v>
      </c>
      <c r="G679" s="30">
        <f>IF(F679&gt;'data'!$H$29,'data'!$H$29,IF(F679&lt;0,0,F679))</f>
        <v>443.144091288566</v>
      </c>
      <c r="H679" s="30">
        <f>(J679*'data'!$C$16+K679*OFFSET('data'!$C$17,0,D679)-I678*(OFFSET('data'!$C$18,0,D679)+'data'!$C$19+OFFSET('data'!$C$20,0,D679)))*$C679/60</f>
        <v>-0.615477904567478</v>
      </c>
      <c r="I679" s="30">
        <f>(G679/60)*$C679/60+H679+I678</f>
        <v>16.3633802816823</v>
      </c>
      <c r="J679" s="30">
        <f>J678+('data'!$C$19*I678-'data'!$C$16*J678)*$C679/60</f>
        <v>66.1144613856072</v>
      </c>
      <c r="K679" s="30">
        <f>K678+(OFFSET('data'!$C$20,0,D679)*I678-OFFSET('data'!$C$17,0,D679)*K678)*$C679/60</f>
        <v>148.034779558842</v>
      </c>
      <c r="L679" s="28">
        <f>$A679/60</f>
        <v>56.25</v>
      </c>
      <c r="M679" s="24">
        <f>I679/'data'!$C$15*1000</f>
        <v>2.5</v>
      </c>
      <c r="N679" s="24">
        <f>N678+'data'!$G$21*(M678-N678)/60*C678</f>
        <v>2.49914280385419</v>
      </c>
      <c r="O679" s="25">
        <f>IF(N679&lt;='data'!$G$22,1.89,1.47)</f>
        <v>1.89</v>
      </c>
      <c r="P679" s="24">
        <f>$A679</f>
        <v>3375</v>
      </c>
      <c r="Q679" s="25">
        <f>'data'!$G$23-'data'!$G$23*(1-('data'!$G$22^O679)/('data'!$G$22^O679+N679^O679))</f>
        <v>54.2159961356336</v>
      </c>
      <c r="R679" s="25">
        <f>VLOOKUP(IF(P679-'data'!$G$24&lt;0,0,P679-'data'!$G$24),P2:Q1104,2)</f>
        <v>54.216706815568</v>
      </c>
    </row>
    <row r="680" ht="20.05" customHeight="1">
      <c r="A680" s="22">
        <f>$A679+C679</f>
        <v>3380</v>
      </c>
      <c r="B680" s="23">
        <v>2.5</v>
      </c>
      <c r="C680" s="24">
        <v>5</v>
      </c>
      <c r="D680" t="b" s="25">
        <v>0</v>
      </c>
      <c r="E680" s="26"/>
      <c r="F680" s="30">
        <f>3600*(B680*'data'!$C$15/1000-H680-I679)/C680</f>
        <v>443.065349747703</v>
      </c>
      <c r="G680" s="30">
        <f>IF(F680&gt;'data'!$H$29,'data'!$H$29,IF(F680&lt;0,0,F680))</f>
        <v>443.065349747703</v>
      </c>
      <c r="H680" s="30">
        <f>(J680*'data'!$C$16+K680*OFFSET('data'!$C$17,0,D680)-I679*(OFFSET('data'!$C$18,0,D680)+'data'!$C$19+OFFSET('data'!$C$20,0,D680)))*$C680/60</f>
        <v>-0.615368541316279</v>
      </c>
      <c r="I680" s="30">
        <f>(G680/60)*$C680/60+H680+I679</f>
        <v>16.3633802816823</v>
      </c>
      <c r="J680" s="30">
        <f>J679+('data'!$C$19*I679-'data'!$C$16*J679)*$C680/60</f>
        <v>66.1219482594238</v>
      </c>
      <c r="K680" s="30">
        <f>K679+(OFFSET('data'!$C$20,0,D680)*I679-OFFSET('data'!$C$17,0,D680)*K679)*$C680/60</f>
        <v>148.230572709560</v>
      </c>
      <c r="L680" s="28">
        <f>$A680/60</f>
        <v>56.3333333333333</v>
      </c>
      <c r="M680" s="24">
        <f>I680/'data'!$C$15*1000</f>
        <v>2.5</v>
      </c>
      <c r="N680" s="24">
        <f>N679+'data'!$G$21*(M679-N679)/60*C679</f>
        <v>2.49915289066401</v>
      </c>
      <c r="O680" s="25">
        <f>IF(N680&lt;='data'!$G$22,1.89,1.47)</f>
        <v>1.89</v>
      </c>
      <c r="P680" s="24">
        <f>$A680</f>
        <v>3380</v>
      </c>
      <c r="Q680" s="25">
        <f>'data'!$G$23-'data'!$G$23*(1-('data'!$G$22^O680)/('data'!$G$22^O680+N680^O680))</f>
        <v>54.2158236626419</v>
      </c>
      <c r="R680" s="25">
        <f>VLOOKUP(IF(P680-'data'!$G$24&lt;0,0,P680-'data'!$G$24),P2:Q1104,2)</f>
        <v>54.216525977861</v>
      </c>
    </row>
    <row r="681" ht="20.05" customHeight="1">
      <c r="A681" s="22">
        <f>$A680+C680</f>
        <v>3385</v>
      </c>
      <c r="B681" s="23">
        <v>2.5</v>
      </c>
      <c r="C681" s="24">
        <v>5</v>
      </c>
      <c r="D681" t="b" s="25">
        <v>0</v>
      </c>
      <c r="E681" s="26"/>
      <c r="F681" s="30">
        <f>3600*(B681*'data'!$C$15/1000-H681-I680)/C681</f>
        <v>442.986809586413</v>
      </c>
      <c r="G681" s="30">
        <f>IF(F681&gt;'data'!$H$29,'data'!$H$29,IF(F681&lt;0,0,F681))</f>
        <v>442.986809586413</v>
      </c>
      <c r="H681" s="30">
        <f>(J681*'data'!$C$16+K681*OFFSET('data'!$C$17,0,D681)-I680*(OFFSET('data'!$C$18,0,D681)+'data'!$C$19+OFFSET('data'!$C$20,0,D681)))*$C681/60</f>
        <v>-0.615259457758932</v>
      </c>
      <c r="I681" s="30">
        <f>(G681/60)*$C681/60+H681+I680</f>
        <v>16.3633802816823</v>
      </c>
      <c r="J681" s="30">
        <f>J680+('data'!$C$19*I680-'data'!$C$16*J680)*$C681/60</f>
        <v>66.1293911975885</v>
      </c>
      <c r="K681" s="30">
        <f>K680+(OFFSET('data'!$C$20,0,D681)*I680-OFFSET('data'!$C$17,0,D681)*K680)*$C681/60</f>
        <v>148.426300432678</v>
      </c>
      <c r="L681" s="28">
        <f>$A681/60</f>
        <v>56.4166666666667</v>
      </c>
      <c r="M681" s="24">
        <f>I681/'data'!$C$15*1000</f>
        <v>2.5</v>
      </c>
      <c r="N681" s="24">
        <f>N680+'data'!$G$21*(M680-N680)/60*C680</f>
        <v>2.49916285878019</v>
      </c>
      <c r="O681" s="25">
        <f>IF(N681&lt;='data'!$G$22,1.89,1.47)</f>
        <v>1.89</v>
      </c>
      <c r="P681" s="24">
        <f>$A681</f>
        <v>3385</v>
      </c>
      <c r="Q681" s="25">
        <f>'data'!$G$23-'data'!$G$23*(1-('data'!$G$22^O681)/('data'!$G$22^O681+N681^O681))</f>
        <v>54.2156532196459</v>
      </c>
      <c r="R681" s="25">
        <f>VLOOKUP(IF(P681-'data'!$G$24&lt;0,0,P681-'data'!$G$24),P2:Q1104,2)</f>
        <v>54.216347268626</v>
      </c>
    </row>
    <row r="682" ht="20.05" customHeight="1">
      <c r="A682" s="22">
        <f>$A681+C681</f>
        <v>3390</v>
      </c>
      <c r="B682" s="23">
        <v>2.5</v>
      </c>
      <c r="C682" s="24">
        <v>5</v>
      </c>
      <c r="D682" t="b" s="25">
        <v>0</v>
      </c>
      <c r="E682" s="26"/>
      <c r="F682" s="30">
        <f>3600*(B682*'data'!$C$15/1000-H682-I681)/C682</f>
        <v>442.908469710050</v>
      </c>
      <c r="G682" s="30">
        <f>IF(F682&gt;'data'!$H$29,'data'!$H$29,IF(F682&lt;0,0,F682))</f>
        <v>442.908469710050</v>
      </c>
      <c r="H682" s="30">
        <f>(J682*'data'!$C$16+K682*OFFSET('data'!$C$17,0,D682)-I681*(OFFSET('data'!$C$18,0,D682)+'data'!$C$19+OFFSET('data'!$C$20,0,D682)))*$C682/60</f>
        <v>-0.615150652375094</v>
      </c>
      <c r="I682" s="30">
        <f>(G682/60)*$C682/60+H682+I681</f>
        <v>16.3633802816823</v>
      </c>
      <c r="J682" s="30">
        <f>J681+('data'!$C$19*I681-'data'!$C$16*J681)*$C682/60</f>
        <v>66.1367904579313</v>
      </c>
      <c r="K682" s="30">
        <f>K681+(OFFSET('data'!$C$20,0,D682)*I681-OFFSET('data'!$C$17,0,D682)*K681)*$C682/60</f>
        <v>148.621962750061</v>
      </c>
      <c r="L682" s="28">
        <f>$A682/60</f>
        <v>56.5</v>
      </c>
      <c r="M682" s="24">
        <f>I682/'data'!$C$15*1000</f>
        <v>2.5</v>
      </c>
      <c r="N682" s="24">
        <f>N681+'data'!$G$21*(M681-N681)/60*C681</f>
        <v>2.49917270959942</v>
      </c>
      <c r="O682" s="25">
        <f>IF(N682&lt;='data'!$G$22,1.89,1.47)</f>
        <v>1.89</v>
      </c>
      <c r="P682" s="24">
        <f>$A682</f>
        <v>3390</v>
      </c>
      <c r="Q682" s="25">
        <f>'data'!$G$23-'data'!$G$23*(1-('data'!$G$22^O682)/('data'!$G$22^O682+N682^O682))</f>
        <v>54.2154847827475</v>
      </c>
      <c r="R682" s="25">
        <f>VLOOKUP(IF(P682-'data'!$G$24&lt;0,0,P682-'data'!$G$24),P2:Q1104,2)</f>
        <v>54.2161706628045</v>
      </c>
    </row>
    <row r="683" ht="20.05" customHeight="1">
      <c r="A683" s="22">
        <f>$A682+C682</f>
        <v>3395</v>
      </c>
      <c r="B683" s="23">
        <v>2.5</v>
      </c>
      <c r="C683" s="24">
        <v>5</v>
      </c>
      <c r="D683" t="b" s="25">
        <v>0</v>
      </c>
      <c r="E683" s="26"/>
      <c r="F683" s="30">
        <f>3600*(B683*'data'!$C$15/1000-H683-I682)/C683</f>
        <v>442.830329030357</v>
      </c>
      <c r="G683" s="30">
        <f>IF(F683&gt;'data'!$H$29,'data'!$H$29,IF(F683&lt;0,0,F683))</f>
        <v>442.830329030357</v>
      </c>
      <c r="H683" s="30">
        <f>(J683*'data'!$C$16+K683*OFFSET('data'!$C$17,0,D683)-I682*(OFFSET('data'!$C$18,0,D683)+'data'!$C$19+OFFSET('data'!$C$20,0,D683)))*$C683/60</f>
        <v>-0.615042123653299</v>
      </c>
      <c r="I683" s="30">
        <f>(G683/60)*$C683/60+H683+I682</f>
        <v>16.3633802816823</v>
      </c>
      <c r="J683" s="30">
        <f>J682+('data'!$C$19*I682-'data'!$C$16*J682)*$C683/60</f>
        <v>66.14414629676919</v>
      </c>
      <c r="K683" s="30">
        <f>K682+(OFFSET('data'!$C$20,0,D683)*I682-OFFSET('data'!$C$17,0,D683)*K682)*$C683/60</f>
        <v>148.817559683565</v>
      </c>
      <c r="L683" s="28">
        <f>$A683/60</f>
        <v>56.5833333333333</v>
      </c>
      <c r="M683" s="24">
        <f>I683/'data'!$C$15*1000</f>
        <v>2.5</v>
      </c>
      <c r="N683" s="24">
        <f>N682+'data'!$G$21*(M682-N682)/60*C682</f>
        <v>2.49918244450196</v>
      </c>
      <c r="O683" s="25">
        <f>IF(N683&lt;='data'!$G$22,1.89,1.47)</f>
        <v>1.89</v>
      </c>
      <c r="P683" s="24">
        <f>$A683</f>
        <v>3395</v>
      </c>
      <c r="Q683" s="25">
        <f>'data'!$G$23-'data'!$G$23*(1-('data'!$G$22^O683)/('data'!$G$22^O683+N683^O683))</f>
        <v>54.2153183283298</v>
      </c>
      <c r="R683" s="25">
        <f>VLOOKUP(IF(P683-'data'!$G$24&lt;0,0,P683-'data'!$G$24),P2:Q1104,2)</f>
        <v>54.2159961356336</v>
      </c>
    </row>
    <row r="684" ht="20.05" customHeight="1">
      <c r="A684" s="22">
        <f>$A683+C683</f>
        <v>3400</v>
      </c>
      <c r="B684" s="23">
        <v>2.5</v>
      </c>
      <c r="C684" s="24">
        <v>5</v>
      </c>
      <c r="D684" t="b" s="25">
        <v>0</v>
      </c>
      <c r="E684" s="26"/>
      <c r="F684" s="30">
        <f>3600*(B684*'data'!$C$15/1000-H684-I683)/C684</f>
        <v>442.752386465441</v>
      </c>
      <c r="G684" s="30">
        <f>IF(F684&gt;'data'!$H$29,'data'!$H$29,IF(F684&lt;0,0,F684))</f>
        <v>442.752386465441</v>
      </c>
      <c r="H684" s="30">
        <f>(J684*'data'!$C$16+K684*OFFSET('data'!$C$17,0,D684)-I683*(OFFSET('data'!$C$18,0,D684)+'data'!$C$19+OFFSET('data'!$C$20,0,D684)))*$C684/60</f>
        <v>-0.614933870090915</v>
      </c>
      <c r="I684" s="30">
        <f>(G684/60)*$C684/60+H684+I683</f>
        <v>16.3633802816823</v>
      </c>
      <c r="J684" s="30">
        <f>J683+('data'!$C$19*I683-'data'!$C$16*J683)*$C684/60</f>
        <v>66.15145896891519</v>
      </c>
      <c r="K684" s="30">
        <f>K683+(OFFSET('data'!$C$20,0,D684)*I683-OFFSET('data'!$C$17,0,D684)*K683)*$C684/60</f>
        <v>149.013091255039</v>
      </c>
      <c r="L684" s="28">
        <f>$A684/60</f>
        <v>56.6666666666667</v>
      </c>
      <c r="M684" s="24">
        <f>I684/'data'!$C$15*1000</f>
        <v>2.5</v>
      </c>
      <c r="N684" s="24">
        <f>N683+'data'!$G$21*(M683-N683)/60*C683</f>
        <v>2.49919206485183</v>
      </c>
      <c r="O684" s="25">
        <f>IF(N684&lt;='data'!$G$22,1.89,1.47)</f>
        <v>1.89</v>
      </c>
      <c r="P684" s="24">
        <f>$A684</f>
        <v>3400</v>
      </c>
      <c r="Q684" s="25">
        <f>'data'!$G$23-'data'!$G$23*(1-('data'!$G$22^O684)/('data'!$G$22^O684+N684^O684))</f>
        <v>54.2151538330537</v>
      </c>
      <c r="R684" s="25">
        <f>VLOOKUP(IF(P684-'data'!$G$24&lt;0,0,P684-'data'!$G$24),P2:Q1104,2)</f>
        <v>54.2158236626419</v>
      </c>
    </row>
    <row r="685" ht="20.05" customHeight="1">
      <c r="A685" s="22">
        <f>$A684+C684</f>
        <v>3405</v>
      </c>
      <c r="B685" s="23">
        <v>2.5</v>
      </c>
      <c r="C685" s="24">
        <v>5</v>
      </c>
      <c r="D685" t="b" s="25">
        <v>0</v>
      </c>
      <c r="E685" s="26"/>
      <c r="F685" s="30">
        <f>3600*(B685*'data'!$C$15/1000-H685-I684)/C685</f>
        <v>442.674640939721</v>
      </c>
      <c r="G685" s="30">
        <f>IF(F685&gt;'data'!$H$29,'data'!$H$29,IF(F685&lt;0,0,F685))</f>
        <v>442.674640939721</v>
      </c>
      <c r="H685" s="30">
        <f>(J685*'data'!$C$16+K685*OFFSET('data'!$C$17,0,D685)-I684*(OFFSET('data'!$C$18,0,D685)+'data'!$C$19+OFFSET('data'!$C$20,0,D685)))*$C685/60</f>
        <v>-0.614825890194082</v>
      </c>
      <c r="I685" s="30">
        <f>(G685/60)*$C685/60+H685+I684</f>
        <v>16.3633802816823</v>
      </c>
      <c r="J685" s="30">
        <f>J684+('data'!$C$19*I684-'data'!$C$16*J684)*$C685/60</f>
        <v>66.15872872768691</v>
      </c>
      <c r="K685" s="30">
        <f>K684+(OFFSET('data'!$C$20,0,D685)*I684-OFFSET('data'!$C$17,0,D685)*K684)*$C685/60</f>
        <v>149.208557486325</v>
      </c>
      <c r="L685" s="28">
        <f>$A685/60</f>
        <v>56.75</v>
      </c>
      <c r="M685" s="24">
        <f>I685/'data'!$C$15*1000</f>
        <v>2.5</v>
      </c>
      <c r="N685" s="24">
        <f>N684+'data'!$G$21*(M684-N684)/60*C684</f>
        <v>2.49920157199699</v>
      </c>
      <c r="O685" s="25">
        <f>IF(N685&lt;='data'!$G$22,1.89,1.47)</f>
        <v>1.89</v>
      </c>
      <c r="P685" s="24">
        <f>$A685</f>
        <v>3405</v>
      </c>
      <c r="Q685" s="25">
        <f>'data'!$G$23-'data'!$G$23*(1-('data'!$G$22^O685)/('data'!$G$22^O685+N685^O685))</f>
        <v>54.2149912738557</v>
      </c>
      <c r="R685" s="25">
        <f>VLOOKUP(IF(P685-'data'!$G$24&lt;0,0,P685-'data'!$G$24),P2:Q1104,2)</f>
        <v>54.2156532196459</v>
      </c>
    </row>
    <row r="686" ht="20.05" customHeight="1">
      <c r="A686" s="22">
        <f>$A685+C685</f>
        <v>3410</v>
      </c>
      <c r="B686" s="23">
        <v>2.5</v>
      </c>
      <c r="C686" s="24">
        <v>5</v>
      </c>
      <c r="D686" t="b" s="25">
        <v>0</v>
      </c>
      <c r="E686" s="26"/>
      <c r="F686" s="30">
        <f>3600*(B686*'data'!$C$15/1000-H686-I685)/C686</f>
        <v>442.597091383906</v>
      </c>
      <c r="G686" s="30">
        <f>IF(F686&gt;'data'!$H$29,'data'!$H$29,IF(F686&lt;0,0,F686))</f>
        <v>442.597091383906</v>
      </c>
      <c r="H686" s="30">
        <f>(J686*'data'!$C$16+K686*OFFSET('data'!$C$17,0,D686)-I685*(OFFSET('data'!$C$18,0,D686)+'data'!$C$19+OFFSET('data'!$C$20,0,D686)))*$C686/60</f>
        <v>-0.614718182477672</v>
      </c>
      <c r="I686" s="30">
        <f>(G686/60)*$C686/60+H686+I685</f>
        <v>16.3633802816823</v>
      </c>
      <c r="J686" s="30">
        <f>J685+('data'!$C$19*I685-'data'!$C$16*J685)*$C686/60</f>
        <v>66.1659558249153</v>
      </c>
      <c r="K686" s="30">
        <f>K685+(OFFSET('data'!$C$20,0,D686)*I685-OFFSET('data'!$C$17,0,D686)*K685)*$C686/60</f>
        <v>149.403958399257</v>
      </c>
      <c r="L686" s="28">
        <f>$A686/60</f>
        <v>56.8333333333333</v>
      </c>
      <c r="M686" s="24">
        <f>I686/'data'!$C$15*1000</f>
        <v>2.5</v>
      </c>
      <c r="N686" s="24">
        <f>N685+'data'!$G$21*(M685-N685)/60*C685</f>
        <v>2.49921096726954</v>
      </c>
      <c r="O686" s="25">
        <f>IF(N686&lt;='data'!$G$22,1.89,1.47)</f>
        <v>1.89</v>
      </c>
      <c r="P686" s="24">
        <f>$A686</f>
        <v>3410</v>
      </c>
      <c r="Q686" s="25">
        <f>'data'!$G$23-'data'!$G$23*(1-('data'!$G$22^O686)/('data'!$G$22^O686+N686^O686))</f>
        <v>54.2148306279436</v>
      </c>
      <c r="R686" s="25">
        <f>VLOOKUP(IF(P686-'data'!$G$24&lt;0,0,P686-'data'!$G$24),P2:Q1104,2)</f>
        <v>54.2154847827475</v>
      </c>
    </row>
    <row r="687" ht="20.05" customHeight="1">
      <c r="A687" s="22">
        <f>$A686+C686</f>
        <v>3415</v>
      </c>
      <c r="B687" s="23">
        <v>2.5</v>
      </c>
      <c r="C687" s="24">
        <v>5</v>
      </c>
      <c r="D687" t="b" s="25">
        <v>0</v>
      </c>
      <c r="E687" s="26"/>
      <c r="F687" s="30">
        <f>3600*(B687*'data'!$C$15/1000-H687-I686)/C687</f>
        <v>442.519736734945</v>
      </c>
      <c r="G687" s="30">
        <f>IF(F687&gt;'data'!$H$29,'data'!$H$29,IF(F687&lt;0,0,F687))</f>
        <v>442.519736734945</v>
      </c>
      <c r="H687" s="30">
        <f>(J687*'data'!$C$16+K687*OFFSET('data'!$C$17,0,D687)-I686*(OFFSET('data'!$C$18,0,D687)+'data'!$C$19+OFFSET('data'!$C$20,0,D687)))*$C687/60</f>
        <v>-0.614610745465227</v>
      </c>
      <c r="I687" s="30">
        <f>(G687/60)*$C687/60+H687+I686</f>
        <v>16.3633802816823</v>
      </c>
      <c r="J687" s="30">
        <f>J686+('data'!$C$19*I686-'data'!$C$16*J686)*$C687/60</f>
        <v>66.1731405109536</v>
      </c>
      <c r="K687" s="30">
        <f>K686+(OFFSET('data'!$C$20,0,D687)*I686-OFFSET('data'!$C$17,0,D687)*K686)*$C687/60</f>
        <v>149.599294015663</v>
      </c>
      <c r="L687" s="28">
        <f>$A687/60</f>
        <v>56.9166666666667</v>
      </c>
      <c r="M687" s="24">
        <f>I687/'data'!$C$15*1000</f>
        <v>2.5</v>
      </c>
      <c r="N687" s="24">
        <f>N686+'data'!$G$21*(M686-N686)/60*C686</f>
        <v>2.49922025198592</v>
      </c>
      <c r="O687" s="25">
        <f>IF(N687&lt;='data'!$G$22,1.89,1.47)</f>
        <v>1.89</v>
      </c>
      <c r="P687" s="24">
        <f>$A687</f>
        <v>3415</v>
      </c>
      <c r="Q687" s="25">
        <f>'data'!$G$23-'data'!$G$23*(1-('data'!$G$22^O687)/('data'!$G$22^O687+N687^O687))</f>
        <v>54.2146718727933</v>
      </c>
      <c r="R687" s="25">
        <f>VLOOKUP(IF(P687-'data'!$G$24&lt;0,0,P687-'data'!$G$24),P2:Q1104,2)</f>
        <v>54.2153183283298</v>
      </c>
    </row>
    <row r="688" ht="20.05" customHeight="1">
      <c r="A688" s="22">
        <f>$A687+C687</f>
        <v>3420</v>
      </c>
      <c r="B688" s="23">
        <v>2.5</v>
      </c>
      <c r="C688" s="24">
        <v>5</v>
      </c>
      <c r="D688" t="b" s="25">
        <v>0</v>
      </c>
      <c r="E688" s="26"/>
      <c r="F688" s="30">
        <f>3600*(B688*'data'!$C$15/1000-H688-I687)/C688</f>
        <v>442.442575936001</v>
      </c>
      <c r="G688" s="30">
        <f>IF(F688&gt;'data'!$H$29,'data'!$H$29,IF(F688&lt;0,0,F688))</f>
        <v>442.442575936001</v>
      </c>
      <c r="H688" s="30">
        <f>(J688*'data'!$C$16+K688*OFFSET('data'!$C$17,0,D688)-I687*(OFFSET('data'!$C$18,0,D688)+'data'!$C$19+OFFSET('data'!$C$20,0,D688)))*$C688/60</f>
        <v>-0.6145035776889149</v>
      </c>
      <c r="I688" s="30">
        <f>(G688/60)*$C688/60+H688+I687</f>
        <v>16.3633802816823</v>
      </c>
      <c r="J688" s="30">
        <f>J687+('data'!$C$19*I687-'data'!$C$16*J687)*$C688/60</f>
        <v>66.1802830346858</v>
      </c>
      <c r="K688" s="30">
        <f>K687+(OFFSET('data'!$C$20,0,D688)*I687-OFFSET('data'!$C$17,0,D688)*K687)*$C688/60</f>
        <v>149.794564357363</v>
      </c>
      <c r="L688" s="28">
        <f>$A688/60</f>
        <v>57</v>
      </c>
      <c r="M688" s="24">
        <f>I688/'data'!$C$15*1000</f>
        <v>2.5</v>
      </c>
      <c r="N688" s="24">
        <f>N687+'data'!$G$21*(M687-N687)/60*C687</f>
        <v>2.49922942744706</v>
      </c>
      <c r="O688" s="25">
        <f>IF(N688&lt;='data'!$G$22,1.89,1.47)</f>
        <v>1.89</v>
      </c>
      <c r="P688" s="24">
        <f>$A688</f>
        <v>3420</v>
      </c>
      <c r="Q688" s="25">
        <f>'data'!$G$23-'data'!$G$23*(1-('data'!$G$22^O688)/('data'!$G$22^O688+N688^O688))</f>
        <v>54.2145149861465</v>
      </c>
      <c r="R688" s="25">
        <f>VLOOKUP(IF(P688-'data'!$G$24&lt;0,0,P688-'data'!$G$24),P2:Q1104,2)</f>
        <v>54.2151538330537</v>
      </c>
    </row>
    <row r="689" ht="20.05" customHeight="1">
      <c r="A689" s="22">
        <f>$A688+C688</f>
        <v>3425</v>
      </c>
      <c r="B689" s="23">
        <v>2.5</v>
      </c>
      <c r="C689" s="24">
        <v>5</v>
      </c>
      <c r="D689" t="b" s="25">
        <v>0</v>
      </c>
      <c r="E689" s="26"/>
      <c r="F689" s="30">
        <f>3600*(B689*'data'!$C$15/1000-H689-I688)/C689</f>
        <v>442.365607936407</v>
      </c>
      <c r="G689" s="30">
        <f>IF(F689&gt;'data'!$H$29,'data'!$H$29,IF(F689&lt;0,0,F689))</f>
        <v>442.365607936407</v>
      </c>
      <c r="H689" s="30">
        <f>(J689*'data'!$C$16+K689*OFFSET('data'!$C$17,0,D689)-I688*(OFFSET('data'!$C$18,0,D689)+'data'!$C$19+OFFSET('data'!$C$20,0,D689)))*$C689/60</f>
        <v>-0.614396677689479</v>
      </c>
      <c r="I689" s="30">
        <f>(G689/60)*$C689/60+H689+I688</f>
        <v>16.3633802816823</v>
      </c>
      <c r="J689" s="30">
        <f>J688+('data'!$C$19*I688-'data'!$C$16*J688)*$C689/60</f>
        <v>66.1873836435354</v>
      </c>
      <c r="K689" s="30">
        <f>K688+(OFFSET('data'!$C$20,0,D689)*I688-OFFSET('data'!$C$17,0,D689)*K688)*$C689/60</f>
        <v>149.989769446169</v>
      </c>
      <c r="L689" s="28">
        <f>$A689/60</f>
        <v>57.0833333333333</v>
      </c>
      <c r="M689" s="24">
        <f>I689/'data'!$C$15*1000</f>
        <v>2.5</v>
      </c>
      <c r="N689" s="24">
        <f>N688+'data'!$G$21*(M688-N688)/60*C688</f>
        <v>2.49923849493859</v>
      </c>
      <c r="O689" s="25">
        <f>IF(N689&lt;='data'!$G$22,1.89,1.47)</f>
        <v>1.89</v>
      </c>
      <c r="P689" s="24">
        <f>$A689</f>
        <v>3425</v>
      </c>
      <c r="Q689" s="25">
        <f>'data'!$G$23-'data'!$G$23*(1-('data'!$G$22^O689)/('data'!$G$22^O689+N689^O689))</f>
        <v>54.2143599460068</v>
      </c>
      <c r="R689" s="25">
        <f>VLOOKUP(IF(P689-'data'!$G$24&lt;0,0,P689-'data'!$G$24),P2:Q1104,2)</f>
        <v>54.2149912738557</v>
      </c>
    </row>
    <row r="690" ht="20.05" customHeight="1">
      <c r="A690" s="22">
        <f>$A689+C689</f>
        <v>3430</v>
      </c>
      <c r="B690" s="23">
        <v>2.5</v>
      </c>
      <c r="C690" s="24">
        <v>5</v>
      </c>
      <c r="D690" t="b" s="25">
        <v>0</v>
      </c>
      <c r="E690" s="26"/>
      <c r="F690" s="30">
        <f>3600*(B690*'data'!$C$15/1000-H690-I689)/C690</f>
        <v>442.288831691634</v>
      </c>
      <c r="G690" s="30">
        <f>IF(F690&gt;'data'!$H$29,'data'!$H$29,IF(F690&lt;0,0,F690))</f>
        <v>442.288831691634</v>
      </c>
      <c r="H690" s="30">
        <f>(J690*'data'!$C$16+K690*OFFSET('data'!$C$17,0,D690)-I689*(OFFSET('data'!$C$18,0,D690)+'data'!$C$19+OFFSET('data'!$C$20,0,D690)))*$C690/60</f>
        <v>-0.614290044016183</v>
      </c>
      <c r="I690" s="30">
        <f>(G690/60)*$C690/60+H690+I689</f>
        <v>16.3633802816823</v>
      </c>
      <c r="J690" s="30">
        <f>J689+('data'!$C$19*I689-'data'!$C$16*J689)*$C690/60</f>
        <v>66.1944425834739</v>
      </c>
      <c r="K690" s="30">
        <f>K689+(OFFSET('data'!$C$20,0,D690)*I689-OFFSET('data'!$C$17,0,D690)*K689)*$C690/60</f>
        <v>150.184909303887</v>
      </c>
      <c r="L690" s="28">
        <f>$A690/60</f>
        <v>57.1666666666667</v>
      </c>
      <c r="M690" s="24">
        <f>I690/'data'!$C$15*1000</f>
        <v>2.5</v>
      </c>
      <c r="N690" s="24">
        <f>N689+'data'!$G$21*(M689-N689)/60*C689</f>
        <v>2.49924745573102</v>
      </c>
      <c r="O690" s="25">
        <f>IF(N690&lt;='data'!$G$22,1.89,1.47)</f>
        <v>1.89</v>
      </c>
      <c r="P690" s="24">
        <f>$A690</f>
        <v>3430</v>
      </c>
      <c r="Q690" s="25">
        <f>'data'!$G$23-'data'!$G$23*(1-('data'!$G$22^O690)/('data'!$G$22^O690+N690^O690))</f>
        <v>54.2142067306368</v>
      </c>
      <c r="R690" s="25">
        <f>VLOOKUP(IF(P690-'data'!$G$24&lt;0,0,P690-'data'!$G$24),P2:Q1104,2)</f>
        <v>54.2148306279436</v>
      </c>
    </row>
    <row r="691" ht="20.05" customHeight="1">
      <c r="A691" s="22">
        <f>$A690+C690</f>
        <v>3435</v>
      </c>
      <c r="B691" s="23">
        <v>2.5</v>
      </c>
      <c r="C691" s="24">
        <v>5</v>
      </c>
      <c r="D691" t="b" s="25">
        <v>0</v>
      </c>
      <c r="E691" s="26"/>
      <c r="F691" s="30">
        <f>3600*(B691*'data'!$C$15/1000-H691-I690)/C691</f>
        <v>442.212246163252</v>
      </c>
      <c r="G691" s="30">
        <f>IF(F691&gt;'data'!$H$29,'data'!$H$29,IF(F691&lt;0,0,F691))</f>
        <v>442.212246163252</v>
      </c>
      <c r="H691" s="30">
        <f>(J691*'data'!$C$16+K691*OFFSET('data'!$C$17,0,D691)-I690*(OFFSET('data'!$C$18,0,D691)+'data'!$C$19+OFFSET('data'!$C$20,0,D691)))*$C691/60</f>
        <v>-0.614183675226764</v>
      </c>
      <c r="I691" s="30">
        <f>(G691/60)*$C691/60+H691+I690</f>
        <v>16.3633802816823</v>
      </c>
      <c r="J691" s="30">
        <f>J690+('data'!$C$19*I690-'data'!$C$16*J690)*$C691/60</f>
        <v>66.2014600990294</v>
      </c>
      <c r="K691" s="30">
        <f>K690+(OFFSET('data'!$C$20,0,D691)*I690-OFFSET('data'!$C$17,0,D691)*K690)*$C691/60</f>
        <v>150.379983952314</v>
      </c>
      <c r="L691" s="28">
        <f>$A691/60</f>
        <v>57.25</v>
      </c>
      <c r="M691" s="24">
        <f>I691/'data'!$C$15*1000</f>
        <v>2.5</v>
      </c>
      <c r="N691" s="24">
        <f>N690+'data'!$G$21*(M690-N690)/60*C690</f>
        <v>2.49925631107989</v>
      </c>
      <c r="O691" s="25">
        <f>IF(N691&lt;='data'!$G$22,1.89,1.47)</f>
        <v>1.89</v>
      </c>
      <c r="P691" s="24">
        <f>$A691</f>
        <v>3435</v>
      </c>
      <c r="Q691" s="25">
        <f>'data'!$G$23-'data'!$G$23*(1-('data'!$G$22^O691)/('data'!$G$22^O691+N691^O691))</f>
        <v>54.2140553185551</v>
      </c>
      <c r="R691" s="25">
        <f>VLOOKUP(IF(P691-'data'!$G$24&lt;0,0,P691-'data'!$G$24),P2:Q1104,2)</f>
        <v>54.2146718727933</v>
      </c>
    </row>
    <row r="692" ht="20.05" customHeight="1">
      <c r="A692" s="22">
        <f>$A691+C691</f>
        <v>3440</v>
      </c>
      <c r="B692" s="23">
        <v>2.5</v>
      </c>
      <c r="C692" s="24">
        <v>5</v>
      </c>
      <c r="D692" t="b" s="25">
        <v>0</v>
      </c>
      <c r="E692" s="26"/>
      <c r="F692" s="30">
        <f>3600*(B692*'data'!$C$15/1000-H692-I691)/C692</f>
        <v>442.135850318898</v>
      </c>
      <c r="G692" s="30">
        <f>IF(F692&gt;'data'!$H$29,'data'!$H$29,IF(F692&lt;0,0,F692))</f>
        <v>442.135850318898</v>
      </c>
      <c r="H692" s="30">
        <f>(J692*'data'!$C$16+K692*OFFSET('data'!$C$17,0,D692)-I691*(OFFSET('data'!$C$18,0,D692)+'data'!$C$19+OFFSET('data'!$C$20,0,D692)))*$C692/60</f>
        <v>-0.614077569887384</v>
      </c>
      <c r="I692" s="30">
        <f>(G692/60)*$C692/60+H692+I691</f>
        <v>16.3633802816823</v>
      </c>
      <c r="J692" s="30">
        <f>J691+('data'!$C$19*I691-'data'!$C$16*J691)*$C692/60</f>
        <v>66.20843643329501</v>
      </c>
      <c r="K692" s="30">
        <f>K691+(OFFSET('data'!$C$20,0,D692)*I691-OFFSET('data'!$C$17,0,D692)*K691)*$C692/60</f>
        <v>150.574993413242</v>
      </c>
      <c r="L692" s="28">
        <f>$A692/60</f>
        <v>57.3333333333333</v>
      </c>
      <c r="M692" s="24">
        <f>I692/'data'!$C$15*1000</f>
        <v>2.5</v>
      </c>
      <c r="N692" s="24">
        <f>N691+'data'!$G$21*(M691-N691)/60*C691</f>
        <v>2.49926506222598</v>
      </c>
      <c r="O692" s="25">
        <f>IF(N692&lt;='data'!$G$22,1.89,1.47)</f>
        <v>1.89</v>
      </c>
      <c r="P692" s="24">
        <f>$A692</f>
        <v>3440</v>
      </c>
      <c r="Q692" s="25">
        <f>'data'!$G$23-'data'!$G$23*(1-('data'!$G$22^O692)/('data'!$G$22^O692+N692^O692))</f>
        <v>54.2139056885336</v>
      </c>
      <c r="R692" s="25">
        <f>VLOOKUP(IF(P692-'data'!$G$24&lt;0,0,P692-'data'!$G$24),P2:Q1104,2)</f>
        <v>54.2145149861465</v>
      </c>
    </row>
    <row r="693" ht="20.05" customHeight="1">
      <c r="A693" s="22">
        <f>$A692+C692</f>
        <v>3445</v>
      </c>
      <c r="B693" s="23">
        <v>2.5</v>
      </c>
      <c r="C693" s="24">
        <v>5</v>
      </c>
      <c r="D693" t="b" s="25">
        <v>0</v>
      </c>
      <c r="E693" s="26"/>
      <c r="F693" s="30">
        <f>3600*(B693*'data'!$C$15/1000-H693-I692)/C693</f>
        <v>442.059643132237</v>
      </c>
      <c r="G693" s="30">
        <f>IF(F693&gt;'data'!$H$29,'data'!$H$29,IF(F693&lt;0,0,F693))</f>
        <v>442.059643132237</v>
      </c>
      <c r="H693" s="30">
        <f>(J693*'data'!$C$16+K693*OFFSET('data'!$C$17,0,D693)-I692*(OFFSET('data'!$C$18,0,D693)+'data'!$C$19+OFFSET('data'!$C$20,0,D693)))*$C693/60</f>
        <v>-0.613971726572577</v>
      </c>
      <c r="I693" s="30">
        <f>(G693/60)*$C693/60+H693+I692</f>
        <v>16.3633802816823</v>
      </c>
      <c r="J693" s="30">
        <f>J692+('data'!$C$19*I692-'data'!$C$16*J692)*$C693/60</f>
        <v>66.2153718279372</v>
      </c>
      <c r="K693" s="30">
        <f>K692+(OFFSET('data'!$C$20,0,D693)*I692-OFFSET('data'!$C$17,0,D693)*K692)*$C693/60</f>
        <v>150.769937708454</v>
      </c>
      <c r="L693" s="28">
        <f>$A693/60</f>
        <v>57.4166666666667</v>
      </c>
      <c r="M693" s="24">
        <f>I693/'data'!$C$15*1000</f>
        <v>2.5</v>
      </c>
      <c r="N693" s="24">
        <f>N692+'data'!$G$21*(M692-N692)/60*C692</f>
        <v>2.49927371039547</v>
      </c>
      <c r="O693" s="25">
        <f>IF(N693&lt;='data'!$G$22,1.89,1.47)</f>
        <v>1.89</v>
      </c>
      <c r="P693" s="24">
        <f>$A693</f>
        <v>3445</v>
      </c>
      <c r="Q693" s="25">
        <f>'data'!$G$23-'data'!$G$23*(1-('data'!$G$22^O693)/('data'!$G$22^O693+N693^O693))</f>
        <v>54.2137578195937</v>
      </c>
      <c r="R693" s="25">
        <f>VLOOKUP(IF(P693-'data'!$G$24&lt;0,0,P693-'data'!$G$24),P2:Q1104,2)</f>
        <v>54.2143599460068</v>
      </c>
    </row>
    <row r="694" ht="20.05" customHeight="1">
      <c r="A694" s="22">
        <f>$A693+C693</f>
        <v>3450</v>
      </c>
      <c r="B694" s="23">
        <v>2.5</v>
      </c>
      <c r="C694" s="24">
        <v>5</v>
      </c>
      <c r="D694" t="b" s="25">
        <v>0</v>
      </c>
      <c r="E694" s="26"/>
      <c r="F694" s="30">
        <f>3600*(B694*'data'!$C$15/1000-H694-I693)/C694</f>
        <v>441.983623582930</v>
      </c>
      <c r="G694" s="30">
        <f>IF(F694&gt;'data'!$H$29,'data'!$H$29,IF(F694&lt;0,0,F694))</f>
        <v>441.983623582930</v>
      </c>
      <c r="H694" s="30">
        <f>(J694*'data'!$C$16+K694*OFFSET('data'!$C$17,0,D694)-I693*(OFFSET('data'!$C$18,0,D694)+'data'!$C$19+OFFSET('data'!$C$20,0,D694)))*$C694/60</f>
        <v>-0.613866143865205</v>
      </c>
      <c r="I694" s="30">
        <f>(G694/60)*$C694/60+H694+I693</f>
        <v>16.3633802816823</v>
      </c>
      <c r="J694" s="30">
        <f>J693+('data'!$C$19*I693-'data'!$C$16*J693)*$C694/60</f>
        <v>66.2222665232043</v>
      </c>
      <c r="K694" s="30">
        <f>K693+(OFFSET('data'!$C$20,0,D694)*I693-OFFSET('data'!$C$17,0,D694)*K693)*$C694/60</f>
        <v>150.964816859726</v>
      </c>
      <c r="L694" s="28">
        <f>$A694/60</f>
        <v>57.5</v>
      </c>
      <c r="M694" s="24">
        <f>I694/'data'!$C$15*1000</f>
        <v>2.5</v>
      </c>
      <c r="N694" s="24">
        <f>N693+'data'!$G$21*(M693-N693)/60*C693</f>
        <v>2.49928225680011</v>
      </c>
      <c r="O694" s="25">
        <f>IF(N694&lt;='data'!$G$22,1.89,1.47)</f>
        <v>1.89</v>
      </c>
      <c r="P694" s="24">
        <f>$A694</f>
        <v>3450</v>
      </c>
      <c r="Q694" s="25">
        <f>'data'!$G$23-'data'!$G$23*(1-('data'!$G$22^O694)/('data'!$G$22^O694+N694^O694))</f>
        <v>54.2136116910042</v>
      </c>
      <c r="R694" s="25">
        <f>VLOOKUP(IF(P694-'data'!$G$24&lt;0,0,P694-'data'!$G$24),P2:Q1104,2)</f>
        <v>54.2142067306368</v>
      </c>
    </row>
    <row r="695" ht="20.05" customHeight="1">
      <c r="A695" s="22">
        <f>$A694+C694</f>
        <v>3455</v>
      </c>
      <c r="B695" s="23">
        <v>2.5</v>
      </c>
      <c r="C695" s="24">
        <v>5</v>
      </c>
      <c r="D695" t="b" s="25">
        <v>0</v>
      </c>
      <c r="E695" s="26"/>
      <c r="F695" s="30">
        <f>3600*(B695*'data'!$C$15/1000-H695-I694)/C695</f>
        <v>441.907790656591</v>
      </c>
      <c r="G695" s="30">
        <f>IF(F695&gt;'data'!$H$29,'data'!$H$29,IF(F695&lt;0,0,F695))</f>
        <v>441.907790656591</v>
      </c>
      <c r="H695" s="30">
        <f>(J695*'data'!$C$16+K695*OFFSET('data'!$C$17,0,D695)-I694*(OFFSET('data'!$C$18,0,D695)+'data'!$C$19+OFFSET('data'!$C$20,0,D695)))*$C695/60</f>
        <v>-0.613760820356402</v>
      </c>
      <c r="I695" s="30">
        <f>(G695/60)*$C695/60+H695+I694</f>
        <v>16.3633802816823</v>
      </c>
      <c r="J695" s="30">
        <f>J694+('data'!$C$19*I694-'data'!$C$16*J694)*$C695/60</f>
        <v>66.22912075793479</v>
      </c>
      <c r="K695" s="30">
        <f>K694+(OFFSET('data'!$C$20,0,D695)*I694-OFFSET('data'!$C$17,0,D695)*K694)*$C695/60</f>
        <v>151.159630888827</v>
      </c>
      <c r="L695" s="28">
        <f>$A695/60</f>
        <v>57.5833333333333</v>
      </c>
      <c r="M695" s="24">
        <f>I695/'data'!$C$15*1000</f>
        <v>2.5</v>
      </c>
      <c r="N695" s="24">
        <f>N694+'data'!$G$21*(M694-N694)/60*C694</f>
        <v>2.49929070263738</v>
      </c>
      <c r="O695" s="25">
        <f>IF(N695&lt;='data'!$G$22,1.89,1.47)</f>
        <v>1.89</v>
      </c>
      <c r="P695" s="24">
        <f>$A695</f>
        <v>3455</v>
      </c>
      <c r="Q695" s="25">
        <f>'data'!$G$23-'data'!$G$23*(1-('data'!$G$22^O695)/('data'!$G$22^O695+N695^O695))</f>
        <v>54.213467282278</v>
      </c>
      <c r="R695" s="25">
        <f>VLOOKUP(IF(P695-'data'!$G$24&lt;0,0,P695-'data'!$G$24),P2:Q1104,2)</f>
        <v>54.2140553185551</v>
      </c>
    </row>
    <row r="696" ht="20.05" customHeight="1">
      <c r="A696" s="22">
        <f>$A695+C695</f>
        <v>3460</v>
      </c>
      <c r="B696" s="23">
        <v>2.5</v>
      </c>
      <c r="C696" s="24">
        <v>5</v>
      </c>
      <c r="D696" t="b" s="25">
        <v>0</v>
      </c>
      <c r="E696" s="26"/>
      <c r="F696" s="30">
        <f>3600*(B696*'data'!$C$15/1000-H696-I695)/C696</f>
        <v>441.832143344764</v>
      </c>
      <c r="G696" s="30">
        <f>IF(F696&gt;'data'!$H$29,'data'!$H$29,IF(F696&lt;0,0,F696))</f>
        <v>441.832143344764</v>
      </c>
      <c r="H696" s="30">
        <f>(J696*'data'!$C$16+K696*OFFSET('data'!$C$17,0,D696)-I695*(OFFSET('data'!$C$18,0,D696)+'data'!$C$19+OFFSET('data'!$C$20,0,D696)))*$C696/60</f>
        <v>-0.613655754645531</v>
      </c>
      <c r="I696" s="30">
        <f>(G696/60)*$C696/60+H696+I695</f>
        <v>16.3633802816823</v>
      </c>
      <c r="J696" s="30">
        <f>J695+('data'!$C$19*I695-'data'!$C$16*J695)*$C696/60</f>
        <v>66.2359347695657</v>
      </c>
      <c r="K696" s="30">
        <f>K695+(OFFSET('data'!$C$20,0,D696)*I695-OFFSET('data'!$C$17,0,D696)*K695)*$C696/60</f>
        <v>151.354379817519</v>
      </c>
      <c r="L696" s="28">
        <f>$A696/60</f>
        <v>57.6666666666667</v>
      </c>
      <c r="M696" s="24">
        <f>I696/'data'!$C$15*1000</f>
        <v>2.5</v>
      </c>
      <c r="N696" s="24">
        <f>N695+'data'!$G$21*(M695-N695)/60*C695</f>
        <v>2.49929904909068</v>
      </c>
      <c r="O696" s="25">
        <f>IF(N696&lt;='data'!$G$22,1.89,1.47)</f>
        <v>1.89</v>
      </c>
      <c r="P696" s="24">
        <f>$A696</f>
        <v>3460</v>
      </c>
      <c r="Q696" s="25">
        <f>'data'!$G$23-'data'!$G$23*(1-('data'!$G$22^O696)/('data'!$G$22^O696+N696^O696))</f>
        <v>54.2133245731693</v>
      </c>
      <c r="R696" s="25">
        <f>VLOOKUP(IF(P696-'data'!$G$24&lt;0,0,P696-'data'!$G$24),P2:Q1104,2)</f>
        <v>54.2139056885336</v>
      </c>
    </row>
    <row r="697" ht="20.05" customHeight="1">
      <c r="A697" s="22">
        <f>$A696+C696</f>
        <v>3465</v>
      </c>
      <c r="B697" s="23">
        <v>2.5</v>
      </c>
      <c r="C697" s="24">
        <v>5</v>
      </c>
      <c r="D697" t="b" s="25">
        <v>0</v>
      </c>
      <c r="E697" s="26"/>
      <c r="F697" s="30">
        <f>3600*(B697*'data'!$C$15/1000-H697-I696)/C697</f>
        <v>441.756680644881</v>
      </c>
      <c r="G697" s="30">
        <f>IF(F697&gt;'data'!$H$29,'data'!$H$29,IF(F697&lt;0,0,F697))</f>
        <v>441.756680644881</v>
      </c>
      <c r="H697" s="30">
        <f>(J697*'data'!$C$16+K697*OFFSET('data'!$C$17,0,D697)-I696*(OFFSET('data'!$C$18,0,D697)+'data'!$C$19+OFFSET('data'!$C$20,0,D697)))*$C697/60</f>
        <v>-0.613550945340137</v>
      </c>
      <c r="I697" s="30">
        <f>(G697/60)*$C697/60+H697+I696</f>
        <v>16.3633802816823</v>
      </c>
      <c r="J697" s="30">
        <f>J696+('data'!$C$19*I696-'data'!$C$16*J696)*$C697/60</f>
        <v>66.2427087941404</v>
      </c>
      <c r="K697" s="30">
        <f>K696+(OFFSET('data'!$C$20,0,D697)*I696-OFFSET('data'!$C$17,0,D697)*K696)*$C697/60</f>
        <v>151.549063667557</v>
      </c>
      <c r="L697" s="28">
        <f>$A697/60</f>
        <v>57.75</v>
      </c>
      <c r="M697" s="24">
        <f>I697/'data'!$C$15*1000</f>
        <v>2.5</v>
      </c>
      <c r="N697" s="24">
        <f>N696+'data'!$G$21*(M696-N696)/60*C696</f>
        <v>2.49930729732949</v>
      </c>
      <c r="O697" s="25">
        <f>IF(N697&lt;='data'!$G$22,1.89,1.47)</f>
        <v>1.89</v>
      </c>
      <c r="P697" s="24">
        <f>$A697</f>
        <v>3465</v>
      </c>
      <c r="Q697" s="25">
        <f>'data'!$G$23-'data'!$G$23*(1-('data'!$G$22^O697)/('data'!$G$22^O697+N697^O697))</f>
        <v>54.2131835436703</v>
      </c>
      <c r="R697" s="25">
        <f>VLOOKUP(IF(P697-'data'!$G$24&lt;0,0,P697-'data'!$G$24),P2:Q1104,2)</f>
        <v>54.2137578195937</v>
      </c>
    </row>
    <row r="698" ht="20.05" customHeight="1">
      <c r="A698" s="22">
        <f>$A697+C697</f>
        <v>3470</v>
      </c>
      <c r="B698" s="23">
        <v>2.5</v>
      </c>
      <c r="C698" s="24">
        <v>5</v>
      </c>
      <c r="D698" t="b" s="25">
        <v>0</v>
      </c>
      <c r="E698" s="26"/>
      <c r="F698" s="30">
        <f>3600*(B698*'data'!$C$15/1000-H698-I697)/C698</f>
        <v>441.681401560224</v>
      </c>
      <c r="G698" s="30">
        <f>IF(F698&gt;'data'!$H$29,'data'!$H$29,IF(F698&lt;0,0,F698))</f>
        <v>441.681401560224</v>
      </c>
      <c r="H698" s="30">
        <f>(J698*'data'!$C$16+K698*OFFSET('data'!$C$17,0,D698)-I697*(OFFSET('data'!$C$18,0,D698)+'data'!$C$19+OFFSET('data'!$C$20,0,D698)))*$C698/60</f>
        <v>-0.613446391055891</v>
      </c>
      <c r="I698" s="30">
        <f>(G698/60)*$C698/60+H698+I697</f>
        <v>16.3633802816823</v>
      </c>
      <c r="J698" s="30">
        <f>J697+('data'!$C$19*I697-'data'!$C$16*J697)*$C698/60</f>
        <v>66.2494430663173</v>
      </c>
      <c r="K698" s="30">
        <f>K697+(OFFSET('data'!$C$20,0,D698)*I697-OFFSET('data'!$C$17,0,D698)*K697)*$C698/60</f>
        <v>151.743682460687</v>
      </c>
      <c r="L698" s="28">
        <f>$A698/60</f>
        <v>57.8333333333333</v>
      </c>
      <c r="M698" s="24">
        <f>I698/'data'!$C$15*1000</f>
        <v>2.5</v>
      </c>
      <c r="N698" s="24">
        <f>N697+'data'!$G$21*(M697-N697)/60*C697</f>
        <v>2.49931544850951</v>
      </c>
      <c r="O698" s="25">
        <f>IF(N698&lt;='data'!$G$22,1.89,1.47)</f>
        <v>1.89</v>
      </c>
      <c r="P698" s="24">
        <f>$A698</f>
        <v>3470</v>
      </c>
      <c r="Q698" s="25">
        <f>'data'!$G$23-'data'!$G$23*(1-('data'!$G$22^O698)/('data'!$G$22^O698+N698^O698))</f>
        <v>54.2130441740096</v>
      </c>
      <c r="R698" s="25">
        <f>VLOOKUP(IF(P698-'data'!$G$24&lt;0,0,P698-'data'!$G$24),P2:Q1104,2)</f>
        <v>54.2136116910042</v>
      </c>
    </row>
    <row r="699" ht="20.05" customHeight="1">
      <c r="A699" s="22">
        <f>$A698+C698</f>
        <v>3475</v>
      </c>
      <c r="B699" s="23">
        <v>2.5</v>
      </c>
      <c r="C699" s="24">
        <v>5</v>
      </c>
      <c r="D699" t="b" s="25">
        <v>0</v>
      </c>
      <c r="E699" s="26"/>
      <c r="F699" s="30">
        <f>3600*(B699*'data'!$C$15/1000-H699-I698)/C699</f>
        <v>441.6063050999</v>
      </c>
      <c r="G699" s="30">
        <f>IF(F699&gt;'data'!$H$29,'data'!$H$29,IF(F699&lt;0,0,F699))</f>
        <v>441.6063050999</v>
      </c>
      <c r="H699" s="30">
        <f>(J699*'data'!$C$16+K699*OFFSET('data'!$C$17,0,D699)-I698*(OFFSET('data'!$C$18,0,D699)+'data'!$C$19+OFFSET('data'!$C$20,0,D699)))*$C699/60</f>
        <v>-0.613342090416553</v>
      </c>
      <c r="I699" s="30">
        <f>(G699/60)*$C699/60+H699+I698</f>
        <v>16.3633802816823</v>
      </c>
      <c r="J699" s="30">
        <f>J698+('data'!$C$19*I698-'data'!$C$16*J698)*$C699/60</f>
        <v>66.2561378193776</v>
      </c>
      <c r="K699" s="30">
        <f>K698+(OFFSET('data'!$C$20,0,D699)*I698-OFFSET('data'!$C$17,0,D699)*K698)*$C699/60</f>
        <v>151.938236218649</v>
      </c>
      <c r="L699" s="28">
        <f>$A699/60</f>
        <v>57.9166666666667</v>
      </c>
      <c r="M699" s="24">
        <f>I699/'data'!$C$15*1000</f>
        <v>2.5</v>
      </c>
      <c r="N699" s="24">
        <f>N698+'data'!$G$21*(M698-N698)/60*C698</f>
        <v>2.49932350377286</v>
      </c>
      <c r="O699" s="25">
        <f>IF(N699&lt;='data'!$G$22,1.89,1.47)</f>
        <v>1.89</v>
      </c>
      <c r="P699" s="24">
        <f>$A699</f>
        <v>3475</v>
      </c>
      <c r="Q699" s="25">
        <f>'data'!$G$23-'data'!$G$23*(1-('data'!$G$22^O699)/('data'!$G$22^O699+N699^O699))</f>
        <v>54.2129064446478</v>
      </c>
      <c r="R699" s="25">
        <f>VLOOKUP(IF(P699-'data'!$G$24&lt;0,0,P699-'data'!$G$24),P2:Q1104,2)</f>
        <v>54.213467282278</v>
      </c>
    </row>
    <row r="700" ht="20.05" customHeight="1">
      <c r="A700" s="22">
        <f>$A699+C699</f>
        <v>3480</v>
      </c>
      <c r="B700" s="23">
        <v>2.5</v>
      </c>
      <c r="C700" s="24">
        <v>5</v>
      </c>
      <c r="D700" t="b" s="25">
        <v>0</v>
      </c>
      <c r="E700" s="26"/>
      <c r="F700" s="30">
        <f>3600*(B700*'data'!$C$15/1000-H700-I699)/C700</f>
        <v>441.5313902788</v>
      </c>
      <c r="G700" s="30">
        <f>IF(F700&gt;'data'!$H$29,'data'!$H$29,IF(F700&lt;0,0,F700))</f>
        <v>441.5313902788</v>
      </c>
      <c r="H700" s="30">
        <f>(J700*'data'!$C$16+K700*OFFSET('data'!$C$17,0,D700)-I699*(OFFSET('data'!$C$18,0,D700)+'data'!$C$19+OFFSET('data'!$C$20,0,D700)))*$C700/60</f>
        <v>-0.613238042053914</v>
      </c>
      <c r="I700" s="30">
        <f>(G700/60)*$C700/60+H700+I699</f>
        <v>16.3633802816823</v>
      </c>
      <c r="J700" s="30">
        <f>J699+('data'!$C$19*I699-'data'!$C$16*J699)*$C700/60</f>
        <v>66.2627932852337</v>
      </c>
      <c r="K700" s="30">
        <f>K699+(OFFSET('data'!$C$20,0,D700)*I699-OFFSET('data'!$C$17,0,D700)*K699)*$C700/60</f>
        <v>152.132724963176</v>
      </c>
      <c r="L700" s="28">
        <f>$A700/60</f>
        <v>58</v>
      </c>
      <c r="M700" s="24">
        <f>I700/'data'!$C$15*1000</f>
        <v>2.5</v>
      </c>
      <c r="N700" s="24">
        <f>N699+'data'!$G$21*(M699-N699)/60*C699</f>
        <v>2.49933146424821</v>
      </c>
      <c r="O700" s="25">
        <f>IF(N700&lt;='data'!$G$22,1.89,1.47)</f>
        <v>1.89</v>
      </c>
      <c r="P700" s="24">
        <f>$A700</f>
        <v>3480</v>
      </c>
      <c r="Q700" s="25">
        <f>'data'!$G$23-'data'!$G$23*(1-('data'!$G$22^O700)/('data'!$G$22^O700+N700^O700))</f>
        <v>54.2127703362762</v>
      </c>
      <c r="R700" s="25">
        <f>VLOOKUP(IF(P700-'data'!$G$24&lt;0,0,P700-'data'!$G$24),P2:Q1104,2)</f>
        <v>54.2133245731693</v>
      </c>
    </row>
    <row r="701" ht="20.05" customHeight="1">
      <c r="A701" s="22">
        <f>$A700+C700</f>
        <v>3485</v>
      </c>
      <c r="B701" s="23">
        <v>2.5</v>
      </c>
      <c r="C701" s="24">
        <v>5</v>
      </c>
      <c r="D701" t="b" s="25">
        <v>0</v>
      </c>
      <c r="E701" s="26"/>
      <c r="F701" s="30">
        <f>3600*(B701*'data'!$C$15/1000-H701-I700)/C701</f>
        <v>441.456656117568</v>
      </c>
      <c r="G701" s="30">
        <f>IF(F701&gt;'data'!$H$29,'data'!$H$29,IF(F701&lt;0,0,F701))</f>
        <v>441.456656117568</v>
      </c>
      <c r="H701" s="30">
        <f>(J701*'data'!$C$16+K701*OFFSET('data'!$C$17,0,D701)-I700*(OFFSET('data'!$C$18,0,D701)+'data'!$C$19+OFFSET('data'!$C$20,0,D701)))*$C701/60</f>
        <v>-0.613134244607759</v>
      </c>
      <c r="I701" s="30">
        <f>(G701/60)*$C701/60+H701+I700</f>
        <v>16.3633802816823</v>
      </c>
      <c r="J701" s="30">
        <f>J700+('data'!$C$19*I700-'data'!$C$16*J700)*$C701/60</f>
        <v>66.2694096944369</v>
      </c>
      <c r="K701" s="30">
        <f>K700+(OFFSET('data'!$C$20,0,D701)*I700-OFFSET('data'!$C$17,0,D701)*K700)*$C701/60</f>
        <v>152.327148715993</v>
      </c>
      <c r="L701" s="28">
        <f>$A701/60</f>
        <v>58.0833333333333</v>
      </c>
      <c r="M701" s="24">
        <f>I701/'data'!$C$15*1000</f>
        <v>2.5</v>
      </c>
      <c r="N701" s="24">
        <f>N700+'data'!$G$21*(M700-N700)/60*C700</f>
        <v>2.49933933105095</v>
      </c>
      <c r="O701" s="25">
        <f>IF(N701&lt;='data'!$G$22,1.89,1.47)</f>
        <v>1.89</v>
      </c>
      <c r="P701" s="24">
        <f>$A701</f>
        <v>3485</v>
      </c>
      <c r="Q701" s="25">
        <f>'data'!$G$23-'data'!$G$23*(1-('data'!$G$22^O701)/('data'!$G$22^O701+N701^O701))</f>
        <v>54.2126358298131</v>
      </c>
      <c r="R701" s="25">
        <f>VLOOKUP(IF(P701-'data'!$G$24&lt;0,0,P701-'data'!$G$24),P2:Q1104,2)</f>
        <v>54.2131835436703</v>
      </c>
    </row>
    <row r="702" ht="20.05" customHeight="1">
      <c r="A702" s="22">
        <f>$A701+C701</f>
        <v>3490</v>
      </c>
      <c r="B702" s="23">
        <v>2.5</v>
      </c>
      <c r="C702" s="24">
        <v>5</v>
      </c>
      <c r="D702" t="b" s="25">
        <v>0</v>
      </c>
      <c r="E702" s="26"/>
      <c r="F702" s="30">
        <f>3600*(B702*'data'!$C$15/1000-H702-I701)/C702</f>
        <v>441.382101642564</v>
      </c>
      <c r="G702" s="30">
        <f>IF(F702&gt;'data'!$H$29,'data'!$H$29,IF(F702&lt;0,0,F702))</f>
        <v>441.382101642564</v>
      </c>
      <c r="H702" s="30">
        <f>(J702*'data'!$C$16+K702*OFFSET('data'!$C$17,0,D702)-I701*(OFFSET('data'!$C$18,0,D702)+'data'!$C$19+OFFSET('data'!$C$20,0,D702)))*$C702/60</f>
        <v>-0.613030696725809</v>
      </c>
      <c r="I702" s="30">
        <f>(G702/60)*$C702/60+H702+I701</f>
        <v>16.3633802816823</v>
      </c>
      <c r="J702" s="30">
        <f>J701+('data'!$C$19*I701-'data'!$C$16*J701)*$C702/60</f>
        <v>66.2759872761857</v>
      </c>
      <c r="K702" s="30">
        <f>K701+(OFFSET('data'!$C$20,0,D702)*I701-OFFSET('data'!$C$17,0,D702)*K701)*$C702/60</f>
        <v>152.521507498819</v>
      </c>
      <c r="L702" s="28">
        <f>$A702/60</f>
        <v>58.1666666666667</v>
      </c>
      <c r="M702" s="24">
        <f>I702/'data'!$C$15*1000</f>
        <v>2.5</v>
      </c>
      <c r="N702" s="24">
        <f>N701+'data'!$G$21*(M701-N701)/60*C701</f>
        <v>2.49934710528334</v>
      </c>
      <c r="O702" s="25">
        <f>IF(N702&lt;='data'!$G$22,1.89,1.47)</f>
        <v>1.89</v>
      </c>
      <c r="P702" s="24">
        <f>$A702</f>
        <v>3490</v>
      </c>
      <c r="Q702" s="25">
        <f>'data'!$G$23-'data'!$G$23*(1-('data'!$G$22^O702)/('data'!$G$22^O702+N702^O702))</f>
        <v>54.212502906402</v>
      </c>
      <c r="R702" s="25">
        <f>VLOOKUP(IF(P702-'data'!$G$24&lt;0,0,P702-'data'!$G$24),P2:Q1104,2)</f>
        <v>54.2130441740096</v>
      </c>
    </row>
    <row r="703" ht="20.05" customHeight="1">
      <c r="A703" s="22">
        <f>$A702+C702</f>
        <v>3495</v>
      </c>
      <c r="B703" s="23">
        <v>2.5</v>
      </c>
      <c r="C703" s="24">
        <v>5</v>
      </c>
      <c r="D703" t="b" s="25">
        <v>0</v>
      </c>
      <c r="E703" s="26"/>
      <c r="F703" s="30">
        <f>3600*(B703*'data'!$C$15/1000-H703-I702)/C703</f>
        <v>441.307725885836</v>
      </c>
      <c r="G703" s="30">
        <f>IF(F703&gt;'data'!$H$29,'data'!$H$29,IF(F703&lt;0,0,F703))</f>
        <v>441.307725885836</v>
      </c>
      <c r="H703" s="30">
        <f>(J703*'data'!$C$16+K703*OFFSET('data'!$C$17,0,D703)-I702*(OFFSET('data'!$C$18,0,D703)+'data'!$C$19+OFFSET('data'!$C$20,0,D703)))*$C703/60</f>
        <v>-0.612927397063686</v>
      </c>
      <c r="I703" s="30">
        <f>(G703/60)*$C703/60+H703+I702</f>
        <v>16.3633802816823</v>
      </c>
      <c r="J703" s="30">
        <f>J702+('data'!$C$19*I702-'data'!$C$16*J702)*$C703/60</f>
        <v>66.28252625833341</v>
      </c>
      <c r="K703" s="30">
        <f>K702+(OFFSET('data'!$C$20,0,D703)*I702-OFFSET('data'!$C$17,0,D703)*K702)*$C703/60</f>
        <v>152.715801333364</v>
      </c>
      <c r="L703" s="28">
        <f>$A703/60</f>
        <v>58.25</v>
      </c>
      <c r="M703" s="24">
        <f>I703/'data'!$C$15*1000</f>
        <v>2.5</v>
      </c>
      <c r="N703" s="24">
        <f>N702+'data'!$G$21*(M702-N702)/60*C702</f>
        <v>2.49935478803468</v>
      </c>
      <c r="O703" s="25">
        <f>IF(N703&lt;='data'!$G$22,1.89,1.47)</f>
        <v>1.89</v>
      </c>
      <c r="P703" s="24">
        <f>$A703</f>
        <v>3495</v>
      </c>
      <c r="Q703" s="25">
        <f>'data'!$G$23-'data'!$G$23*(1-('data'!$G$22^O703)/('data'!$G$22^O703+N703^O703))</f>
        <v>54.2123715474078</v>
      </c>
      <c r="R703" s="25">
        <f>VLOOKUP(IF(P703-'data'!$G$24&lt;0,0,P703-'data'!$G$24),P2:Q1104,2)</f>
        <v>54.2129064446478</v>
      </c>
    </row>
    <row r="704" ht="20.05" customHeight="1">
      <c r="A704" s="22">
        <f>$A703+C703</f>
        <v>3500</v>
      </c>
      <c r="B704" s="23">
        <v>2.5</v>
      </c>
      <c r="C704" s="24">
        <v>5</v>
      </c>
      <c r="D704" t="b" s="25">
        <v>0</v>
      </c>
      <c r="E704" s="26"/>
      <c r="F704" s="30">
        <f>3600*(B704*'data'!$C$15/1000-H704-I703)/C704</f>
        <v>441.233527885080</v>
      </c>
      <c r="G704" s="30">
        <f>IF(F704&gt;'data'!$H$29,'data'!$H$29,IF(F704&lt;0,0,F704))</f>
        <v>441.233527885080</v>
      </c>
      <c r="H704" s="30">
        <f>(J704*'data'!$C$16+K704*OFFSET('data'!$C$17,0,D704)-I703*(OFFSET('data'!$C$18,0,D704)+'data'!$C$19+OFFSET('data'!$C$20,0,D704)))*$C704/60</f>
        <v>-0.612824344284858</v>
      </c>
      <c r="I704" s="30">
        <f>(G704/60)*$C704/60+H704+I703</f>
        <v>16.3633802816823</v>
      </c>
      <c r="J704" s="30">
        <f>J703+('data'!$C$19*I703-'data'!$C$16*J703)*$C704/60</f>
        <v>66.2890268673963</v>
      </c>
      <c r="K704" s="30">
        <f>K703+(OFFSET('data'!$C$20,0,D704)*I703-OFFSET('data'!$C$17,0,D704)*K703)*$C704/60</f>
        <v>152.910030241332</v>
      </c>
      <c r="L704" s="28">
        <f>$A704/60</f>
        <v>58.3333333333333</v>
      </c>
      <c r="M704" s="24">
        <f>I704/'data'!$C$15*1000</f>
        <v>2.5</v>
      </c>
      <c r="N704" s="24">
        <f>N703+'data'!$G$21*(M703-N703)/60*C703</f>
        <v>2.49936238038145</v>
      </c>
      <c r="O704" s="25">
        <f>IF(N704&lt;='data'!$G$22,1.89,1.47)</f>
        <v>1.89</v>
      </c>
      <c r="P704" s="24">
        <f>$A704</f>
        <v>3500</v>
      </c>
      <c r="Q704" s="25">
        <f>'data'!$G$23-'data'!$G$23*(1-('data'!$G$22^O704)/('data'!$G$22^O704+N704^O704))</f>
        <v>54.2122417344151</v>
      </c>
      <c r="R704" s="25">
        <f>VLOOKUP(IF(P704-'data'!$G$24&lt;0,0,P704-'data'!$G$24),P2:Q1104,2)</f>
        <v>54.2127703362762</v>
      </c>
    </row>
    <row r="705" ht="20.05" customHeight="1">
      <c r="A705" s="22">
        <f>$A704+C704</f>
        <v>3505</v>
      </c>
      <c r="B705" s="23">
        <v>2.5</v>
      </c>
      <c r="C705" s="24">
        <v>5</v>
      </c>
      <c r="D705" t="b" s="25">
        <v>0</v>
      </c>
      <c r="E705" s="26"/>
      <c r="F705" s="30">
        <f>3600*(B705*'data'!$C$15/1000-H705-I704)/C705</f>
        <v>441.159506683613</v>
      </c>
      <c r="G705" s="30">
        <f>IF(F705&gt;'data'!$H$29,'data'!$H$29,IF(F705&lt;0,0,F705))</f>
        <v>441.159506683613</v>
      </c>
      <c r="H705" s="30">
        <f>(J705*'data'!$C$16+K705*OFFSET('data'!$C$17,0,D705)-I704*(OFFSET('data'!$C$18,0,D705)+'data'!$C$19+OFFSET('data'!$C$20,0,D705)))*$C705/60</f>
        <v>-0.612721537060599</v>
      </c>
      <c r="I705" s="30">
        <f>(G705/60)*$C705/60+H705+I704</f>
        <v>16.3633802816823</v>
      </c>
      <c r="J705" s="30">
        <f>J704+('data'!$C$19*I704-'data'!$C$16*J704)*$C705/60</f>
        <v>66.2954893285613</v>
      </c>
      <c r="K705" s="30">
        <f>K704+(OFFSET('data'!$C$20,0,D705)*I704-OFFSET('data'!$C$17,0,D705)*K704)*$C705/60</f>
        <v>153.104194244419</v>
      </c>
      <c r="L705" s="28">
        <f>$A705/60</f>
        <v>58.4166666666667</v>
      </c>
      <c r="M705" s="24">
        <f>I705/'data'!$C$15*1000</f>
        <v>2.5</v>
      </c>
      <c r="N705" s="24">
        <f>N704+'data'!$G$21*(M704-N704)/60*C704</f>
        <v>2.49936988338746</v>
      </c>
      <c r="O705" s="25">
        <f>IF(N705&lt;='data'!$G$22,1.89,1.47)</f>
        <v>1.89</v>
      </c>
      <c r="P705" s="24">
        <f>$A705</f>
        <v>3505</v>
      </c>
      <c r="Q705" s="25">
        <f>'data'!$G$23-'data'!$G$23*(1-('data'!$G$22^O705)/('data'!$G$22^O705+N705^O705))</f>
        <v>54.2121134492256</v>
      </c>
      <c r="R705" s="25">
        <f>VLOOKUP(IF(P705-'data'!$G$24&lt;0,0,P705-'data'!$G$24),P2:Q1104,2)</f>
        <v>54.2126358298131</v>
      </c>
    </row>
    <row r="706" ht="20.05" customHeight="1">
      <c r="A706" s="22">
        <f>$A705+C705</f>
        <v>3510</v>
      </c>
      <c r="B706" s="23">
        <v>2.5</v>
      </c>
      <c r="C706" s="24">
        <v>5</v>
      </c>
      <c r="D706" t="b" s="25">
        <v>0</v>
      </c>
      <c r="E706" s="26"/>
      <c r="F706" s="30">
        <f>3600*(B706*'data'!$C$15/1000-H706-I705)/C706</f>
        <v>441.085661330336</v>
      </c>
      <c r="G706" s="30">
        <f>IF(F706&gt;'data'!$H$29,'data'!$H$29,IF(F706&lt;0,0,F706))</f>
        <v>441.085661330336</v>
      </c>
      <c r="H706" s="30">
        <f>(J706*'data'!$C$16+K706*OFFSET('data'!$C$17,0,D706)-I705*(OFFSET('data'!$C$18,0,D706)+'data'!$C$19+OFFSET('data'!$C$20,0,D706)))*$C706/60</f>
        <v>-0.612618974069936</v>
      </c>
      <c r="I706" s="30">
        <f>(G706/60)*$C706/60+H706+I705</f>
        <v>16.3633802816823</v>
      </c>
      <c r="J706" s="30">
        <f>J705+('data'!$C$19*I705-'data'!$C$16*J705)*$C706/60</f>
        <v>66.301913865694</v>
      </c>
      <c r="K706" s="30">
        <f>K705+(OFFSET('data'!$C$20,0,D706)*I705-OFFSET('data'!$C$17,0,D706)*K705)*$C706/60</f>
        <v>153.298293364314</v>
      </c>
      <c r="L706" s="28">
        <f>$A706/60</f>
        <v>58.5</v>
      </c>
      <c r="M706" s="24">
        <f>I706/'data'!$C$15*1000</f>
        <v>2.5</v>
      </c>
      <c r="N706" s="24">
        <f>N705+'data'!$G$21*(M705-N705)/60*C705</f>
        <v>2.499377298104</v>
      </c>
      <c r="O706" s="25">
        <f>IF(N706&lt;='data'!$G$22,1.89,1.47)</f>
        <v>1.89</v>
      </c>
      <c r="P706" s="24">
        <f>$A706</f>
        <v>3510</v>
      </c>
      <c r="Q706" s="25">
        <f>'data'!$G$23-'data'!$G$23*(1-('data'!$G$22^O706)/('data'!$G$22^O706+N706^O706))</f>
        <v>54.2119866738549</v>
      </c>
      <c r="R706" s="25">
        <f>VLOOKUP(IF(P706-'data'!$G$24&lt;0,0,P706-'data'!$G$24),P2:Q1104,2)</f>
        <v>54.212502906402</v>
      </c>
    </row>
    <row r="707" ht="20.05" customHeight="1">
      <c r="A707" s="22">
        <f>$A706+C706</f>
        <v>3515</v>
      </c>
      <c r="B707" s="23">
        <v>2.5</v>
      </c>
      <c r="C707" s="24">
        <v>5</v>
      </c>
      <c r="D707" t="b" s="25">
        <v>0</v>
      </c>
      <c r="E707" s="26"/>
      <c r="F707" s="30">
        <f>3600*(B707*'data'!$C$15/1000-H707-I706)/C707</f>
        <v>441.011990879703</v>
      </c>
      <c r="G707" s="30">
        <f>IF(F707&gt;'data'!$H$29,'data'!$H$29,IF(F707&lt;0,0,F707))</f>
        <v>441.011990879703</v>
      </c>
      <c r="H707" s="30">
        <f>(J707*'data'!$C$16+K707*OFFSET('data'!$C$17,0,D707)-I706*(OFFSET('data'!$C$18,0,D707)+'data'!$C$19+OFFSET('data'!$C$20,0,D707)))*$C707/60</f>
        <v>-0.612516653999612</v>
      </c>
      <c r="I707" s="30">
        <f>(G707/60)*$C707/60+H707+I706</f>
        <v>16.3633802816823</v>
      </c>
      <c r="J707" s="30">
        <f>J706+('data'!$C$19*I706-'data'!$C$16*J706)*$C707/60</f>
        <v>66.3083007013461</v>
      </c>
      <c r="K707" s="30">
        <f>K706+(OFFSET('data'!$C$20,0,D707)*I706-OFFSET('data'!$C$17,0,D707)*K706)*$C707/60</f>
        <v>153.492327622699</v>
      </c>
      <c r="L707" s="28">
        <f>$A707/60</f>
        <v>58.5833333333333</v>
      </c>
      <c r="M707" s="24">
        <f>I707/'data'!$C$15*1000</f>
        <v>2.5</v>
      </c>
      <c r="N707" s="24">
        <f>N706+'data'!$G$21*(M706-N706)/60*C706</f>
        <v>2.49938462556998</v>
      </c>
      <c r="O707" s="25">
        <f>IF(N707&lt;='data'!$G$22,1.89,1.47)</f>
        <v>1.89</v>
      </c>
      <c r="P707" s="24">
        <f>$A707</f>
        <v>3515</v>
      </c>
      <c r="Q707" s="25">
        <f>'data'!$G$23-'data'!$G$23*(1-('data'!$G$22^O707)/('data'!$G$22^O707+N707^O707))</f>
        <v>54.2118613905309</v>
      </c>
      <c r="R707" s="25">
        <f>VLOOKUP(IF(P707-'data'!$G$24&lt;0,0,P707-'data'!$G$24),P2:Q1104,2)</f>
        <v>54.2123715474078</v>
      </c>
    </row>
    <row r="708" ht="20.05" customHeight="1">
      <c r="A708" s="22">
        <f>$A707+C707</f>
        <v>3520</v>
      </c>
      <c r="B708" s="23">
        <v>2.5</v>
      </c>
      <c r="C708" s="24">
        <v>5</v>
      </c>
      <c r="D708" t="b" s="25">
        <v>0</v>
      </c>
      <c r="E708" s="26"/>
      <c r="F708" s="30">
        <f>3600*(B708*'data'!$C$15/1000-H708-I707)/C708</f>
        <v>440.938494391686</v>
      </c>
      <c r="G708" s="30">
        <f>IF(F708&gt;'data'!$H$29,'data'!$H$29,IF(F708&lt;0,0,F708))</f>
        <v>440.938494391686</v>
      </c>
      <c r="H708" s="30">
        <f>(J708*'data'!$C$16+K708*OFFSET('data'!$C$17,0,D708)-I707*(OFFSET('data'!$C$18,0,D708)+'data'!$C$19+OFFSET('data'!$C$20,0,D708)))*$C708/60</f>
        <v>-0.612414575544034</v>
      </c>
      <c r="I708" s="30">
        <f>(G708/60)*$C708/60+H708+I707</f>
        <v>16.3633802816823</v>
      </c>
      <c r="J708" s="30">
        <f>J707+('data'!$C$19*I707-'data'!$C$16*J707)*$C708/60</f>
        <v>66.3146500567634</v>
      </c>
      <c r="K708" s="30">
        <f>K707+(OFFSET('data'!$C$20,0,D708)*I707-OFFSET('data'!$C$17,0,D708)*K707)*$C708/60</f>
        <v>153.686297041248</v>
      </c>
      <c r="L708" s="28">
        <f>$A708/60</f>
        <v>58.6666666666667</v>
      </c>
      <c r="M708" s="24">
        <f>I708/'data'!$C$15*1000</f>
        <v>2.5</v>
      </c>
      <c r="N708" s="24">
        <f>N707+'data'!$G$21*(M707-N707)/60*C707</f>
        <v>2.49939186681211</v>
      </c>
      <c r="O708" s="25">
        <f>IF(N708&lt;='data'!$G$22,1.89,1.47)</f>
        <v>1.89</v>
      </c>
      <c r="P708" s="24">
        <f>$A708</f>
        <v>3520</v>
      </c>
      <c r="Q708" s="25">
        <f>'data'!$G$23-'data'!$G$23*(1-('data'!$G$22^O708)/('data'!$G$22^O708+N708^O708))</f>
        <v>54.2117375816901</v>
      </c>
      <c r="R708" s="25">
        <f>VLOOKUP(IF(P708-'data'!$G$24&lt;0,0,P708-'data'!$G$24),P2:Q1104,2)</f>
        <v>54.2122417344151</v>
      </c>
    </row>
    <row r="709" ht="20.05" customHeight="1">
      <c r="A709" s="22">
        <f>$A708+C708</f>
        <v>3525</v>
      </c>
      <c r="B709" s="23">
        <v>2.5</v>
      </c>
      <c r="C709" s="24">
        <v>5</v>
      </c>
      <c r="D709" t="b" s="25">
        <v>0</v>
      </c>
      <c r="E709" s="26"/>
      <c r="F709" s="30">
        <f>3600*(B709*'data'!$C$15/1000-H709-I708)/C709</f>
        <v>440.865170931749</v>
      </c>
      <c r="G709" s="30">
        <f>IF(F709&gt;'data'!$H$29,'data'!$H$29,IF(F709&lt;0,0,F709))</f>
        <v>440.865170931749</v>
      </c>
      <c r="H709" s="30">
        <f>(J709*'data'!$C$16+K709*OFFSET('data'!$C$17,0,D709)-I708*(OFFSET('data'!$C$18,0,D709)+'data'!$C$19+OFFSET('data'!$C$20,0,D709)))*$C709/60</f>
        <v>-0.612312737405232</v>
      </c>
      <c r="I709" s="30">
        <f>(G709/60)*$C709/60+H709+I708</f>
        <v>16.3633802816823</v>
      </c>
      <c r="J709" s="30">
        <f>J708+('data'!$C$19*I708-'data'!$C$16*J708)*$C709/60</f>
        <v>66.3209621518933</v>
      </c>
      <c r="K709" s="30">
        <f>K708+(OFFSET('data'!$C$20,0,D709)*I708-OFFSET('data'!$C$17,0,D709)*K708)*$C709/60</f>
        <v>153.880201641629</v>
      </c>
      <c r="L709" s="28">
        <f>$A709/60</f>
        <v>58.75</v>
      </c>
      <c r="M709" s="24">
        <f>I709/'data'!$C$15*1000</f>
        <v>2.5</v>
      </c>
      <c r="N709" s="24">
        <f>N708+'data'!$G$21*(M708-N708)/60*C708</f>
        <v>2.499399022845</v>
      </c>
      <c r="O709" s="25">
        <f>IF(N709&lt;='data'!$G$22,1.89,1.47)</f>
        <v>1.89</v>
      </c>
      <c r="P709" s="24">
        <f>$A709</f>
        <v>3525</v>
      </c>
      <c r="Q709" s="25">
        <f>'data'!$G$23-'data'!$G$23*(1-('data'!$G$22^O709)/('data'!$G$22^O709+N709^O709))</f>
        <v>54.2116152299763</v>
      </c>
      <c r="R709" s="25">
        <f>VLOOKUP(IF(P709-'data'!$G$24&lt;0,0,P709-'data'!$G$24),P2:Q1104,2)</f>
        <v>54.2121134492256</v>
      </c>
    </row>
    <row r="710" ht="20.05" customHeight="1">
      <c r="A710" s="22">
        <f>$A709+C709</f>
        <v>3530</v>
      </c>
      <c r="B710" s="23">
        <v>2.5</v>
      </c>
      <c r="C710" s="24">
        <v>5</v>
      </c>
      <c r="D710" t="b" s="25">
        <v>0</v>
      </c>
      <c r="E710" s="26"/>
      <c r="F710" s="30">
        <f>3600*(B710*'data'!$C$15/1000-H710-I709)/C710</f>
        <v>440.792019570807</v>
      </c>
      <c r="G710" s="30">
        <f>IF(F710&gt;'data'!$H$29,'data'!$H$29,IF(F710&lt;0,0,F710))</f>
        <v>440.792019570807</v>
      </c>
      <c r="H710" s="30">
        <f>(J710*'data'!$C$16+K710*OFFSET('data'!$C$17,0,D710)-I709*(OFFSET('data'!$C$18,0,D710)+'data'!$C$19+OFFSET('data'!$C$20,0,D710)))*$C710/60</f>
        <v>-0.612211138292812</v>
      </c>
      <c r="I710" s="30">
        <f>(G710/60)*$C710/60+H710+I709</f>
        <v>16.3633802816823</v>
      </c>
      <c r="J710" s="30">
        <f>J709+('data'!$C$19*I709-'data'!$C$16*J709)*$C710/60</f>
        <v>66.32723720539251</v>
      </c>
      <c r="K710" s="30">
        <f>K709+(OFFSET('data'!$C$20,0,D710)*I709-OFFSET('data'!$C$17,0,D710)*K709)*$C710/60</f>
        <v>154.074041445502</v>
      </c>
      <c r="L710" s="28">
        <f>$A710/60</f>
        <v>58.8333333333333</v>
      </c>
      <c r="M710" s="24">
        <f>I710/'data'!$C$15*1000</f>
        <v>2.5</v>
      </c>
      <c r="N710" s="24">
        <f>N709+'data'!$G$21*(M709-N709)/60*C709</f>
        <v>2.49940609467133</v>
      </c>
      <c r="O710" s="25">
        <f>IF(N710&lt;='data'!$G$22,1.89,1.47)</f>
        <v>1.89</v>
      </c>
      <c r="P710" s="24">
        <f>$A710</f>
        <v>3530</v>
      </c>
      <c r="Q710" s="25">
        <f>'data'!$G$23-'data'!$G$23*(1-('data'!$G$22^O710)/('data'!$G$22^O710+N710^O710))</f>
        <v>54.2114943182374</v>
      </c>
      <c r="R710" s="25">
        <f>VLOOKUP(IF(P710-'data'!$G$24&lt;0,0,P710-'data'!$G$24),P2:Q1104,2)</f>
        <v>54.2119866738549</v>
      </c>
    </row>
    <row r="711" ht="20.05" customHeight="1">
      <c r="A711" s="22">
        <f>$A710+C710</f>
        <v>3535</v>
      </c>
      <c r="B711" s="23">
        <v>2.5</v>
      </c>
      <c r="C711" s="24">
        <v>5</v>
      </c>
      <c r="D711" t="b" s="25">
        <v>0</v>
      </c>
      <c r="E711" s="26"/>
      <c r="F711" s="30">
        <f>3600*(B711*'data'!$C$15/1000-H711-I710)/C711</f>
        <v>440.719039385199</v>
      </c>
      <c r="G711" s="30">
        <f>IF(F711&gt;'data'!$H$29,'data'!$H$29,IF(F711&lt;0,0,F711))</f>
        <v>440.719039385199</v>
      </c>
      <c r="H711" s="30">
        <f>(J711*'data'!$C$16+K711*OFFSET('data'!$C$17,0,D711)-I710*(OFFSET('data'!$C$18,0,D711)+'data'!$C$19+OFFSET('data'!$C$20,0,D711)))*$C711/60</f>
        <v>-0.612109776923913</v>
      </c>
      <c r="I711" s="30">
        <f>(G711/60)*$C711/60+H711+I710</f>
        <v>16.3633802816823</v>
      </c>
      <c r="J711" s="30">
        <f>J710+('data'!$C$19*I710-'data'!$C$16*J710)*$C711/60</f>
        <v>66.33347543463449</v>
      </c>
      <c r="K711" s="30">
        <f>K710+(OFFSET('data'!$C$20,0,D711)*I710-OFFSET('data'!$C$17,0,D711)*K710)*$C711/60</f>
        <v>154.267816474520</v>
      </c>
      <c r="L711" s="28">
        <f>$A711/60</f>
        <v>58.9166666666667</v>
      </c>
      <c r="M711" s="24">
        <f>I711/'data'!$C$15*1000</f>
        <v>2.5</v>
      </c>
      <c r="N711" s="24">
        <f>N710+'data'!$G$21*(M710-N710)/60*C710</f>
        <v>2.49941308328197</v>
      </c>
      <c r="O711" s="25">
        <f>IF(N711&lt;='data'!$G$22,1.89,1.47)</f>
        <v>1.89</v>
      </c>
      <c r="P711" s="24">
        <f>$A711</f>
        <v>3535</v>
      </c>
      <c r="Q711" s="25">
        <f>'data'!$G$23-'data'!$G$23*(1-('data'!$G$22^O711)/('data'!$G$22^O711+N711^O711))</f>
        <v>54.2113748295235</v>
      </c>
      <c r="R711" s="25">
        <f>VLOOKUP(IF(P711-'data'!$G$24&lt;0,0,P711-'data'!$G$24),P2:Q1104,2)</f>
        <v>54.2118613905309</v>
      </c>
    </row>
    <row r="712" ht="20.05" customHeight="1">
      <c r="A712" s="22">
        <f>$A711+C711</f>
        <v>3540</v>
      </c>
      <c r="B712" s="23">
        <v>2.5</v>
      </c>
      <c r="C712" s="24">
        <v>5</v>
      </c>
      <c r="D712" t="b" s="25">
        <v>0</v>
      </c>
      <c r="E712" s="26"/>
      <c r="F712" s="30">
        <f>3600*(B712*'data'!$C$15/1000-H712-I711)/C712</f>
        <v>440.646229456658</v>
      </c>
      <c r="G712" s="30">
        <f>IF(F712&gt;'data'!$H$29,'data'!$H$29,IF(F712&lt;0,0,F712))</f>
        <v>440.646229456658</v>
      </c>
      <c r="H712" s="30">
        <f>(J712*'data'!$C$16+K712*OFFSET('data'!$C$17,0,D712)-I711*(OFFSET('data'!$C$18,0,D712)+'data'!$C$19+OFFSET('data'!$C$20,0,D712)))*$C712/60</f>
        <v>-0.612008652023161</v>
      </c>
      <c r="I712" s="30">
        <f>(G712/60)*$C712/60+H712+I711</f>
        <v>16.3633802816823</v>
      </c>
      <c r="J712" s="30">
        <f>J711+('data'!$C$19*I711-'data'!$C$16*J711)*$C712/60</f>
        <v>66.3396770557173</v>
      </c>
      <c r="K712" s="30">
        <f>K711+(OFFSET('data'!$C$20,0,D712)*I711-OFFSET('data'!$C$17,0,D712)*K711)*$C712/60</f>
        <v>154.461526750328</v>
      </c>
      <c r="L712" s="28">
        <f>$A712/60</f>
        <v>59</v>
      </c>
      <c r="M712" s="24">
        <f>I712/'data'!$C$15*1000</f>
        <v>2.5</v>
      </c>
      <c r="N712" s="24">
        <f>N711+'data'!$G$21*(M711-N711)/60*C711</f>
        <v>2.49941998965614</v>
      </c>
      <c r="O712" s="25">
        <f>IF(N712&lt;='data'!$G$22,1.89,1.47)</f>
        <v>1.89</v>
      </c>
      <c r="P712" s="24">
        <f>$A712</f>
        <v>3540</v>
      </c>
      <c r="Q712" s="25">
        <f>'data'!$G$23-'data'!$G$23*(1-('data'!$G$22^O712)/('data'!$G$22^O712+N712^O712))</f>
        <v>54.211256747084</v>
      </c>
      <c r="R712" s="25">
        <f>VLOOKUP(IF(P712-'data'!$G$24&lt;0,0,P712-'data'!$G$24),P2:Q1104,2)</f>
        <v>54.2117375816901</v>
      </c>
    </row>
    <row r="713" ht="20.05" customHeight="1">
      <c r="A713" s="22">
        <f>$A712+C712</f>
        <v>3545</v>
      </c>
      <c r="B713" s="23">
        <v>2.5</v>
      </c>
      <c r="C713" s="24">
        <v>5</v>
      </c>
      <c r="D713" t="b" s="25">
        <v>0</v>
      </c>
      <c r="E713" s="26"/>
      <c r="F713" s="30">
        <f>3600*(B713*'data'!$C$15/1000-H713-I712)/C713</f>
        <v>440.573588872274</v>
      </c>
      <c r="G713" s="30">
        <f>IF(F713&gt;'data'!$H$29,'data'!$H$29,IF(F713&lt;0,0,F713))</f>
        <v>440.573588872274</v>
      </c>
      <c r="H713" s="30">
        <f>(J713*'data'!$C$16+K713*OFFSET('data'!$C$17,0,D713)-I712*(OFFSET('data'!$C$18,0,D713)+'data'!$C$19+OFFSET('data'!$C$20,0,D713)))*$C713/60</f>
        <v>-0.611907762322628</v>
      </c>
      <c r="I713" s="30">
        <f>(G713/60)*$C713/60+H713+I712</f>
        <v>16.3633802816823</v>
      </c>
      <c r="J713" s="30">
        <f>J712+('data'!$C$19*I712-'data'!$C$16*J712)*$C713/60</f>
        <v>66.3458422834706</v>
      </c>
      <c r="K713" s="30">
        <f>K712+(OFFSET('data'!$C$20,0,D713)*I712-OFFSET('data'!$C$17,0,D713)*K712)*$C713/60</f>
        <v>154.655172294565</v>
      </c>
      <c r="L713" s="28">
        <f>$A713/60</f>
        <v>59.0833333333333</v>
      </c>
      <c r="M713" s="24">
        <f>I713/'data'!$C$15*1000</f>
        <v>2.5</v>
      </c>
      <c r="N713" s="24">
        <f>N712+'data'!$G$21*(M712-N712)/60*C712</f>
        <v>2.49942681476153</v>
      </c>
      <c r="O713" s="25">
        <f>IF(N713&lt;='data'!$G$22,1.89,1.47)</f>
        <v>1.89</v>
      </c>
      <c r="P713" s="24">
        <f>$A713</f>
        <v>3545</v>
      </c>
      <c r="Q713" s="25">
        <f>'data'!$G$23-'data'!$G$23*(1-('data'!$G$22^O713)/('data'!$G$22^O713+N713^O713))</f>
        <v>54.211140054366</v>
      </c>
      <c r="R713" s="25">
        <f>VLOOKUP(IF(P713-'data'!$G$24&lt;0,0,P713-'data'!$G$24),P2:Q1104,2)</f>
        <v>54.2116152299763</v>
      </c>
    </row>
    <row r="714" ht="20.05" customHeight="1">
      <c r="A714" s="22">
        <f>$A713+C713</f>
        <v>3550</v>
      </c>
      <c r="B714" s="23">
        <v>2.5</v>
      </c>
      <c r="C714" s="24">
        <v>5</v>
      </c>
      <c r="D714" t="b" s="25">
        <v>0</v>
      </c>
      <c r="E714" s="26"/>
      <c r="F714" s="30">
        <f>3600*(B714*'data'!$C$15/1000-H714-I713)/C714</f>
        <v>440.501116724469</v>
      </c>
      <c r="G714" s="30">
        <f>IF(F714&gt;'data'!$H$29,'data'!$H$29,IF(F714&lt;0,0,F714))</f>
        <v>440.501116724469</v>
      </c>
      <c r="H714" s="30">
        <f>(J714*'data'!$C$16+K714*OFFSET('data'!$C$17,0,D714)-I713*(OFFSET('data'!$C$18,0,D714)+'data'!$C$19+OFFSET('data'!$C$20,0,D714)))*$C714/60</f>
        <v>-0.6118071065617871</v>
      </c>
      <c r="I714" s="30">
        <f>(G714/60)*$C714/60+H714+I713</f>
        <v>16.3633802816823</v>
      </c>
      <c r="J714" s="30">
        <f>J713+('data'!$C$19*I713-'data'!$C$16*J713)*$C714/60</f>
        <v>66.3519713314634</v>
      </c>
      <c r="K714" s="30">
        <f>K713+(OFFSET('data'!$C$20,0,D714)*I713-OFFSET('data'!$C$17,0,D714)*K713)*$C714/60</f>
        <v>154.848753128862</v>
      </c>
      <c r="L714" s="28">
        <f>$A714/60</f>
        <v>59.1666666666667</v>
      </c>
      <c r="M714" s="24">
        <f>I714/'data'!$C$15*1000</f>
        <v>2.5</v>
      </c>
      <c r="N714" s="24">
        <f>N713+'data'!$G$21*(M713-N713)/60*C713</f>
        <v>2.49943355955445</v>
      </c>
      <c r="O714" s="25">
        <f>IF(N714&lt;='data'!$G$22,1.89,1.47)</f>
        <v>1.89</v>
      </c>
      <c r="P714" s="24">
        <f>$A714</f>
        <v>3550</v>
      </c>
      <c r="Q714" s="25">
        <f>'data'!$G$23-'data'!$G$23*(1-('data'!$G$22^O714)/('data'!$G$22^O714+N714^O714))</f>
        <v>54.2110247350109</v>
      </c>
      <c r="R714" s="25">
        <f>VLOOKUP(IF(P714-'data'!$G$24&lt;0,0,P714-'data'!$G$24),P2:Q1104,2)</f>
        <v>54.2114943182374</v>
      </c>
    </row>
    <row r="715" ht="20.05" customHeight="1">
      <c r="A715" s="22">
        <f>$A714+C714</f>
        <v>3555</v>
      </c>
      <c r="B715" s="23">
        <v>2.5</v>
      </c>
      <c r="C715" s="24">
        <v>5</v>
      </c>
      <c r="D715" t="b" s="25">
        <v>0</v>
      </c>
      <c r="E715" s="26"/>
      <c r="F715" s="30">
        <f>3600*(B715*'data'!$C$15/1000-H715-I714)/C715</f>
        <v>440.428812110957</v>
      </c>
      <c r="G715" s="30">
        <f>IF(F715&gt;'data'!$H$29,'data'!$H$29,IF(F715&lt;0,0,F715))</f>
        <v>440.428812110957</v>
      </c>
      <c r="H715" s="30">
        <f>(J715*'data'!$C$16+K715*OFFSET('data'!$C$17,0,D715)-I714*(OFFSET('data'!$C$18,0,D715)+'data'!$C$19+OFFSET('data'!$C$20,0,D715)))*$C715/60</f>
        <v>-0.611706683487465</v>
      </c>
      <c r="I715" s="30">
        <f>(G715/60)*$C715/60+H715+I714</f>
        <v>16.3633802816823</v>
      </c>
      <c r="J715" s="30">
        <f>J714+('data'!$C$19*I714-'data'!$C$16*J714)*$C715/60</f>
        <v>66.3580644120116</v>
      </c>
      <c r="K715" s="30">
        <f>K714+(OFFSET('data'!$C$20,0,D715)*I714-OFFSET('data'!$C$17,0,D715)*K714)*$C715/60</f>
        <v>155.042269274842</v>
      </c>
      <c r="L715" s="28">
        <f>$A715/60</f>
        <v>59.25</v>
      </c>
      <c r="M715" s="24">
        <f>I715/'data'!$C$15*1000</f>
        <v>2.5</v>
      </c>
      <c r="N715" s="24">
        <f>N714+'data'!$G$21*(M714-N714)/60*C714</f>
        <v>2.49944022497995</v>
      </c>
      <c r="O715" s="25">
        <f>IF(N715&lt;='data'!$G$22,1.89,1.47)</f>
        <v>1.89</v>
      </c>
      <c r="P715" s="24">
        <f>$A715</f>
        <v>3555</v>
      </c>
      <c r="Q715" s="25">
        <f>'data'!$G$23-'data'!$G$23*(1-('data'!$G$22^O715)/('data'!$G$22^O715+N715^O715))</f>
        <v>54.2109107728533</v>
      </c>
      <c r="R715" s="25">
        <f>VLOOKUP(IF(P715-'data'!$G$24&lt;0,0,P715-'data'!$G$24),P2:Q1104,2)</f>
        <v>54.2113748295235</v>
      </c>
    </row>
    <row r="716" ht="20.05" customHeight="1">
      <c r="A716" s="22">
        <f>$A715+C715</f>
        <v>3560</v>
      </c>
      <c r="B716" s="23">
        <v>2.5</v>
      </c>
      <c r="C716" s="24">
        <v>5</v>
      </c>
      <c r="D716" t="b" s="25">
        <v>0</v>
      </c>
      <c r="E716" s="26"/>
      <c r="F716" s="30">
        <f>3600*(B716*'data'!$C$15/1000-H716-I715)/C716</f>
        <v>440.356674134723</v>
      </c>
      <c r="G716" s="30">
        <f>IF(F716&gt;'data'!$H$29,'data'!$H$29,IF(F716&lt;0,0,F716))</f>
        <v>440.356674134723</v>
      </c>
      <c r="H716" s="30">
        <f>(J716*'data'!$C$16+K716*OFFSET('data'!$C$17,0,D716)-I715*(OFFSET('data'!$C$18,0,D716)+'data'!$C$19+OFFSET('data'!$C$20,0,D716)))*$C716/60</f>
        <v>-0.611606491853807</v>
      </c>
      <c r="I716" s="30">
        <f>(G716/60)*$C716/60+H716+I715</f>
        <v>16.3633802816823</v>
      </c>
      <c r="J716" s="30">
        <f>J715+('data'!$C$19*I715-'data'!$C$16*J715)*$C716/60</f>
        <v>66.3641217361849</v>
      </c>
      <c r="K716" s="30">
        <f>K715+(OFFSET('data'!$C$20,0,D716)*I715-OFFSET('data'!$C$17,0,D716)*K715)*$C716/60</f>
        <v>155.235720754123</v>
      </c>
      <c r="L716" s="28">
        <f>$A716/60</f>
        <v>59.3333333333333</v>
      </c>
      <c r="M716" s="24">
        <f>I716/'data'!$C$15*1000</f>
        <v>2.5</v>
      </c>
      <c r="N716" s="24">
        <f>N715+'data'!$G$21*(M715-N715)/60*C715</f>
        <v>2.49944681197197</v>
      </c>
      <c r="O716" s="25">
        <f>IF(N716&lt;='data'!$G$22,1.89,1.47)</f>
        <v>1.89</v>
      </c>
      <c r="P716" s="24">
        <f>$A716</f>
        <v>3560</v>
      </c>
      <c r="Q716" s="25">
        <f>'data'!$G$23-'data'!$G$23*(1-('data'!$G$22^O716)/('data'!$G$22^O716+N716^O716))</f>
        <v>54.2107981519176</v>
      </c>
      <c r="R716" s="25">
        <f>VLOOKUP(IF(P716-'data'!$G$24&lt;0,0,P716-'data'!$G$24),P2:Q1104,2)</f>
        <v>54.211256747084</v>
      </c>
    </row>
    <row r="717" ht="20.05" customHeight="1">
      <c r="A717" s="22">
        <f>$A716+C716</f>
        <v>3565</v>
      </c>
      <c r="B717" s="23">
        <v>2.5</v>
      </c>
      <c r="C717" s="24">
        <v>5</v>
      </c>
      <c r="D717" t="b" s="25">
        <v>0</v>
      </c>
      <c r="E717" s="26"/>
      <c r="F717" s="30">
        <f>3600*(B717*'data'!$C$15/1000-H717-I716)/C717</f>
        <v>440.284701903985</v>
      </c>
      <c r="G717" s="30">
        <f>IF(F717&gt;'data'!$H$29,'data'!$H$29,IF(F717&lt;0,0,F717))</f>
        <v>440.284701903985</v>
      </c>
      <c r="H717" s="30">
        <f>(J717*'data'!$C$16+K717*OFFSET('data'!$C$17,0,D717)-I716*(OFFSET('data'!$C$18,0,D717)+'data'!$C$19+OFFSET('data'!$C$20,0,D717)))*$C717/60</f>
        <v>-0.611506530422227</v>
      </c>
      <c r="I717" s="30">
        <f>(G717/60)*$C717/60+H717+I716</f>
        <v>16.3633802816823</v>
      </c>
      <c r="J717" s="30">
        <f>J716+('data'!$C$19*I716-'data'!$C$16*J716)*$C717/60</f>
        <v>66.3701435138146</v>
      </c>
      <c r="K717" s="30">
        <f>K716+(OFFSET('data'!$C$20,0,D717)*I716-OFFSET('data'!$C$17,0,D717)*K716)*$C717/60</f>
        <v>155.429107588314</v>
      </c>
      <c r="L717" s="28">
        <f>$A717/60</f>
        <v>59.4166666666667</v>
      </c>
      <c r="M717" s="24">
        <f>I717/'data'!$C$15*1000</f>
        <v>2.5</v>
      </c>
      <c r="N717" s="24">
        <f>N716+'data'!$G$21*(M716-N716)/60*C716</f>
        <v>2.49945332145345</v>
      </c>
      <c r="O717" s="25">
        <f>IF(N717&lt;='data'!$G$22,1.89,1.47)</f>
        <v>1.89</v>
      </c>
      <c r="P717" s="24">
        <f>$A717</f>
        <v>3565</v>
      </c>
      <c r="Q717" s="25">
        <f>'data'!$G$23-'data'!$G$23*(1-('data'!$G$22^O717)/('data'!$G$22^O717+N717^O717))</f>
        <v>54.2106868564167</v>
      </c>
      <c r="R717" s="25">
        <f>VLOOKUP(IF(P717-'data'!$G$24&lt;0,0,P717-'data'!$G$24),P2:Q1104,2)</f>
        <v>54.211140054366</v>
      </c>
    </row>
    <row r="718" ht="20.05" customHeight="1">
      <c r="A718" s="22">
        <f>$A717+C717</f>
        <v>3570</v>
      </c>
      <c r="B718" s="23">
        <v>2.5</v>
      </c>
      <c r="C718" s="24">
        <v>5</v>
      </c>
      <c r="D718" t="b" s="25">
        <v>0</v>
      </c>
      <c r="E718" s="26"/>
      <c r="F718" s="30">
        <f>3600*(B718*'data'!$C$15/1000-H718-I717)/C718</f>
        <v>440.212894532166</v>
      </c>
      <c r="G718" s="30">
        <f>IF(F718&gt;'data'!$H$29,'data'!$H$29,IF(F718&lt;0,0,F718))</f>
        <v>440.212894532166</v>
      </c>
      <c r="H718" s="30">
        <f>(J718*'data'!$C$16+K718*OFFSET('data'!$C$17,0,D718)-I717*(OFFSET('data'!$C$18,0,D718)+'data'!$C$19+OFFSET('data'!$C$20,0,D718)))*$C718/60</f>
        <v>-0.611406797961367</v>
      </c>
      <c r="I718" s="30">
        <f>(G718/60)*$C718/60+H718+I717</f>
        <v>16.3633802816823</v>
      </c>
      <c r="J718" s="30">
        <f>J717+('data'!$C$19*I717-'data'!$C$16*J717)*$C718/60</f>
        <v>66.3761299535005</v>
      </c>
      <c r="K718" s="30">
        <f>K717+(OFFSET('data'!$C$20,0,D718)*I717-OFFSET('data'!$C$17,0,D718)*K717)*$C718/60</f>
        <v>155.622429799017</v>
      </c>
      <c r="L718" s="28">
        <f>$A718/60</f>
        <v>59.5</v>
      </c>
      <c r="M718" s="24">
        <f>I718/'data'!$C$15*1000</f>
        <v>2.5</v>
      </c>
      <c r="N718" s="24">
        <f>N717+'data'!$G$21*(M717-N717)/60*C717</f>
        <v>2.49945975433647</v>
      </c>
      <c r="O718" s="25">
        <f>IF(N718&lt;='data'!$G$22,1.89,1.47)</f>
        <v>1.89</v>
      </c>
      <c r="P718" s="24">
        <f>$A718</f>
        <v>3570</v>
      </c>
      <c r="Q718" s="25">
        <f>'data'!$G$23-'data'!$G$23*(1-('data'!$G$22^O718)/('data'!$G$22^O718+N718^O718))</f>
        <v>54.2105768707492</v>
      </c>
      <c r="R718" s="25">
        <f>VLOOKUP(IF(P718-'data'!$G$24&lt;0,0,P718-'data'!$G$24),P2:Q1104,2)</f>
        <v>54.2110247350109</v>
      </c>
    </row>
    <row r="719" ht="20.05" customHeight="1">
      <c r="A719" s="22">
        <f>$A718+C718</f>
        <v>3575</v>
      </c>
      <c r="B719" s="23">
        <v>2.5</v>
      </c>
      <c r="C719" s="24">
        <v>5</v>
      </c>
      <c r="D719" t="b" s="25">
        <v>0</v>
      </c>
      <c r="E719" s="26"/>
      <c r="F719" s="30">
        <f>3600*(B719*'data'!$C$15/1000-H719-I718)/C719</f>
        <v>440.141251137863</v>
      </c>
      <c r="G719" s="30">
        <f>IF(F719&gt;'data'!$H$29,'data'!$H$29,IF(F719&lt;0,0,F719))</f>
        <v>440.141251137863</v>
      </c>
      <c r="H719" s="30">
        <f>(J719*'data'!$C$16+K719*OFFSET('data'!$C$17,0,D719)-I718*(OFFSET('data'!$C$18,0,D719)+'data'!$C$19+OFFSET('data'!$C$20,0,D719)))*$C719/60</f>
        <v>-0.611307293247057</v>
      </c>
      <c r="I719" s="30">
        <f>(G719/60)*$C719/60+H719+I718</f>
        <v>16.3633802816823</v>
      </c>
      <c r="J719" s="30">
        <f>J718+('data'!$C$19*I718-'data'!$C$16*J718)*$C719/60</f>
        <v>66.3820812626182</v>
      </c>
      <c r="K719" s="30">
        <f>K718+(OFFSET('data'!$C$20,0,D719)*I718-OFFSET('data'!$C$17,0,D719)*K718)*$C719/60</f>
        <v>155.815687407827</v>
      </c>
      <c r="L719" s="28">
        <f>$A719/60</f>
        <v>59.5833333333333</v>
      </c>
      <c r="M719" s="24">
        <f>I719/'data'!$C$15*1000</f>
        <v>2.5</v>
      </c>
      <c r="N719" s="24">
        <f>N718+'data'!$G$21*(M718-N718)/60*C718</f>
        <v>2.49946611152239</v>
      </c>
      <c r="O719" s="25">
        <f>IF(N719&lt;='data'!$G$22,1.89,1.47)</f>
        <v>1.89</v>
      </c>
      <c r="P719" s="24">
        <f>$A719</f>
        <v>3575</v>
      </c>
      <c r="Q719" s="25">
        <f>'data'!$G$23-'data'!$G$23*(1-('data'!$G$22^O719)/('data'!$G$22^O719+N719^O719))</f>
        <v>54.2104681794974</v>
      </c>
      <c r="R719" s="25">
        <f>VLOOKUP(IF(P719-'data'!$G$24&lt;0,0,P719-'data'!$G$24),P2:Q1104,2)</f>
        <v>54.2109107728533</v>
      </c>
    </row>
    <row r="720" ht="20.05" customHeight="1">
      <c r="A720" s="22">
        <f>$A719+C719</f>
        <v>3580</v>
      </c>
      <c r="B720" s="23">
        <v>2.5</v>
      </c>
      <c r="C720" s="24">
        <v>5</v>
      </c>
      <c r="D720" t="b" s="25">
        <v>0</v>
      </c>
      <c r="E720" s="26"/>
      <c r="F720" s="30">
        <f>3600*(B720*'data'!$C$15/1000-H720-I719)/C720</f>
        <v>440.069770844816</v>
      </c>
      <c r="G720" s="30">
        <f>IF(F720&gt;'data'!$H$29,'data'!$H$29,IF(F720&lt;0,0,F720))</f>
        <v>440.069770844816</v>
      </c>
      <c r="H720" s="30">
        <f>(J720*'data'!$C$16+K720*OFFSET('data'!$C$17,0,D720)-I719*(OFFSET('data'!$C$18,0,D720)+'data'!$C$19+OFFSET('data'!$C$20,0,D720)))*$C720/60</f>
        <v>-0.61120801506227</v>
      </c>
      <c r="I720" s="30">
        <f>(G720/60)*$C720/60+H720+I719</f>
        <v>16.3633802816823</v>
      </c>
      <c r="J720" s="30">
        <f>J719+('data'!$C$19*I719-'data'!$C$16*J719)*$C720/60</f>
        <v>66.3879976473265</v>
      </c>
      <c r="K720" s="30">
        <f>K719+(OFFSET('data'!$C$20,0,D720)*I719-OFFSET('data'!$C$17,0,D720)*K719)*$C720/60</f>
        <v>156.008880436333</v>
      </c>
      <c r="L720" s="28">
        <f>$A720/60</f>
        <v>59.6666666666667</v>
      </c>
      <c r="M720" s="24">
        <f>I720/'data'!$C$15*1000</f>
        <v>2.5</v>
      </c>
      <c r="N720" s="24">
        <f>N719+'data'!$G$21*(M719-N719)/60*C719</f>
        <v>2.49947239390194</v>
      </c>
      <c r="O720" s="25">
        <f>IF(N720&lt;='data'!$G$22,1.89,1.47)</f>
        <v>1.89</v>
      </c>
      <c r="P720" s="24">
        <f>$A720</f>
        <v>3580</v>
      </c>
      <c r="Q720" s="25">
        <f>'data'!$G$23-'data'!$G$23*(1-('data'!$G$22^O720)/('data'!$G$22^O720+N720^O720))</f>
        <v>54.2103607674253</v>
      </c>
      <c r="R720" s="25">
        <f>VLOOKUP(IF(P720-'data'!$G$24&lt;0,0,P720-'data'!$G$24),P2:Q1104,2)</f>
        <v>54.2107981519176</v>
      </c>
    </row>
    <row r="721" ht="20.05" customHeight="1">
      <c r="A721" s="22">
        <f>$A720+C720</f>
        <v>3585</v>
      </c>
      <c r="B721" s="23">
        <v>2.5</v>
      </c>
      <c r="C721" s="24">
        <v>5</v>
      </c>
      <c r="D721" t="b" s="25">
        <v>0</v>
      </c>
      <c r="E721" s="26"/>
      <c r="F721" s="30">
        <f>3600*(B721*'data'!$C$15/1000-H721-I720)/C721</f>
        <v>439.998452781880</v>
      </c>
      <c r="G721" s="30">
        <f>IF(F721&gt;'data'!$H$29,'data'!$H$29,IF(F721&lt;0,0,F721))</f>
        <v>439.998452781880</v>
      </c>
      <c r="H721" s="30">
        <f>(J721*'data'!$C$16+K721*OFFSET('data'!$C$17,0,D721)-I720*(OFFSET('data'!$C$18,0,D721)+'data'!$C$19+OFFSET('data'!$C$20,0,D721)))*$C721/60</f>
        <v>-0.61110896219708</v>
      </c>
      <c r="I721" s="30">
        <f>(G721/60)*$C721/60+H721+I720</f>
        <v>16.3633802816823</v>
      </c>
      <c r="J721" s="30">
        <f>J720+('data'!$C$19*I720-'data'!$C$16*J720)*$C721/60</f>
        <v>66.3938793125743</v>
      </c>
      <c r="K721" s="30">
        <f>K720+(OFFSET('data'!$C$20,0,D721)*I720-OFFSET('data'!$C$17,0,D721)*K720)*$C721/60</f>
        <v>156.202008906114</v>
      </c>
      <c r="L721" s="28">
        <f>$A721/60</f>
        <v>59.75</v>
      </c>
      <c r="M721" s="24">
        <f>I721/'data'!$C$15*1000</f>
        <v>2.5</v>
      </c>
      <c r="N721" s="24">
        <f>N720+'data'!$G$21*(M720-N720)/60*C720</f>
        <v>2.49947860235539</v>
      </c>
      <c r="O721" s="25">
        <f>IF(N721&lt;='data'!$G$22,1.89,1.47)</f>
        <v>1.89</v>
      </c>
      <c r="P721" s="24">
        <f>$A721</f>
        <v>3585</v>
      </c>
      <c r="Q721" s="25">
        <f>'data'!$G$23-'data'!$G$23*(1-('data'!$G$22^O721)/('data'!$G$22^O721+N721^O721))</f>
        <v>54.2102546194761</v>
      </c>
      <c r="R721" s="25">
        <f>VLOOKUP(IF(P721-'data'!$G$24&lt;0,0,P721-'data'!$G$24),P2:Q1104,2)</f>
        <v>54.2106868564167</v>
      </c>
    </row>
    <row r="722" ht="20.05" customHeight="1">
      <c r="A722" s="22">
        <f>$A721+C721</f>
        <v>3590</v>
      </c>
      <c r="B722" s="23">
        <v>2.5</v>
      </c>
      <c r="C722" s="24">
        <v>5</v>
      </c>
      <c r="D722" t="b" s="25">
        <v>0</v>
      </c>
      <c r="E722" s="26"/>
      <c r="F722" s="30">
        <f>3600*(B722*'data'!$C$15/1000-H722-I721)/C722</f>
        <v>439.927296082991</v>
      </c>
      <c r="G722" s="30">
        <f>IF(F722&gt;'data'!$H$29,'data'!$H$29,IF(F722&lt;0,0,F722))</f>
        <v>439.927296082991</v>
      </c>
      <c r="H722" s="30">
        <f>(J722*'data'!$C$16+K722*OFFSET('data'!$C$17,0,D722)-I721*(OFFSET('data'!$C$18,0,D722)+'data'!$C$19+OFFSET('data'!$C$20,0,D722)))*$C722/60</f>
        <v>-0.611010133448623</v>
      </c>
      <c r="I722" s="30">
        <f>(G722/60)*$C722/60+H722+I721</f>
        <v>16.3633802816823</v>
      </c>
      <c r="J722" s="30">
        <f>J721+('data'!$C$19*I721-'data'!$C$16*J721)*$C722/60</f>
        <v>66.39972646210791</v>
      </c>
      <c r="K722" s="30">
        <f>K721+(OFFSET('data'!$C$20,0,D722)*I721-OFFSET('data'!$C$17,0,D722)*K721)*$C722/60</f>
        <v>156.395072838744</v>
      </c>
      <c r="L722" s="28">
        <f>$A722/60</f>
        <v>59.8333333333333</v>
      </c>
      <c r="M722" s="24">
        <f>I722/'data'!$C$15*1000</f>
        <v>2.5</v>
      </c>
      <c r="N722" s="24">
        <f>N721+'data'!$G$21*(M721-N721)/60*C721</f>
        <v>2.49948473775265</v>
      </c>
      <c r="O722" s="25">
        <f>IF(N722&lt;='data'!$G$22,1.89,1.47)</f>
        <v>1.89</v>
      </c>
      <c r="P722" s="24">
        <f>$A722</f>
        <v>3590</v>
      </c>
      <c r="Q722" s="25">
        <f>'data'!$G$23-'data'!$G$23*(1-('data'!$G$22^O722)/('data'!$G$22^O722+N722^O722))</f>
        <v>54.2101497207702</v>
      </c>
      <c r="R722" s="25">
        <f>VLOOKUP(IF(P722-'data'!$G$24&lt;0,0,P722-'data'!$G$24),P2:Q1104,2)</f>
        <v>54.2105768707492</v>
      </c>
    </row>
    <row r="723" ht="20.05" customHeight="1">
      <c r="A723" s="31">
        <f>$A722+C722</f>
        <v>3595</v>
      </c>
      <c r="B723" s="23">
        <v>2.5</v>
      </c>
      <c r="C723" s="24">
        <v>5</v>
      </c>
      <c r="D723" t="b" s="25">
        <v>0</v>
      </c>
      <c r="E723" s="26"/>
      <c r="F723" s="30">
        <f>3600*(B723*'data'!$C$15/1000-H723-I722)/C723</f>
        <v>439.856299887140</v>
      </c>
      <c r="G723" s="30">
        <f>IF(F723&gt;'data'!$H$29,'data'!$H$29,IF(F723&lt;0,0,F723))</f>
        <v>439.856299887140</v>
      </c>
      <c r="H723" s="30">
        <f>(J723*'data'!$C$16+K723*OFFSET('data'!$C$17,0,D723)-I722*(OFFSET('data'!$C$18,0,D723)+'data'!$C$19+OFFSET('data'!$C$20,0,D723)))*$C723/60</f>
        <v>-0.6109115276210531</v>
      </c>
      <c r="I723" s="30">
        <f>(G723/60)*$C723/60+H723+I722</f>
        <v>16.3633802816823</v>
      </c>
      <c r="J723" s="30">
        <f>J722+('data'!$C$19*I722-'data'!$C$16*J722)*$C723/60</f>
        <v>66.40553929847771</v>
      </c>
      <c r="K723" s="30">
        <f>K722+(OFFSET('data'!$C$20,0,D723)*I722-OFFSET('data'!$C$17,0,D723)*K722)*$C723/60</f>
        <v>156.588072255790</v>
      </c>
      <c r="L723" s="28">
        <f>$A723/60</f>
        <v>59.9166666666667</v>
      </c>
      <c r="M723" s="24">
        <f>I723/'data'!$C$15*1000</f>
        <v>2.5</v>
      </c>
      <c r="N723" s="24">
        <f>N722+'data'!$G$21*(M722-N722)/60*C722</f>
        <v>2.49949080095338</v>
      </c>
      <c r="O723" s="25">
        <f>IF(N723&lt;='data'!$G$22,1.89,1.47)</f>
        <v>1.89</v>
      </c>
      <c r="P723" s="24">
        <f>$A723</f>
        <v>3595</v>
      </c>
      <c r="Q723" s="25">
        <f>'data'!$G$23-'data'!$G$23*(1-('data'!$G$22^O723)/('data'!$G$22^O723+N723^O723))</f>
        <v>54.2100460566035</v>
      </c>
      <c r="R723" s="25">
        <f>VLOOKUP(IF(P723-'data'!$G$24&lt;0,0,P723-'data'!$G$24),P2:Q1104,2)</f>
        <v>54.2104681794974</v>
      </c>
    </row>
    <row r="724" ht="20.1" customHeight="1">
      <c r="A724" s="34">
        <f>$A723+C723</f>
        <v>3600</v>
      </c>
      <c r="B724" s="23">
        <v>2.5</v>
      </c>
      <c r="C724" s="35">
        <v>5</v>
      </c>
      <c r="D724" t="b" s="25">
        <v>0</v>
      </c>
      <c r="E724" s="36"/>
      <c r="F724" s="30">
        <f>3600*(B724*'data'!$C$15/1000-H724-I723)/C724</f>
        <v>439.785463338344</v>
      </c>
      <c r="G724" s="30">
        <f>IF(F724&gt;'data'!$H$29,'data'!$H$29,IF(F724&lt;0,0,F724))</f>
        <v>439.785463338344</v>
      </c>
      <c r="H724" s="30">
        <f>(J724*'data'!$C$16+K724*OFFSET('data'!$C$17,0,D724)-I723*(OFFSET('data'!$C$18,0,D724)+'data'!$C$19+OFFSET('data'!$C$20,0,D724)))*$C724/60</f>
        <v>-0.610813143525503</v>
      </c>
      <c r="I724" s="30">
        <f>(G724/60)*$C724/60+H724+I723</f>
        <v>16.3633802816823</v>
      </c>
      <c r="J724" s="30">
        <f>J723+('data'!$C$19*I723-'data'!$C$16*J723)*$C724/60</f>
        <v>66.41131802304569</v>
      </c>
      <c r="K724" s="30">
        <f>K723+(OFFSET('data'!$C$20,0,D724)*I723-OFFSET('data'!$C$17,0,D724)*K723)*$C724/60</f>
        <v>156.781007178810</v>
      </c>
      <c r="L724" s="37">
        <f>$A724/60</f>
        <v>60</v>
      </c>
      <c r="M724" s="35">
        <f>I724/'data'!$C$15*1000</f>
        <v>2.5</v>
      </c>
      <c r="N724" s="35">
        <f>N723+'data'!$G$21*(M723-N723)/60*C723</f>
        <v>2.49949679280713</v>
      </c>
      <c r="O724" s="25">
        <f>IF(N724&lt;='data'!$G$22,1.89,1.47)</f>
        <v>1.89</v>
      </c>
      <c r="P724" s="24">
        <f>$A724</f>
        <v>3600</v>
      </c>
      <c r="Q724" s="25">
        <f>'data'!$G$23-'data'!$G$23*(1-('data'!$G$22^O724)/('data'!$G$22^O724+N724^O724))</f>
        <v>54.2099436124448</v>
      </c>
      <c r="R724" s="25">
        <f>VLOOKUP(IF(P724-'data'!$G$24&lt;0,0,P724-'data'!$G$24),P2:Q1104,2)</f>
        <v>54.2103607674253</v>
      </c>
    </row>
    <row r="725" ht="20.1" customHeight="1">
      <c r="A725" s="38">
        <f>$A724+C724</f>
        <v>3605</v>
      </c>
      <c r="B725" s="23">
        <v>2.5</v>
      </c>
      <c r="C725" s="39">
        <v>5</v>
      </c>
      <c r="D725" t="b" s="25">
        <v>0</v>
      </c>
      <c r="E725" s="40"/>
      <c r="F725" s="30">
        <f>3600*(B725*'data'!$C$15/1000-H725-I724)/C725</f>
        <v>439.714785585611</v>
      </c>
      <c r="G725" s="30">
        <f>IF(F725&gt;'data'!$H$29,'data'!$H$29,IF(F725&lt;0,0,F725))</f>
        <v>439.714785585611</v>
      </c>
      <c r="H725" s="30">
        <f>(J725*'data'!$C$16+K725*OFFSET('data'!$C$17,0,D725)-I724*(OFFSET('data'!$C$18,0,D725)+'data'!$C$19+OFFSET('data'!$C$20,0,D725)))*$C725/60</f>
        <v>-0.61071497998004</v>
      </c>
      <c r="I725" s="30">
        <f>(G725/60)*$C725/60+H725+I724</f>
        <v>16.3633802816823</v>
      </c>
      <c r="J725" s="30">
        <f>J724+('data'!$C$19*I724-'data'!$C$16*J724)*$C725/60</f>
        <v>66.4170628359921</v>
      </c>
      <c r="K725" s="30">
        <f>K724+(OFFSET('data'!$C$20,0,D725)*I724-OFFSET('data'!$C$17,0,D725)*K724)*$C725/60</f>
        <v>156.973877629356</v>
      </c>
      <c r="L725" s="41">
        <f>$A725/60</f>
        <v>60.0833333333333</v>
      </c>
      <c r="M725" s="39">
        <f>I725/'data'!$C$15*1000</f>
        <v>2.5</v>
      </c>
      <c r="N725" s="39">
        <f>N724+'data'!$G$21*(M724-N724)/60*C724</f>
        <v>2.49950271415346</v>
      </c>
      <c r="O725" s="25">
        <f>IF(N725&lt;='data'!$G$22,1.89,1.47)</f>
        <v>1.89</v>
      </c>
      <c r="P725" s="24">
        <f>$A725</f>
        <v>3605</v>
      </c>
      <c r="Q725" s="25">
        <f>'data'!$G$23-'data'!$G$23*(1-('data'!$G$22^O725)/('data'!$G$22^O725+N725^O725))</f>
        <v>54.209842373934</v>
      </c>
      <c r="R725" s="25">
        <f>VLOOKUP(IF(P725-'data'!$G$24&lt;0,0,P725-'data'!$G$24),P2:Q1104,2)</f>
        <v>54.2102546194761</v>
      </c>
    </row>
    <row r="726" ht="20.05" customHeight="1">
      <c r="A726" s="22">
        <f>$A725+C725</f>
        <v>3610</v>
      </c>
      <c r="B726" s="23">
        <v>2.5</v>
      </c>
      <c r="C726" s="24">
        <v>5</v>
      </c>
      <c r="D726" t="b" s="25">
        <v>0</v>
      </c>
      <c r="E726" s="26"/>
      <c r="F726" s="30">
        <f>3600*(B726*'data'!$C$15/1000-H726-I725)/C726</f>
        <v>439.644265782916</v>
      </c>
      <c r="G726" s="30">
        <f>IF(F726&gt;'data'!$H$29,'data'!$H$29,IF(F726&lt;0,0,F726))</f>
        <v>439.644265782916</v>
      </c>
      <c r="H726" s="30">
        <f>(J726*'data'!$C$16+K726*OFFSET('data'!$C$17,0,D726)-I725*(OFFSET('data'!$C$18,0,D726)+'data'!$C$19+OFFSET('data'!$C$20,0,D726)))*$C726/60</f>
        <v>-0.61061703580963</v>
      </c>
      <c r="I726" s="30">
        <f>(G726/60)*$C726/60+H726+I725</f>
        <v>16.3633802816823</v>
      </c>
      <c r="J726" s="30">
        <f>J725+('data'!$C$19*I725-'data'!$C$16*J725)*$C726/60</f>
        <v>66.4227739363225</v>
      </c>
      <c r="K726" s="30">
        <f>K725+(OFFSET('data'!$C$20,0,D726)*I725-OFFSET('data'!$C$17,0,D726)*K725)*$C726/60</f>
        <v>157.166683628972</v>
      </c>
      <c r="L726" s="28">
        <f>$A726/60</f>
        <v>60.1666666666667</v>
      </c>
      <c r="M726" s="24">
        <f>I726/'data'!$C$15*1000</f>
        <v>2.5</v>
      </c>
      <c r="N726" s="24">
        <f>N725+'data'!$G$21*(M725-N725)/60*C725</f>
        <v>2.49950856582205</v>
      </c>
      <c r="O726" s="25">
        <f>IF(N726&lt;='data'!$G$22,1.89,1.47)</f>
        <v>1.89</v>
      </c>
      <c r="P726" s="24">
        <f>$A726</f>
        <v>3610</v>
      </c>
      <c r="Q726" s="25">
        <f>'data'!$G$23-'data'!$G$23*(1-('data'!$G$22^O726)/('data'!$G$22^O726+N726^O726))</f>
        <v>54.2097423268801</v>
      </c>
      <c r="R726" s="25">
        <f>VLOOKUP(IF(P726-'data'!$G$24&lt;0,0,P726-'data'!$G$24),P2:Q1104,2)</f>
        <v>54.2101497207702</v>
      </c>
    </row>
    <row r="727" ht="20.05" customHeight="1">
      <c r="A727" s="22">
        <f>$A726+C726</f>
        <v>3615</v>
      </c>
      <c r="B727" s="23">
        <v>2.5</v>
      </c>
      <c r="C727" s="24">
        <v>5</v>
      </c>
      <c r="D727" t="b" s="25">
        <v>0</v>
      </c>
      <c r="E727" s="26"/>
      <c r="F727" s="30">
        <f>3600*(B727*'data'!$C$15/1000-H727-I726)/C727</f>
        <v>439.573903089170</v>
      </c>
      <c r="G727" s="30">
        <f>IF(F727&gt;'data'!$H$29,'data'!$H$29,IF(F727&lt;0,0,F727))</f>
        <v>439.573903089170</v>
      </c>
      <c r="H727" s="30">
        <f>(J727*'data'!$C$16+K727*OFFSET('data'!$C$17,0,D727)-I726*(OFFSET('data'!$C$18,0,D727)+'data'!$C$19+OFFSET('data'!$C$20,0,D727)))*$C727/60</f>
        <v>-0.610519309846095</v>
      </c>
      <c r="I727" s="30">
        <f>(G727/60)*$C727/60+H727+I726</f>
        <v>16.3633802816823</v>
      </c>
      <c r="J727" s="30">
        <f>J726+('data'!$C$19*I726-'data'!$C$16*J726)*$C727/60</f>
        <v>66.42845152187451</v>
      </c>
      <c r="K727" s="30">
        <f>K726+(OFFSET('data'!$C$20,0,D727)*I726-OFFSET('data'!$C$17,0,D727)*K726)*$C727/60</f>
        <v>157.359425199196</v>
      </c>
      <c r="L727" s="28">
        <f>$A727/60</f>
        <v>60.25</v>
      </c>
      <c r="M727" s="24">
        <f>I727/'data'!$C$15*1000</f>
        <v>2.5</v>
      </c>
      <c r="N727" s="24">
        <f>N726+'data'!$G$21*(M726-N726)/60*C726</f>
        <v>2.49951434863281</v>
      </c>
      <c r="O727" s="25">
        <f>IF(N727&lt;='data'!$G$22,1.89,1.47)</f>
        <v>1.89</v>
      </c>
      <c r="P727" s="24">
        <f>$A727</f>
        <v>3615</v>
      </c>
      <c r="Q727" s="25">
        <f>'data'!$G$23-'data'!$G$23*(1-('data'!$G$22^O727)/('data'!$G$22^O727+N727^O727))</f>
        <v>54.2096434572592</v>
      </c>
      <c r="R727" s="25">
        <f>VLOOKUP(IF(P727-'data'!$G$24&lt;0,0,P727-'data'!$G$24),P2:Q1104,2)</f>
        <v>54.2100460566035</v>
      </c>
    </row>
    <row r="728" ht="20.05" customHeight="1">
      <c r="A728" s="22">
        <f>$A727+C727</f>
        <v>3620</v>
      </c>
      <c r="B728" s="23">
        <v>2.5</v>
      </c>
      <c r="C728" s="24">
        <v>5</v>
      </c>
      <c r="D728" t="b" s="25">
        <v>0</v>
      </c>
      <c r="E728" s="26"/>
      <c r="F728" s="30">
        <f>3600*(B728*'data'!$C$15/1000-H728-I727)/C728</f>
        <v>439.503696668191</v>
      </c>
      <c r="G728" s="30">
        <f>IF(F728&gt;'data'!$H$29,'data'!$H$29,IF(F728&lt;0,0,F728))</f>
        <v>439.503696668191</v>
      </c>
      <c r="H728" s="30">
        <f>(J728*'data'!$C$16+K728*OFFSET('data'!$C$17,0,D728)-I727*(OFFSET('data'!$C$18,0,D728)+'data'!$C$19+OFFSET('data'!$C$20,0,D728)))*$C728/60</f>
        <v>-0.610421800928068</v>
      </c>
      <c r="I728" s="30">
        <f>(G728/60)*$C728/60+H728+I727</f>
        <v>16.3633802816823</v>
      </c>
      <c r="J728" s="30">
        <f>J727+('data'!$C$19*I727-'data'!$C$16*J727)*$C728/60</f>
        <v>66.4340957893248</v>
      </c>
      <c r="K728" s="30">
        <f>K727+(OFFSET('data'!$C$20,0,D728)*I727-OFFSET('data'!$C$17,0,D728)*K727)*$C728/60</f>
        <v>157.552102361559</v>
      </c>
      <c r="L728" s="28">
        <f>$A728/60</f>
        <v>60.3333333333333</v>
      </c>
      <c r="M728" s="24">
        <f>I728/'data'!$C$15*1000</f>
        <v>2.5</v>
      </c>
      <c r="N728" s="24">
        <f>N727+'data'!$G$21*(M727-N727)/60*C727</f>
        <v>2.499520063396</v>
      </c>
      <c r="O728" s="25">
        <f>IF(N728&lt;='data'!$G$22,1.89,1.47)</f>
        <v>1.89</v>
      </c>
      <c r="P728" s="24">
        <f>$A728</f>
        <v>3620</v>
      </c>
      <c r="Q728" s="25">
        <f>'data'!$G$23-'data'!$G$23*(1-('data'!$G$22^O728)/('data'!$G$22^O728+N728^O728))</f>
        <v>54.2095457512125</v>
      </c>
      <c r="R728" s="25">
        <f>VLOOKUP(IF(P728-'data'!$G$24&lt;0,0,P728-'data'!$G$24),P2:Q1104,2)</f>
        <v>54.2099436124448</v>
      </c>
    </row>
    <row r="729" ht="20.05" customHeight="1">
      <c r="A729" s="22">
        <f>$A728+C728</f>
        <v>3625</v>
      </c>
      <c r="B729" s="23">
        <v>2.5</v>
      </c>
      <c r="C729" s="24">
        <v>5</v>
      </c>
      <c r="D729" t="b" s="25">
        <v>0</v>
      </c>
      <c r="E729" s="26"/>
      <c r="F729" s="30">
        <f>3600*(B729*'data'!$C$15/1000-H729-I728)/C729</f>
        <v>439.433645688675</v>
      </c>
      <c r="G729" s="30">
        <f>IF(F729&gt;'data'!$H$29,'data'!$H$29,IF(F729&lt;0,0,F729))</f>
        <v>439.433645688675</v>
      </c>
      <c r="H729" s="30">
        <f>(J729*'data'!$C$16+K729*OFFSET('data'!$C$17,0,D729)-I728*(OFFSET('data'!$C$18,0,D729)+'data'!$C$19+OFFSET('data'!$C$20,0,D729)))*$C729/60</f>
        <v>-0.610324507900963</v>
      </c>
      <c r="I729" s="30">
        <f>(G729/60)*$C729/60+H729+I728</f>
        <v>16.3633802816823</v>
      </c>
      <c r="J729" s="30">
        <f>J728+('data'!$C$19*I728-'data'!$C$16*J728)*$C729/60</f>
        <v>66.439706934196</v>
      </c>
      <c r="K729" s="30">
        <f>K728+(OFFSET('data'!$C$20,0,D729)*I728-OFFSET('data'!$C$17,0,D729)*K728)*$C729/60</f>
        <v>157.744715137583</v>
      </c>
      <c r="L729" s="28">
        <f>$A729/60</f>
        <v>60.4166666666667</v>
      </c>
      <c r="M729" s="24">
        <f>I729/'data'!$C$15*1000</f>
        <v>2.5</v>
      </c>
      <c r="N729" s="24">
        <f>N728+'data'!$G$21*(M728-N728)/60*C728</f>
        <v>2.49952571091235</v>
      </c>
      <c r="O729" s="25">
        <f>IF(N729&lt;='data'!$G$22,1.89,1.47)</f>
        <v>1.89</v>
      </c>
      <c r="P729" s="24">
        <f>$A729</f>
        <v>3625</v>
      </c>
      <c r="Q729" s="25">
        <f>'data'!$G$23-'data'!$G$23*(1-('data'!$G$22^O729)/('data'!$G$22^O729+N729^O729))</f>
        <v>54.2094491950444</v>
      </c>
      <c r="R729" s="25">
        <f>VLOOKUP(IF(P729-'data'!$G$24&lt;0,0,P729-'data'!$G$24),P2:Q1104,2)</f>
        <v>54.209842373934</v>
      </c>
    </row>
    <row r="730" ht="20.05" customHeight="1">
      <c r="A730" s="22">
        <f>$A729+C729</f>
        <v>3630</v>
      </c>
      <c r="B730" s="23">
        <v>2.5</v>
      </c>
      <c r="C730" s="24">
        <v>5</v>
      </c>
      <c r="D730" t="b" s="25">
        <v>0</v>
      </c>
      <c r="E730" s="26"/>
      <c r="F730" s="30">
        <f>3600*(B730*'data'!$C$15/1000-H730-I729)/C730</f>
        <v>439.363749324169</v>
      </c>
      <c r="G730" s="30">
        <f>IF(F730&gt;'data'!$H$29,'data'!$H$29,IF(F730&lt;0,0,F730))</f>
        <v>439.363749324169</v>
      </c>
      <c r="H730" s="30">
        <f>(J730*'data'!$C$16+K730*OFFSET('data'!$C$17,0,D730)-I729*(OFFSET('data'!$C$18,0,D730)+'data'!$C$19+OFFSET('data'!$C$20,0,D730)))*$C730/60</f>
        <v>-0.610227429616927</v>
      </c>
      <c r="I730" s="30">
        <f>(G730/60)*$C730/60+H730+I729</f>
        <v>16.3633802816823</v>
      </c>
      <c r="J730" s="30">
        <f>J729+('data'!$C$19*I729-'data'!$C$16*J729)*$C730/60</f>
        <v>66.4452851508632</v>
      </c>
      <c r="K730" s="30">
        <f>K729+(OFFSET('data'!$C$20,0,D730)*I729-OFFSET('data'!$C$17,0,D730)*K729)*$C730/60</f>
        <v>157.937263548784</v>
      </c>
      <c r="L730" s="28">
        <f>$A730/60</f>
        <v>60.5</v>
      </c>
      <c r="M730" s="24">
        <f>I730/'data'!$C$15*1000</f>
        <v>2.5</v>
      </c>
      <c r="N730" s="24">
        <f>N729+'data'!$G$21*(M729-N729)/60*C729</f>
        <v>2.49953129197317</v>
      </c>
      <c r="O730" s="25">
        <f>IF(N730&lt;='data'!$G$22,1.89,1.47)</f>
        <v>1.89</v>
      </c>
      <c r="P730" s="24">
        <f>$A730</f>
        <v>3630</v>
      </c>
      <c r="Q730" s="25">
        <f>'data'!$G$23-'data'!$G$23*(1-('data'!$G$22^O730)/('data'!$G$22^O730+N730^O730))</f>
        <v>54.2093537752205</v>
      </c>
      <c r="R730" s="25">
        <f>VLOOKUP(IF(P730-'data'!$G$24&lt;0,0,P730-'data'!$G$24),P2:Q1104,2)</f>
        <v>54.2097423268801</v>
      </c>
    </row>
    <row r="731" ht="20.05" customHeight="1">
      <c r="A731" s="22">
        <f>$A730+C730</f>
        <v>3635</v>
      </c>
      <c r="B731" s="23">
        <v>2.5</v>
      </c>
      <c r="C731" s="24">
        <v>5</v>
      </c>
      <c r="D731" t="b" s="25">
        <v>0</v>
      </c>
      <c r="E731" s="26"/>
      <c r="F731" s="30">
        <f>3600*(B731*'data'!$C$15/1000-H731-I730)/C731</f>
        <v>439.294006753040</v>
      </c>
      <c r="G731" s="30">
        <f>IF(F731&gt;'data'!$H$29,'data'!$H$29,IF(F731&lt;0,0,F731))</f>
        <v>439.294006753040</v>
      </c>
      <c r="H731" s="30">
        <f>(J731*'data'!$C$16+K731*OFFSET('data'!$C$17,0,D731)-I730*(OFFSET('data'!$C$18,0,D731)+'data'!$C$19+OFFSET('data'!$C$20,0,D731)))*$C731/60</f>
        <v>-0.610130564934803</v>
      </c>
      <c r="I731" s="30">
        <f>(G731/60)*$C731/60+H731+I730</f>
        <v>16.3633802816823</v>
      </c>
      <c r="J731" s="30">
        <f>J730+('data'!$C$19*I730-'data'!$C$16*J730)*$C731/60</f>
        <v>66.45083063256089</v>
      </c>
      <c r="K731" s="30">
        <f>K730+(OFFSET('data'!$C$20,0,D731)*I730-OFFSET('data'!$C$17,0,D731)*K730)*$C731/60</f>
        <v>158.129747616670</v>
      </c>
      <c r="L731" s="28">
        <f>$A731/60</f>
        <v>60.5833333333333</v>
      </c>
      <c r="M731" s="24">
        <f>I731/'data'!$C$15*1000</f>
        <v>2.5</v>
      </c>
      <c r="N731" s="24">
        <f>N730+'data'!$G$21*(M730-N730)/60*C730</f>
        <v>2.49953680736046</v>
      </c>
      <c r="O731" s="25">
        <f>IF(N731&lt;='data'!$G$22,1.89,1.47)</f>
        <v>1.89</v>
      </c>
      <c r="P731" s="24">
        <f>$A731</f>
        <v>3635</v>
      </c>
      <c r="Q731" s="25">
        <f>'data'!$G$23-'data'!$G$23*(1-('data'!$G$22^O731)/('data'!$G$22^O731+N731^O731))</f>
        <v>54.2092594783658</v>
      </c>
      <c r="R731" s="25">
        <f>VLOOKUP(IF(P731-'data'!$G$24&lt;0,0,P731-'data'!$G$24),P2:Q1104,2)</f>
        <v>54.2096434572592</v>
      </c>
    </row>
    <row r="732" ht="20.05" customHeight="1">
      <c r="A732" s="22">
        <f>$A731+C731</f>
        <v>3640</v>
      </c>
      <c r="B732" s="23">
        <v>2.5</v>
      </c>
      <c r="C732" s="24">
        <v>5</v>
      </c>
      <c r="D732" t="b" s="25">
        <v>0</v>
      </c>
      <c r="E732" s="26"/>
      <c r="F732" s="30">
        <f>3600*(B732*'data'!$C$15/1000-H732-I731)/C732</f>
        <v>439.224417158449</v>
      </c>
      <c r="G732" s="30">
        <f>IF(F732&gt;'data'!$H$29,'data'!$H$29,IF(F732&lt;0,0,F732))</f>
        <v>439.224417158449</v>
      </c>
      <c r="H732" s="30">
        <f>(J732*'data'!$C$16+K732*OFFSET('data'!$C$17,0,D732)-I731*(OFFSET('data'!$C$18,0,D732)+'data'!$C$19+OFFSET('data'!$C$20,0,D732)))*$C732/60</f>
        <v>-0.610033912720093</v>
      </c>
      <c r="I732" s="30">
        <f>(G732/60)*$C732/60+H732+I731</f>
        <v>16.3633802816823</v>
      </c>
      <c r="J732" s="30">
        <f>J731+('data'!$C$19*I731-'data'!$C$16*J731)*$C732/60</f>
        <v>66.4563435713895</v>
      </c>
      <c r="K732" s="30">
        <f>K731+(OFFSET('data'!$C$20,0,D732)*I731-OFFSET('data'!$C$17,0,D732)*K731)*$C732/60</f>
        <v>158.322167362743</v>
      </c>
      <c r="L732" s="28">
        <f>$A732/60</f>
        <v>60.6666666666667</v>
      </c>
      <c r="M732" s="24">
        <f>I732/'data'!$C$15*1000</f>
        <v>2.5</v>
      </c>
      <c r="N732" s="24">
        <f>N731+'data'!$G$21*(M731-N731)/60*C731</f>
        <v>2.49954225784701</v>
      </c>
      <c r="O732" s="25">
        <f>IF(N732&lt;='data'!$G$22,1.89,1.47)</f>
        <v>1.89</v>
      </c>
      <c r="P732" s="24">
        <f>$A732</f>
        <v>3640</v>
      </c>
      <c r="Q732" s="25">
        <f>'data'!$G$23-'data'!$G$23*(1-('data'!$G$22^O732)/('data'!$G$22^O732+N732^O732))</f>
        <v>54.2091662912626</v>
      </c>
      <c r="R732" s="25">
        <f>VLOOKUP(IF(P732-'data'!$G$24&lt;0,0,P732-'data'!$G$24),P2:Q1104,2)</f>
        <v>54.2095457512125</v>
      </c>
    </row>
    <row r="733" ht="20.05" customHeight="1">
      <c r="A733" s="22">
        <f>$A732+C732</f>
        <v>3645</v>
      </c>
      <c r="B733" s="23">
        <v>2.5</v>
      </c>
      <c r="C733" s="24">
        <v>5</v>
      </c>
      <c r="D733" t="b" s="25">
        <v>0</v>
      </c>
      <c r="E733" s="26"/>
      <c r="F733" s="30">
        <f>3600*(B733*'data'!$C$15/1000-H733-I732)/C733</f>
        <v>439.154979728319</v>
      </c>
      <c r="G733" s="30">
        <f>IF(F733&gt;'data'!$H$29,'data'!$H$29,IF(F733&lt;0,0,F733))</f>
        <v>439.154979728319</v>
      </c>
      <c r="H733" s="30">
        <f>(J733*'data'!$C$16+K733*OFFSET('data'!$C$17,0,D733)-I732*(OFFSET('data'!$C$18,0,D733)+'data'!$C$19+OFFSET('data'!$C$20,0,D733)))*$C733/60</f>
        <v>-0.609937471844913</v>
      </c>
      <c r="I733" s="30">
        <f>(G733/60)*$C733/60+H733+I732</f>
        <v>16.3633802816823</v>
      </c>
      <c r="J733" s="30">
        <f>J732+('data'!$C$19*I732-'data'!$C$16*J732)*$C733/60</f>
        <v>66.4618241583223</v>
      </c>
      <c r="K733" s="30">
        <f>K732+(OFFSET('data'!$C$20,0,D733)*I732-OFFSET('data'!$C$17,0,D733)*K732)*$C733/60</f>
        <v>158.514522808497</v>
      </c>
      <c r="L733" s="28">
        <f>$A733/60</f>
        <v>60.75</v>
      </c>
      <c r="M733" s="24">
        <f>I733/'data'!$C$15*1000</f>
        <v>2.5</v>
      </c>
      <c r="N733" s="24">
        <f>N732+'data'!$G$21*(M732-N732)/60*C732</f>
        <v>2.49954764419653</v>
      </c>
      <c r="O733" s="25">
        <f>IF(N733&lt;='data'!$G$22,1.89,1.47)</f>
        <v>1.89</v>
      </c>
      <c r="P733" s="24">
        <f>$A733</f>
        <v>3645</v>
      </c>
      <c r="Q733" s="25">
        <f>'data'!$G$23-'data'!$G$23*(1-('data'!$G$22^O733)/('data'!$G$22^O733+N733^O733))</f>
        <v>54.2090742008489</v>
      </c>
      <c r="R733" s="25">
        <f>VLOOKUP(IF(P733-'data'!$G$24&lt;0,0,P733-'data'!$G$24),P2:Q1104,2)</f>
        <v>54.2094491950444</v>
      </c>
    </row>
    <row r="734" ht="20.05" customHeight="1">
      <c r="A734" s="22">
        <f>$A733+C733</f>
        <v>3650</v>
      </c>
      <c r="B734" s="23">
        <v>2.5</v>
      </c>
      <c r="C734" s="24">
        <v>5</v>
      </c>
      <c r="D734" t="b" s="25">
        <v>0</v>
      </c>
      <c r="E734" s="26"/>
      <c r="F734" s="30">
        <f>3600*(B734*'data'!$C$15/1000-H734-I733)/C734</f>
        <v>439.085693655315</v>
      </c>
      <c r="G734" s="30">
        <f>IF(F734&gt;'data'!$H$29,'data'!$H$29,IF(F734&lt;0,0,F734))</f>
        <v>439.085693655315</v>
      </c>
      <c r="H734" s="30">
        <f>(J734*'data'!$C$16+K734*OFFSET('data'!$C$17,0,D734)-I733*(OFFSET('data'!$C$18,0,D734)+'data'!$C$19+OFFSET('data'!$C$20,0,D734)))*$C734/60</f>
        <v>-0.609841241187962</v>
      </c>
      <c r="I734" s="30">
        <f>(G734/60)*$C734/60+H734+I733</f>
        <v>16.3633802816823</v>
      </c>
      <c r="J734" s="30">
        <f>J733+('data'!$C$19*I733-'data'!$C$16*J733)*$C734/60</f>
        <v>66.46727258321179</v>
      </c>
      <c r="K734" s="30">
        <f>K733+(OFFSET('data'!$C$20,0,D734)*I733-OFFSET('data'!$C$17,0,D734)*K733)*$C734/60</f>
        <v>158.706813975419</v>
      </c>
      <c r="L734" s="28">
        <f>$A734/60</f>
        <v>60.8333333333333</v>
      </c>
      <c r="M734" s="24">
        <f>I734/'data'!$C$15*1000</f>
        <v>2.5</v>
      </c>
      <c r="N734" s="24">
        <f>N733+'data'!$G$21*(M733-N733)/60*C733</f>
        <v>2.49955296716372</v>
      </c>
      <c r="O734" s="25">
        <f>IF(N734&lt;='data'!$G$22,1.89,1.47)</f>
        <v>1.89</v>
      </c>
      <c r="P734" s="24">
        <f>$A734</f>
        <v>3650</v>
      </c>
      <c r="Q734" s="25">
        <f>'data'!$G$23-'data'!$G$23*(1-('data'!$G$22^O734)/('data'!$G$22^O734+N734^O734))</f>
        <v>54.2089831942167</v>
      </c>
      <c r="R734" s="25">
        <f>VLOOKUP(IF(P734-'data'!$G$24&lt;0,0,P734-'data'!$G$24),P2:Q1104,2)</f>
        <v>54.2093537752205</v>
      </c>
    </row>
    <row r="735" ht="20.05" customHeight="1">
      <c r="A735" s="22">
        <f>$A734+C734</f>
        <v>3655</v>
      </c>
      <c r="B735" s="23">
        <v>2.5</v>
      </c>
      <c r="C735" s="24">
        <v>5</v>
      </c>
      <c r="D735" t="b" s="25">
        <v>0</v>
      </c>
      <c r="E735" s="26"/>
      <c r="F735" s="30">
        <f>3600*(B735*'data'!$C$15/1000-H735-I734)/C735</f>
        <v>439.016558136806</v>
      </c>
      <c r="G735" s="30">
        <f>IF(F735&gt;'data'!$H$29,'data'!$H$29,IF(F735&lt;0,0,F735))</f>
        <v>439.016558136806</v>
      </c>
      <c r="H735" s="30">
        <f>(J735*'data'!$C$16+K735*OFFSET('data'!$C$17,0,D735)-I734*(OFFSET('data'!$C$18,0,D735)+'data'!$C$19+OFFSET('data'!$C$20,0,D735)))*$C735/60</f>
        <v>-0.609745219634478</v>
      </c>
      <c r="I735" s="30">
        <f>(G735/60)*$C735/60+H735+I734</f>
        <v>16.3633802816823</v>
      </c>
      <c r="J735" s="30">
        <f>J734+('data'!$C$19*I734-'data'!$C$16*J734)*$C735/60</f>
        <v>66.4726890347963</v>
      </c>
      <c r="K735" s="30">
        <f>K734+(OFFSET('data'!$C$20,0,D735)*I734-OFFSET('data'!$C$17,0,D735)*K734)*$C735/60</f>
        <v>158.899040884989</v>
      </c>
      <c r="L735" s="28">
        <f>$A735/60</f>
        <v>60.9166666666667</v>
      </c>
      <c r="M735" s="24">
        <f>I735/'data'!$C$15*1000</f>
        <v>2.5</v>
      </c>
      <c r="N735" s="24">
        <f>N734+'data'!$G$21*(M734-N734)/60*C734</f>
        <v>2.49955822749442</v>
      </c>
      <c r="O735" s="25">
        <f>IF(N735&lt;='data'!$G$22,1.89,1.47)</f>
        <v>1.89</v>
      </c>
      <c r="P735" s="24">
        <f>$A735</f>
        <v>3655</v>
      </c>
      <c r="Q735" s="25">
        <f>'data'!$G$23-'data'!$G$23*(1-('data'!$G$22^O735)/('data'!$G$22^O735+N735^O735))</f>
        <v>54.2088932586096</v>
      </c>
      <c r="R735" s="25">
        <f>VLOOKUP(IF(P735-'data'!$G$24&lt;0,0,P735-'data'!$G$24),P2:Q1104,2)</f>
        <v>54.2092594783658</v>
      </c>
    </row>
    <row r="736" ht="20.05" customHeight="1">
      <c r="A736" s="22">
        <f>$A735+C735</f>
        <v>3660</v>
      </c>
      <c r="B736" s="23">
        <v>2.5</v>
      </c>
      <c r="C736" s="24">
        <v>5</v>
      </c>
      <c r="D736" t="b" s="25">
        <v>0</v>
      </c>
      <c r="E736" s="26"/>
      <c r="F736" s="30">
        <f>3600*(B736*'data'!$C$15/1000-H736-I735)/C736</f>
        <v>438.947572374846</v>
      </c>
      <c r="G736" s="30">
        <f>IF(F736&gt;'data'!$H$29,'data'!$H$29,IF(F736&lt;0,0,F736))</f>
        <v>438.947572374846</v>
      </c>
      <c r="H736" s="30">
        <f>(J736*'data'!$C$16+K736*OFFSET('data'!$C$17,0,D736)-I735*(OFFSET('data'!$C$18,0,D736)+'data'!$C$19+OFFSET('data'!$C$20,0,D736)))*$C736/60</f>
        <v>-0.6096494060762</v>
      </c>
      <c r="I736" s="30">
        <f>(G736/60)*$C736/60+H736+I735</f>
        <v>16.3633802816823</v>
      </c>
      <c r="J736" s="30">
        <f>J735+('data'!$C$19*I735-'data'!$C$16*J735)*$C736/60</f>
        <v>66.4780737007066</v>
      </c>
      <c r="K736" s="30">
        <f>K735+(OFFSET('data'!$C$20,0,D736)*I735-OFFSET('data'!$C$17,0,D736)*K735)*$C736/60</f>
        <v>159.091203558680</v>
      </c>
      <c r="L736" s="28">
        <f>$A736/60</f>
        <v>61</v>
      </c>
      <c r="M736" s="24">
        <f>I736/'data'!$C$15*1000</f>
        <v>2.5</v>
      </c>
      <c r="N736" s="24">
        <f>N735+'data'!$G$21*(M735-N735)/60*C735</f>
        <v>2.49956342592569</v>
      </c>
      <c r="O736" s="25">
        <f>IF(N736&lt;='data'!$G$22,1.89,1.47)</f>
        <v>1.89</v>
      </c>
      <c r="P736" s="24">
        <f>$A736</f>
        <v>3660</v>
      </c>
      <c r="Q736" s="25">
        <f>'data'!$G$23-'data'!$G$23*(1-('data'!$G$22^O736)/('data'!$G$22^O736+N736^O736))</f>
        <v>54.2088043814217</v>
      </c>
      <c r="R736" s="25">
        <f>VLOOKUP(IF(P736-'data'!$G$24&lt;0,0,P736-'data'!$G$24),P2:Q1104,2)</f>
        <v>54.2091662912626</v>
      </c>
    </row>
    <row r="737" ht="20.05" customHeight="1">
      <c r="A737" s="22">
        <f>$A736+C736</f>
        <v>3665</v>
      </c>
      <c r="B737" s="23">
        <v>2.5</v>
      </c>
      <c r="C737" s="24">
        <v>5</v>
      </c>
      <c r="D737" t="b" s="25">
        <v>0</v>
      </c>
      <c r="E737" s="26"/>
      <c r="F737" s="30">
        <f>3600*(B737*'data'!$C$15/1000-H737-I736)/C737</f>
        <v>438.878735576142</v>
      </c>
      <c r="G737" s="30">
        <f>IF(F737&gt;'data'!$H$29,'data'!$H$29,IF(F737&lt;0,0,F737))</f>
        <v>438.878735576142</v>
      </c>
      <c r="H737" s="30">
        <f>(J737*'data'!$C$16+K737*OFFSET('data'!$C$17,0,D737)-I736*(OFFSET('data'!$C$18,0,D737)+'data'!$C$19+OFFSET('data'!$C$20,0,D737)))*$C737/60</f>
        <v>-0.609553799411333</v>
      </c>
      <c r="I737" s="30">
        <f>(G737/60)*$C737/60+H737+I736</f>
        <v>16.3633802816823</v>
      </c>
      <c r="J737" s="30">
        <f>J736+('data'!$C$19*I736-'data'!$C$16*J736)*$C737/60</f>
        <v>66.48342676747239</v>
      </c>
      <c r="K737" s="30">
        <f>K736+(OFFSET('data'!$C$20,0,D737)*I736-OFFSET('data'!$C$17,0,D737)*K736)*$C737/60</f>
        <v>159.283302017957</v>
      </c>
      <c r="L737" s="28">
        <f>$A737/60</f>
        <v>61.0833333333333</v>
      </c>
      <c r="M737" s="24">
        <f>I737/'data'!$C$15*1000</f>
        <v>2.5</v>
      </c>
      <c r="N737" s="24">
        <f>N736+'data'!$G$21*(M736-N736)/60*C736</f>
        <v>2.49956856318591</v>
      </c>
      <c r="O737" s="25">
        <f>IF(N737&lt;='data'!$G$22,1.89,1.47)</f>
        <v>1.89</v>
      </c>
      <c r="P737" s="24">
        <f>$A737</f>
        <v>3665</v>
      </c>
      <c r="Q737" s="25">
        <f>'data'!$G$23-'data'!$G$23*(1-('data'!$G$22^O737)/('data'!$G$22^O737+N737^O737))</f>
        <v>54.2087165501953</v>
      </c>
      <c r="R737" s="25">
        <f>VLOOKUP(IF(P737-'data'!$G$24&lt;0,0,P737-'data'!$G$24),P2:Q1104,2)</f>
        <v>54.2090742008489</v>
      </c>
    </row>
    <row r="738" ht="20.05" customHeight="1">
      <c r="A738" s="22">
        <f>$A737+C737</f>
        <v>3670</v>
      </c>
      <c r="B738" s="23">
        <v>2.5</v>
      </c>
      <c r="C738" s="24">
        <v>5</v>
      </c>
      <c r="D738" t="b" s="25">
        <v>0</v>
      </c>
      <c r="E738" s="26"/>
      <c r="F738" s="30">
        <f>3600*(B738*'data'!$C$15/1000-H738-I737)/C738</f>
        <v>438.810046952027</v>
      </c>
      <c r="G738" s="30">
        <f>IF(F738&gt;'data'!$H$29,'data'!$H$29,IF(F738&lt;0,0,F738))</f>
        <v>438.810046952027</v>
      </c>
      <c r="H738" s="30">
        <f>(J738*'data'!$C$16+K738*OFFSET('data'!$C$17,0,D738)-I737*(OFFSET('data'!$C$18,0,D738)+'data'!$C$19+OFFSET('data'!$C$20,0,D738)))*$C738/60</f>
        <v>-0.609458398544507</v>
      </c>
      <c r="I738" s="30">
        <f>(G738/60)*$C738/60+H738+I737</f>
        <v>16.3633802816823</v>
      </c>
      <c r="J738" s="30">
        <f>J737+('data'!$C$19*I737-'data'!$C$16*J737)*$C738/60</f>
        <v>66.48874842052879</v>
      </c>
      <c r="K738" s="30">
        <f>K737+(OFFSET('data'!$C$20,0,D738)*I737-OFFSET('data'!$C$17,0,D738)*K737)*$C738/60</f>
        <v>159.475336284279</v>
      </c>
      <c r="L738" s="28">
        <f>$A738/60</f>
        <v>61.1666666666667</v>
      </c>
      <c r="M738" s="24">
        <f>I738/'data'!$C$15*1000</f>
        <v>2.5</v>
      </c>
      <c r="N738" s="24">
        <f>N737+'data'!$G$21*(M737-N737)/60*C737</f>
        <v>2.49957363999489</v>
      </c>
      <c r="O738" s="25">
        <f>IF(N738&lt;='data'!$G$22,1.89,1.47)</f>
        <v>1.89</v>
      </c>
      <c r="P738" s="24">
        <f>$A738</f>
        <v>3670</v>
      </c>
      <c r="Q738" s="25">
        <f>'data'!$G$23-'data'!$G$23*(1-('data'!$G$22^O738)/('data'!$G$22^O738+N738^O738))</f>
        <v>54.2086297526196</v>
      </c>
      <c r="R738" s="25">
        <f>VLOOKUP(IF(P738-'data'!$G$24&lt;0,0,P738-'data'!$G$24),P2:Q1104,2)</f>
        <v>54.2089831942167</v>
      </c>
    </row>
    <row r="739" ht="20.05" customHeight="1">
      <c r="A739" s="22">
        <f>$A738+C738</f>
        <v>3675</v>
      </c>
      <c r="B739" s="23">
        <v>2.5</v>
      </c>
      <c r="C739" s="24">
        <v>5</v>
      </c>
      <c r="D739" t="b" s="25">
        <v>0</v>
      </c>
      <c r="E739" s="26"/>
      <c r="F739" s="30">
        <f>3600*(B739*'data'!$C$15/1000-H739-I738)/C739</f>
        <v>438.741505718435</v>
      </c>
      <c r="G739" s="30">
        <f>IF(F739&gt;'data'!$H$29,'data'!$H$29,IF(F739&lt;0,0,F739))</f>
        <v>438.741505718435</v>
      </c>
      <c r="H739" s="30">
        <f>(J739*'data'!$C$16+K739*OFFSET('data'!$C$17,0,D739)-I738*(OFFSET('data'!$C$18,0,D739)+'data'!$C$19+OFFSET('data'!$C$20,0,D739)))*$C739/60</f>
        <v>-0.60936320238674</v>
      </c>
      <c r="I739" s="30">
        <f>(G739/60)*$C739/60+H739+I738</f>
        <v>16.3633802816823</v>
      </c>
      <c r="J739" s="30">
        <f>J738+('data'!$C$19*I738-'data'!$C$16*J738)*$C739/60</f>
        <v>66.4940388442226</v>
      </c>
      <c r="K739" s="30">
        <f>K738+(OFFSET('data'!$C$20,0,D739)*I738-OFFSET('data'!$C$17,0,D739)*K738)*$C739/60</f>
        <v>159.667306379096</v>
      </c>
      <c r="L739" s="28">
        <f>$A739/60</f>
        <v>61.25</v>
      </c>
      <c r="M739" s="24">
        <f>I739/'data'!$C$15*1000</f>
        <v>2.5</v>
      </c>
      <c r="N739" s="24">
        <f>N738+'data'!$G$21*(M738-N738)/60*C738</f>
        <v>2.49957865706398</v>
      </c>
      <c r="O739" s="25">
        <f>IF(N739&lt;='data'!$G$22,1.89,1.47)</f>
        <v>1.89</v>
      </c>
      <c r="P739" s="24">
        <f>$A739</f>
        <v>3675</v>
      </c>
      <c r="Q739" s="25">
        <f>'data'!$G$23-'data'!$G$23*(1-('data'!$G$22^O739)/('data'!$G$22^O739+N739^O739))</f>
        <v>54.2085439765282</v>
      </c>
      <c r="R739" s="25">
        <f>VLOOKUP(IF(P739-'data'!$G$24&lt;0,0,P739-'data'!$G$24),P2:Q1104,2)</f>
        <v>54.2088932586096</v>
      </c>
    </row>
    <row r="740" ht="20.05" customHeight="1">
      <c r="A740" s="22">
        <f>$A739+C739</f>
        <v>3680</v>
      </c>
      <c r="B740" s="23">
        <v>2.5</v>
      </c>
      <c r="C740" s="24">
        <v>5</v>
      </c>
      <c r="D740" t="b" s="25">
        <v>0</v>
      </c>
      <c r="E740" s="26"/>
      <c r="F740" s="30">
        <f>3600*(B740*'data'!$C$15/1000-H740-I739)/C740</f>
        <v>438.673111095871</v>
      </c>
      <c r="G740" s="30">
        <f>IF(F740&gt;'data'!$H$29,'data'!$H$29,IF(F740&lt;0,0,F740))</f>
        <v>438.673111095871</v>
      </c>
      <c r="H740" s="30">
        <f>(J740*'data'!$C$16+K740*OFFSET('data'!$C$17,0,D740)-I739*(OFFSET('data'!$C$18,0,D740)+'data'!$C$19+OFFSET('data'!$C$20,0,D740)))*$C740/60</f>
        <v>-0.609268209855401</v>
      </c>
      <c r="I740" s="30">
        <f>(G740/60)*$C740/60+H740+I739</f>
        <v>16.3633802816823</v>
      </c>
      <c r="J740" s="30">
        <f>J739+('data'!$C$19*I739-'data'!$C$16*J739)*$C740/60</f>
        <v>66.4992982218189</v>
      </c>
      <c r="K740" s="30">
        <f>K739+(OFFSET('data'!$C$20,0,D740)*I739-OFFSET('data'!$C$17,0,D740)*K739)*$C740/60</f>
        <v>159.859212323853</v>
      </c>
      <c r="L740" s="28">
        <f>$A740/60</f>
        <v>61.3333333333333</v>
      </c>
      <c r="M740" s="24">
        <f>I740/'data'!$C$15*1000</f>
        <v>2.5</v>
      </c>
      <c r="N740" s="24">
        <f>N739+'data'!$G$21*(M739-N739)/60*C739</f>
        <v>2.49958361509615</v>
      </c>
      <c r="O740" s="25">
        <f>IF(N740&lt;='data'!$G$22,1.89,1.47)</f>
        <v>1.89</v>
      </c>
      <c r="P740" s="24">
        <f>$A740</f>
        <v>3680</v>
      </c>
      <c r="Q740" s="25">
        <f>'data'!$G$23-'data'!$G$23*(1-('data'!$G$22^O740)/('data'!$G$22^O740+N740^O740))</f>
        <v>54.2084592098986</v>
      </c>
      <c r="R740" s="25">
        <f>VLOOKUP(IF(P740-'data'!$G$24&lt;0,0,P740-'data'!$G$24),P2:Q1104,2)</f>
        <v>54.2088043814217</v>
      </c>
    </row>
    <row r="741" ht="20.05" customHeight="1">
      <c r="A741" s="22">
        <f>$A740+C740</f>
        <v>3685</v>
      </c>
      <c r="B741" s="23">
        <v>2.5</v>
      </c>
      <c r="C741" s="24">
        <v>5</v>
      </c>
      <c r="D741" t="b" s="25">
        <v>0</v>
      </c>
      <c r="E741" s="26"/>
      <c r="F741" s="30">
        <f>3600*(B741*'data'!$C$15/1000-H741-I740)/C741</f>
        <v>438.604862309387</v>
      </c>
      <c r="G741" s="30">
        <f>IF(F741&gt;'data'!$H$29,'data'!$H$29,IF(F741&lt;0,0,F741))</f>
        <v>438.604862309387</v>
      </c>
      <c r="H741" s="30">
        <f>(J741*'data'!$C$16+K741*OFFSET('data'!$C$17,0,D741)-I740*(OFFSET('data'!$C$18,0,D741)+'data'!$C$19+OFFSET('data'!$C$20,0,D741)))*$C741/60</f>
        <v>-0.609173419874173</v>
      </c>
      <c r="I741" s="30">
        <f>(G741/60)*$C741/60+H741+I740</f>
        <v>16.3633802816823</v>
      </c>
      <c r="J741" s="30">
        <f>J740+('data'!$C$19*I740-'data'!$C$16*J740)*$C741/60</f>
        <v>66.5045267355074</v>
      </c>
      <c r="K741" s="30">
        <f>K740+(OFFSET('data'!$C$20,0,D741)*I740-OFFSET('data'!$C$17,0,D741)*K740)*$C741/60</f>
        <v>160.051054139987</v>
      </c>
      <c r="L741" s="28">
        <f>$A741/60</f>
        <v>61.4166666666667</v>
      </c>
      <c r="M741" s="24">
        <f>I741/'data'!$C$15*1000</f>
        <v>2.5</v>
      </c>
      <c r="N741" s="24">
        <f>N740+'data'!$G$21*(M740-N740)/60*C740</f>
        <v>2.4995885147861</v>
      </c>
      <c r="O741" s="25">
        <f>IF(N741&lt;='data'!$G$22,1.89,1.47)</f>
        <v>1.89</v>
      </c>
      <c r="P741" s="24">
        <f>$A741</f>
        <v>3685</v>
      </c>
      <c r="Q741" s="25">
        <f>'data'!$G$23-'data'!$G$23*(1-('data'!$G$22^O741)/('data'!$G$22^O741+N741^O741))</f>
        <v>54.2083754408493</v>
      </c>
      <c r="R741" s="25">
        <f>VLOOKUP(IF(P741-'data'!$G$24&lt;0,0,P741-'data'!$G$24),P2:Q1104,2)</f>
        <v>54.2087165501953</v>
      </c>
    </row>
    <row r="742" ht="20.05" customHeight="1">
      <c r="A742" s="22">
        <f>$A741+C741</f>
        <v>3690</v>
      </c>
      <c r="B742" s="23">
        <v>2.5</v>
      </c>
      <c r="C742" s="24">
        <v>5</v>
      </c>
      <c r="D742" t="b" s="25">
        <v>0</v>
      </c>
      <c r="E742" s="26"/>
      <c r="F742" s="30">
        <f>3600*(B742*'data'!$C$15/1000-H742-I741)/C742</f>
        <v>438.536758588554</v>
      </c>
      <c r="G742" s="30">
        <f>IF(F742&gt;'data'!$H$29,'data'!$H$29,IF(F742&lt;0,0,F742))</f>
        <v>438.536758588554</v>
      </c>
      <c r="H742" s="30">
        <f>(J742*'data'!$C$16+K742*OFFSET('data'!$C$17,0,D742)-I741*(OFFSET('data'!$C$18,0,D742)+'data'!$C$19+OFFSET('data'!$C$20,0,D742)))*$C742/60</f>
        <v>-0.609078831373016</v>
      </c>
      <c r="I742" s="30">
        <f>(G742/60)*$C742/60+H742+I741</f>
        <v>16.3633802816823</v>
      </c>
      <c r="J742" s="30">
        <f>J741+('data'!$C$19*I741-'data'!$C$16*J741)*$C742/60</f>
        <v>66.50972456640839</v>
      </c>
      <c r="K742" s="30">
        <f>K741+(OFFSET('data'!$C$20,0,D742)*I741-OFFSET('data'!$C$17,0,D742)*K741)*$C742/60</f>
        <v>160.242831848927</v>
      </c>
      <c r="L742" s="28">
        <f>$A742/60</f>
        <v>61.5</v>
      </c>
      <c r="M742" s="24">
        <f>I742/'data'!$C$15*1000</f>
        <v>2.5</v>
      </c>
      <c r="N742" s="24">
        <f>N741+'data'!$G$21*(M741-N741)/60*C741</f>
        <v>2.49959335682035</v>
      </c>
      <c r="O742" s="25">
        <f>IF(N742&lt;='data'!$G$22,1.89,1.47)</f>
        <v>1.89</v>
      </c>
      <c r="P742" s="24">
        <f>$A742</f>
        <v>3690</v>
      </c>
      <c r="Q742" s="25">
        <f>'data'!$G$23-'data'!$G$23*(1-('data'!$G$22^O742)/('data'!$G$22^O742+N742^O742))</f>
        <v>54.2082926576391</v>
      </c>
      <c r="R742" s="25">
        <f>VLOOKUP(IF(P742-'data'!$G$24&lt;0,0,P742-'data'!$G$24),P2:Q1104,2)</f>
        <v>54.2086297526196</v>
      </c>
    </row>
    <row r="743" ht="20.05" customHeight="1">
      <c r="A743" s="22">
        <f>$A742+C742</f>
        <v>3695</v>
      </c>
      <c r="B743" s="23">
        <v>2.5</v>
      </c>
      <c r="C743" s="24">
        <v>5</v>
      </c>
      <c r="D743" t="b" s="25">
        <v>0</v>
      </c>
      <c r="E743" s="26"/>
      <c r="F743" s="30">
        <f>3600*(B743*'data'!$C$15/1000-H743-I742)/C743</f>
        <v>438.468799167434</v>
      </c>
      <c r="G743" s="30">
        <f>IF(F743&gt;'data'!$H$29,'data'!$H$29,IF(F743&lt;0,0,F743))</f>
        <v>438.468799167434</v>
      </c>
      <c r="H743" s="30">
        <f>(J743*'data'!$C$16+K743*OFFSET('data'!$C$17,0,D743)-I742*(OFFSET('data'!$C$18,0,D743)+'data'!$C$19+OFFSET('data'!$C$20,0,D743)))*$C743/60</f>
        <v>-0.608984443288128</v>
      </c>
      <c r="I743" s="30">
        <f>(G743/60)*$C743/60+H743+I742</f>
        <v>16.3633802816823</v>
      </c>
      <c r="J743" s="30">
        <f>J742+('data'!$C$19*I742-'data'!$C$16*J742)*$C743/60</f>
        <v>66.51489189457951</v>
      </c>
      <c r="K743" s="30">
        <f>K742+(OFFSET('data'!$C$20,0,D743)*I742-OFFSET('data'!$C$17,0,D743)*K742)*$C743/60</f>
        <v>160.434545472096</v>
      </c>
      <c r="L743" s="28">
        <f>$A743/60</f>
        <v>61.5833333333333</v>
      </c>
      <c r="M743" s="24">
        <f>I743/'data'!$C$15*1000</f>
        <v>2.5</v>
      </c>
      <c r="N743" s="24">
        <f>N742+'data'!$G$21*(M742-N742)/60*C742</f>
        <v>2.49959814187735</v>
      </c>
      <c r="O743" s="25">
        <f>IF(N743&lt;='data'!$G$22,1.89,1.47)</f>
        <v>1.89</v>
      </c>
      <c r="P743" s="24">
        <f>$A743</f>
        <v>3695</v>
      </c>
      <c r="Q743" s="25">
        <f>'data'!$G$23-'data'!$G$23*(1-('data'!$G$22^O743)/('data'!$G$22^O743+N743^O743))</f>
        <v>54.2082108486649</v>
      </c>
      <c r="R743" s="25">
        <f>VLOOKUP(IF(P743-'data'!$G$24&lt;0,0,P743-'data'!$G$24),P2:Q1104,2)</f>
        <v>54.2085439765282</v>
      </c>
    </row>
    <row r="744" ht="20.05" customHeight="1">
      <c r="A744" s="22">
        <f>$A743+C743</f>
        <v>3700</v>
      </c>
      <c r="B744" s="23">
        <v>2.5</v>
      </c>
      <c r="C744" s="24">
        <v>5</v>
      </c>
      <c r="D744" t="b" s="25">
        <v>0</v>
      </c>
      <c r="E744" s="26"/>
      <c r="F744" s="30">
        <f>3600*(B744*'data'!$C$15/1000-H744-I743)/C744</f>
        <v>438.400983284559</v>
      </c>
      <c r="G744" s="30">
        <f>IF(F744&gt;'data'!$H$29,'data'!$H$29,IF(F744&lt;0,0,F744))</f>
        <v>438.400983284559</v>
      </c>
      <c r="H744" s="30">
        <f>(J744*'data'!$C$16+K744*OFFSET('data'!$C$17,0,D744)-I743*(OFFSET('data'!$C$18,0,D744)+'data'!$C$19+OFFSET('data'!$C$20,0,D744)))*$C744/60</f>
        <v>-0.608890254561912</v>
      </c>
      <c r="I744" s="30">
        <f>(G744/60)*$C744/60+H744+I743</f>
        <v>16.3633802816823</v>
      </c>
      <c r="J744" s="30">
        <f>J743+('data'!$C$19*I743-'data'!$C$16*J743)*$C744/60</f>
        <v>66.5200288990217</v>
      </c>
      <c r="K744" s="30">
        <f>K743+(OFFSET('data'!$C$20,0,D744)*I743-OFFSET('data'!$C$17,0,D744)*K743)*$C744/60</f>
        <v>160.626195030909</v>
      </c>
      <c r="L744" s="28">
        <f>$A744/60</f>
        <v>61.6666666666667</v>
      </c>
      <c r="M744" s="24">
        <f>I744/'data'!$C$15*1000</f>
        <v>2.5</v>
      </c>
      <c r="N744" s="24">
        <f>N743+'data'!$G$21*(M743-N743)/60*C743</f>
        <v>2.49960287062756</v>
      </c>
      <c r="O744" s="25">
        <f>IF(N744&lt;='data'!$G$22,1.89,1.47)</f>
        <v>1.89</v>
      </c>
      <c r="P744" s="24">
        <f>$A744</f>
        <v>3700</v>
      </c>
      <c r="Q744" s="25">
        <f>'data'!$G$23-'data'!$G$23*(1-('data'!$G$22^O744)/('data'!$G$22^O744+N744^O744))</f>
        <v>54.2081300024599</v>
      </c>
      <c r="R744" s="25">
        <f>VLOOKUP(IF(P744-'data'!$G$24&lt;0,0,P744-'data'!$G$24),P2:Q1104,2)</f>
        <v>54.2084592098986</v>
      </c>
    </row>
    <row r="745" ht="20.05" customHeight="1">
      <c r="A745" s="22">
        <f>$A744+C744</f>
        <v>3705</v>
      </c>
      <c r="B745" s="23">
        <v>2.5</v>
      </c>
      <c r="C745" s="24">
        <v>5</v>
      </c>
      <c r="D745" t="b" s="25">
        <v>0</v>
      </c>
      <c r="E745" s="26"/>
      <c r="F745" s="30">
        <f>3600*(B745*'data'!$C$15/1000-H745-I744)/C745</f>
        <v>438.333310182897</v>
      </c>
      <c r="G745" s="30">
        <f>IF(F745&gt;'data'!$H$29,'data'!$H$29,IF(F745&lt;0,0,F745))</f>
        <v>438.333310182897</v>
      </c>
      <c r="H745" s="30">
        <f>(J745*'data'!$C$16+K745*OFFSET('data'!$C$17,0,D745)-I744*(OFFSET('data'!$C$18,0,D745)+'data'!$C$19+OFFSET('data'!$C$20,0,D745)))*$C745/60</f>
        <v>-0.608796264142937</v>
      </c>
      <c r="I745" s="30">
        <f>(G745/60)*$C745/60+H745+I744</f>
        <v>16.3633802816823</v>
      </c>
      <c r="J745" s="30">
        <f>J744+('data'!$C$19*I744-'data'!$C$16*J744)*$C745/60</f>
        <v>66.5251357576854</v>
      </c>
      <c r="K745" s="30">
        <f>K744+(OFFSET('data'!$C$20,0,D745)*I744-OFFSET('data'!$C$17,0,D745)*K744)*$C745/60</f>
        <v>160.817780546774</v>
      </c>
      <c r="L745" s="28">
        <f>$A745/60</f>
        <v>61.75</v>
      </c>
      <c r="M745" s="24">
        <f>I745/'data'!$C$15*1000</f>
        <v>2.5</v>
      </c>
      <c r="N745" s="24">
        <f>N744+'data'!$G$21*(M744-N744)/60*C744</f>
        <v>2.49960754373356</v>
      </c>
      <c r="O745" s="25">
        <f>IF(N745&lt;='data'!$G$22,1.89,1.47)</f>
        <v>1.89</v>
      </c>
      <c r="P745" s="24">
        <f>$A745</f>
        <v>3705</v>
      </c>
      <c r="Q745" s="25">
        <f>'data'!$G$23-'data'!$G$23*(1-('data'!$G$22^O745)/('data'!$G$22^O745+N745^O745))</f>
        <v>54.2080501076927</v>
      </c>
      <c r="R745" s="25">
        <f>VLOOKUP(IF(P745-'data'!$G$24&lt;0,0,P745-'data'!$G$24),P2:Q1104,2)</f>
        <v>54.2083754408493</v>
      </c>
    </row>
    <row r="746" ht="20.05" customHeight="1">
      <c r="A746" s="22">
        <f>$A745+C745</f>
        <v>3710</v>
      </c>
      <c r="B746" s="23">
        <v>2.5</v>
      </c>
      <c r="C746" s="24">
        <v>5</v>
      </c>
      <c r="D746" t="b" s="25">
        <v>0</v>
      </c>
      <c r="E746" s="26"/>
      <c r="F746" s="30">
        <f>3600*(B746*'data'!$C$15/1000-H746-I745)/C746</f>
        <v>438.265779109832</v>
      </c>
      <c r="G746" s="30">
        <f>IF(F746&gt;'data'!$H$29,'data'!$H$29,IF(F746&lt;0,0,F746))</f>
        <v>438.265779109832</v>
      </c>
      <c r="H746" s="30">
        <f>(J746*'data'!$C$16+K746*OFFSET('data'!$C$17,0,D746)-I745*(OFFSET('data'!$C$18,0,D746)+'data'!$C$19+OFFSET('data'!$C$20,0,D746)))*$C746/60</f>
        <v>-0.608702470985903</v>
      </c>
      <c r="I746" s="30">
        <f>(G746/60)*$C746/60+H746+I745</f>
        <v>16.3633802816823</v>
      </c>
      <c r="J746" s="30">
        <f>J745+('data'!$C$19*I745-'data'!$C$16*J745)*$C746/60</f>
        <v>66.5302126474769</v>
      </c>
      <c r="K746" s="30">
        <f>K745+(OFFSET('data'!$C$20,0,D746)*I745-OFFSET('data'!$C$17,0,D746)*K745)*$C746/60</f>
        <v>161.009302041092</v>
      </c>
      <c r="L746" s="28">
        <f>$A746/60</f>
        <v>61.8333333333333</v>
      </c>
      <c r="M746" s="24">
        <f>I746/'data'!$C$15*1000</f>
        <v>2.5</v>
      </c>
      <c r="N746" s="24">
        <f>N745+'data'!$G$21*(M745-N745)/60*C745</f>
        <v>2.49961216185013</v>
      </c>
      <c r="O746" s="25">
        <f>IF(N746&lt;='data'!$G$22,1.89,1.47)</f>
        <v>1.89</v>
      </c>
      <c r="P746" s="24">
        <f>$A746</f>
        <v>3710</v>
      </c>
      <c r="Q746" s="25">
        <f>'data'!$G$23-'data'!$G$23*(1-('data'!$G$22^O746)/('data'!$G$22^O746+N746^O746))</f>
        <v>54.2079711531649</v>
      </c>
      <c r="R746" s="25">
        <f>VLOOKUP(IF(P746-'data'!$G$24&lt;0,0,P746-'data'!$G$24),P2:Q1104,2)</f>
        <v>54.2082926576391</v>
      </c>
    </row>
    <row r="747" ht="20.05" customHeight="1">
      <c r="A747" s="22">
        <f>$A746+C746</f>
        <v>3715</v>
      </c>
      <c r="B747" s="23">
        <v>2.5</v>
      </c>
      <c r="C747" s="24">
        <v>5</v>
      </c>
      <c r="D747" t="b" s="25">
        <v>0</v>
      </c>
      <c r="E747" s="26"/>
      <c r="F747" s="30">
        <f>3600*(B747*'data'!$C$15/1000-H747-I746)/C747</f>
        <v>438.198389317136</v>
      </c>
      <c r="G747" s="30">
        <f>IF(F747&gt;'data'!$H$29,'data'!$H$29,IF(F747&lt;0,0,F747))</f>
        <v>438.198389317136</v>
      </c>
      <c r="H747" s="30">
        <f>(J747*'data'!$C$16+K747*OFFSET('data'!$C$17,0,D747)-I746*(OFFSET('data'!$C$18,0,D747)+'data'!$C$19+OFFSET('data'!$C$20,0,D747)))*$C747/60</f>
        <v>-0.608608874051603</v>
      </c>
      <c r="I747" s="30">
        <f>(G747/60)*$C747/60+H747+I746</f>
        <v>16.3633802816823</v>
      </c>
      <c r="J747" s="30">
        <f>J746+('data'!$C$19*I746-'data'!$C$16*J746)*$C747/60</f>
        <v>66.5352597442642</v>
      </c>
      <c r="K747" s="30">
        <f>K746+(OFFSET('data'!$C$20,0,D747)*I746-OFFSET('data'!$C$17,0,D747)*K746)*$C747/60</f>
        <v>161.200759535257</v>
      </c>
      <c r="L747" s="28">
        <f>$A747/60</f>
        <v>61.9166666666667</v>
      </c>
      <c r="M747" s="24">
        <f>I747/'data'!$C$15*1000</f>
        <v>2.5</v>
      </c>
      <c r="N747" s="24">
        <f>N746+'data'!$G$21*(M746-N746)/60*C746</f>
        <v>2.49961672562434</v>
      </c>
      <c r="O747" s="25">
        <f>IF(N747&lt;='data'!$G$22,1.89,1.47)</f>
        <v>1.89</v>
      </c>
      <c r="P747" s="24">
        <f>$A747</f>
        <v>3715</v>
      </c>
      <c r="Q747" s="25">
        <f>'data'!$G$23-'data'!$G$23*(1-('data'!$G$22^O747)/('data'!$G$22^O747+N747^O747))</f>
        <v>54.2078931278103</v>
      </c>
      <c r="R747" s="25">
        <f>VLOOKUP(IF(P747-'data'!$G$24&lt;0,0,P747-'data'!$G$24),P2:Q1104,2)</f>
        <v>54.2082108486649</v>
      </c>
    </row>
    <row r="748" ht="20.05" customHeight="1">
      <c r="A748" s="22">
        <f>$A747+C747</f>
        <v>3720</v>
      </c>
      <c r="B748" s="23">
        <v>2.5</v>
      </c>
      <c r="C748" s="24">
        <v>5</v>
      </c>
      <c r="D748" t="b" s="25">
        <v>0</v>
      </c>
      <c r="E748" s="26"/>
      <c r="F748" s="30">
        <f>3600*(B748*'data'!$C$15/1000-H748-I747)/C748</f>
        <v>438.131140060944</v>
      </c>
      <c r="G748" s="30">
        <f>IF(F748&gt;'data'!$H$29,'data'!$H$29,IF(F748&lt;0,0,F748))</f>
        <v>438.131140060944</v>
      </c>
      <c r="H748" s="30">
        <f>(J748*'data'!$C$16+K748*OFFSET('data'!$C$17,0,D748)-I747*(OFFSET('data'!$C$18,0,D748)+'data'!$C$19+OFFSET('data'!$C$20,0,D748)))*$C748/60</f>
        <v>-0.608515472306892</v>
      </c>
      <c r="I748" s="30">
        <f>(G748/60)*$C748/60+H748+I747</f>
        <v>16.3633802816823</v>
      </c>
      <c r="J748" s="30">
        <f>J747+('data'!$C$19*I747-'data'!$C$16*J747)*$C748/60</f>
        <v>66.5402772228832</v>
      </c>
      <c r="K748" s="30">
        <f>K747+(OFFSET('data'!$C$20,0,D748)*I747-OFFSET('data'!$C$17,0,D748)*K747)*$C748/60</f>
        <v>161.392153050656</v>
      </c>
      <c r="L748" s="28">
        <f>$A748/60</f>
        <v>62</v>
      </c>
      <c r="M748" s="24">
        <f>I748/'data'!$C$15*1000</f>
        <v>2.5</v>
      </c>
      <c r="N748" s="24">
        <f>N747+'data'!$G$21*(M747-N747)/60*C747</f>
        <v>2.49962123569564</v>
      </c>
      <c r="O748" s="25">
        <f>IF(N748&lt;='data'!$G$22,1.89,1.47)</f>
        <v>1.89</v>
      </c>
      <c r="P748" s="24">
        <f>$A748</f>
        <v>3720</v>
      </c>
      <c r="Q748" s="25">
        <f>'data'!$G$23-'data'!$G$23*(1-('data'!$G$22^O748)/('data'!$G$22^O748+N748^O748))</f>
        <v>54.2078160206928</v>
      </c>
      <c r="R748" s="25">
        <f>VLOOKUP(IF(P748-'data'!$G$24&lt;0,0,P748-'data'!$G$24),P2:Q1104,2)</f>
        <v>54.2081300024599</v>
      </c>
    </row>
    <row r="749" ht="20.05" customHeight="1">
      <c r="A749" s="22">
        <f>$A748+C748</f>
        <v>3725</v>
      </c>
      <c r="B749" s="23">
        <v>2.5</v>
      </c>
      <c r="C749" s="24">
        <v>5</v>
      </c>
      <c r="D749" t="b" s="25">
        <v>0</v>
      </c>
      <c r="E749" s="26"/>
      <c r="F749" s="30">
        <f>3600*(B749*'data'!$C$15/1000-H749-I748)/C749</f>
        <v>438.064030601726</v>
      </c>
      <c r="G749" s="30">
        <f>IF(F749&gt;'data'!$H$29,'data'!$H$29,IF(F749&lt;0,0,F749))</f>
        <v>438.064030601726</v>
      </c>
      <c r="H749" s="30">
        <f>(J749*'data'!$C$16+K749*OFFSET('data'!$C$17,0,D749)-I748*(OFFSET('data'!$C$18,0,D749)+'data'!$C$19+OFFSET('data'!$C$20,0,D749)))*$C749/60</f>
        <v>-0.608422264724645</v>
      </c>
      <c r="I749" s="30">
        <f>(G749/60)*$C749/60+H749+I748</f>
        <v>16.3633802816823</v>
      </c>
      <c r="J749" s="30">
        <f>J748+('data'!$C$19*I748-'data'!$C$16*J748)*$C749/60</f>
        <v>66.545265257144</v>
      </c>
      <c r="K749" s="30">
        <f>K748+(OFFSET('data'!$C$20,0,D749)*I748-OFFSET('data'!$C$17,0,D749)*K748)*$C749/60</f>
        <v>161.583482608669</v>
      </c>
      <c r="L749" s="28">
        <f>$A749/60</f>
        <v>62.0833333333333</v>
      </c>
      <c r="M749" s="24">
        <f>I749/'data'!$C$15*1000</f>
        <v>2.5</v>
      </c>
      <c r="N749" s="24">
        <f>N748+'data'!$G$21*(M748-N748)/60*C748</f>
        <v>2.49962569269597</v>
      </c>
      <c r="O749" s="25">
        <f>IF(N749&lt;='data'!$G$22,1.89,1.47)</f>
        <v>1.89</v>
      </c>
      <c r="P749" s="24">
        <f>$A749</f>
        <v>3725</v>
      </c>
      <c r="Q749" s="25">
        <f>'data'!$G$23-'data'!$G$23*(1-('data'!$G$22^O749)/('data'!$G$22^O749+N749^O749))</f>
        <v>54.2077398210051</v>
      </c>
      <c r="R749" s="25">
        <f>VLOOKUP(IF(P749-'data'!$G$24&lt;0,0,P749-'data'!$G$24),P2:Q1104,2)</f>
        <v>54.2080501076927</v>
      </c>
    </row>
    <row r="750" ht="20.05" customHeight="1">
      <c r="A750" s="22">
        <f>$A749+C749</f>
        <v>3730</v>
      </c>
      <c r="B750" s="23">
        <v>2.5</v>
      </c>
      <c r="C750" s="24">
        <v>5</v>
      </c>
      <c r="D750" t="b" s="25">
        <v>0</v>
      </c>
      <c r="E750" s="26"/>
      <c r="F750" s="30">
        <f>3600*(B750*'data'!$C$15/1000-H750-I749)/C750</f>
        <v>437.997060204265</v>
      </c>
      <c r="G750" s="30">
        <f>IF(F750&gt;'data'!$H$29,'data'!$H$29,IF(F750&lt;0,0,F750))</f>
        <v>437.997060204265</v>
      </c>
      <c r="H750" s="30">
        <f>(J750*'data'!$C$16+K750*OFFSET('data'!$C$17,0,D750)-I749*(OFFSET('data'!$C$18,0,D750)+'data'!$C$19+OFFSET('data'!$C$20,0,D750)))*$C750/60</f>
        <v>-0.608329250283727</v>
      </c>
      <c r="I750" s="30">
        <f>(G750/60)*$C750/60+H750+I749</f>
        <v>16.3633802816823</v>
      </c>
      <c r="J750" s="30">
        <f>J749+('data'!$C$19*I749-'data'!$C$16*J749)*$C750/60</f>
        <v>66.55022401983661</v>
      </c>
      <c r="K750" s="30">
        <f>K749+(OFFSET('data'!$C$20,0,D750)*I749-OFFSET('data'!$C$17,0,D750)*K749)*$C750/60</f>
        <v>161.774748230668</v>
      </c>
      <c r="L750" s="28">
        <f>$A750/60</f>
        <v>62.1666666666667</v>
      </c>
      <c r="M750" s="24">
        <f>I750/'data'!$C$15*1000</f>
        <v>2.5</v>
      </c>
      <c r="N750" s="24">
        <f>N749+'data'!$G$21*(M749-N749)/60*C749</f>
        <v>2.49963009724983</v>
      </c>
      <c r="O750" s="25">
        <f>IF(N750&lt;='data'!$G$22,1.89,1.47)</f>
        <v>1.89</v>
      </c>
      <c r="P750" s="24">
        <f>$A750</f>
        <v>3730</v>
      </c>
      <c r="Q750" s="25">
        <f>'data'!$G$23-'data'!$G$23*(1-('data'!$G$22^O750)/('data'!$G$22^O750+N750^O750))</f>
        <v>54.2076645180669</v>
      </c>
      <c r="R750" s="25">
        <f>VLOOKUP(IF(P750-'data'!$G$24&lt;0,0,P750-'data'!$G$24),P2:Q1104,2)</f>
        <v>54.2079711531649</v>
      </c>
    </row>
    <row r="751" ht="20.05" customHeight="1">
      <c r="A751" s="22">
        <f>$A750+C750</f>
        <v>3735</v>
      </c>
      <c r="B751" s="23">
        <v>2.5</v>
      </c>
      <c r="C751" s="24">
        <v>5</v>
      </c>
      <c r="D751" t="b" s="25">
        <v>0</v>
      </c>
      <c r="E751" s="26"/>
      <c r="F751" s="30">
        <f>3600*(B751*'data'!$C$15/1000-H751-I750)/C751</f>
        <v>437.930228137630</v>
      </c>
      <c r="G751" s="30">
        <f>IF(F751&gt;'data'!$H$29,'data'!$H$29,IF(F751&lt;0,0,F751))</f>
        <v>437.930228137630</v>
      </c>
      <c r="H751" s="30">
        <f>(J751*'data'!$C$16+K751*OFFSET('data'!$C$17,0,D751)-I750*(OFFSET('data'!$C$18,0,D751)+'data'!$C$19+OFFSET('data'!$C$20,0,D751)))*$C751/60</f>
        <v>-0.6082364279689551</v>
      </c>
      <c r="I751" s="30">
        <f>(G751/60)*$C751/60+H751+I750</f>
        <v>16.3633802816823</v>
      </c>
      <c r="J751" s="30">
        <f>J750+('data'!$C$19*I750-'data'!$C$16*J750)*$C751/60</f>
        <v>66.5551536827371</v>
      </c>
      <c r="K751" s="30">
        <f>K750+(OFFSET('data'!$C$20,0,D751)*I750-OFFSET('data'!$C$17,0,D751)*K750)*$C751/60</f>
        <v>161.965949938018</v>
      </c>
      <c r="L751" s="28">
        <f>$A751/60</f>
        <v>62.25</v>
      </c>
      <c r="M751" s="24">
        <f>I751/'data'!$C$15*1000</f>
        <v>2.5</v>
      </c>
      <c r="N751" s="24">
        <f>N750+'data'!$G$21*(M750-N750)/60*C750</f>
        <v>2.49963444997436</v>
      </c>
      <c r="O751" s="25">
        <f>IF(N751&lt;='data'!$G$22,1.89,1.47)</f>
        <v>1.89</v>
      </c>
      <c r="P751" s="24">
        <f>$A751</f>
        <v>3735</v>
      </c>
      <c r="Q751" s="25">
        <f>'data'!$G$23-'data'!$G$23*(1-('data'!$G$22^O751)/('data'!$G$22^O751+N751^O751))</f>
        <v>54.2075901013241</v>
      </c>
      <c r="R751" s="25">
        <f>VLOOKUP(IF(P751-'data'!$G$24&lt;0,0,P751-'data'!$G$24),P2:Q1104,2)</f>
        <v>54.2078931278103</v>
      </c>
    </row>
    <row r="752" ht="20.05" customHeight="1">
      <c r="A752" s="22">
        <f>$A751+C751</f>
        <v>3740</v>
      </c>
      <c r="B752" s="23">
        <v>2.5</v>
      </c>
      <c r="C752" s="24">
        <v>5</v>
      </c>
      <c r="D752" t="b" s="25">
        <v>0</v>
      </c>
      <c r="E752" s="26"/>
      <c r="F752" s="30">
        <f>3600*(B752*'data'!$C$15/1000-H752-I751)/C752</f>
        <v>437.863533675148</v>
      </c>
      <c r="G752" s="30">
        <f>IF(F752&gt;'data'!$H$29,'data'!$H$29,IF(F752&lt;0,0,F752))</f>
        <v>437.863533675148</v>
      </c>
      <c r="H752" s="30">
        <f>(J752*'data'!$C$16+K752*OFFSET('data'!$C$17,0,D752)-I751*(OFFSET('data'!$C$18,0,D752)+'data'!$C$19+OFFSET('data'!$C$20,0,D752)))*$C752/60</f>
        <v>-0.608143796771064</v>
      </c>
      <c r="I752" s="30">
        <f>(G752/60)*$C752/60+H752+I751</f>
        <v>16.3633802816823</v>
      </c>
      <c r="J752" s="30">
        <f>J751+('data'!$C$19*I751-'data'!$C$16*J751)*$C752/60</f>
        <v>66.5600544166134</v>
      </c>
      <c r="K752" s="30">
        <f>K751+(OFFSET('data'!$C$20,0,D752)*I751-OFFSET('data'!$C$17,0,D752)*K751)*$C752/60</f>
        <v>162.157087752077</v>
      </c>
      <c r="L752" s="28">
        <f>$A752/60</f>
        <v>62.3333333333333</v>
      </c>
      <c r="M752" s="24">
        <f>I752/'data'!$C$15*1000</f>
        <v>2.5</v>
      </c>
      <c r="N752" s="24">
        <f>N751+'data'!$G$21*(M751-N751)/60*C751</f>
        <v>2.49963875147946</v>
      </c>
      <c r="O752" s="25">
        <f>IF(N752&lt;='data'!$G$22,1.89,1.47)</f>
        <v>1.89</v>
      </c>
      <c r="P752" s="24">
        <f>$A752</f>
        <v>3740</v>
      </c>
      <c r="Q752" s="25">
        <f>'data'!$G$23-'data'!$G$23*(1-('data'!$G$22^O752)/('data'!$G$22^O752+N752^O752))</f>
        <v>54.2075165603463</v>
      </c>
      <c r="R752" s="25">
        <f>VLOOKUP(IF(P752-'data'!$G$24&lt;0,0,P752-'data'!$G$24),P2:Q1104,2)</f>
        <v>54.2078160206928</v>
      </c>
    </row>
    <row r="753" ht="20.05" customHeight="1">
      <c r="A753" s="22">
        <f>$A752+C752</f>
        <v>3745</v>
      </c>
      <c r="B753" s="23">
        <v>2.5</v>
      </c>
      <c r="C753" s="24">
        <v>5</v>
      </c>
      <c r="D753" t="b" s="25">
        <v>0</v>
      </c>
      <c r="E753" s="26"/>
      <c r="F753" s="30">
        <f>3600*(B753*'data'!$C$15/1000-H753-I752)/C753</f>
        <v>437.796976094387</v>
      </c>
      <c r="G753" s="30">
        <f>IF(F753&gt;'data'!$H$29,'data'!$H$29,IF(F753&lt;0,0,F753))</f>
        <v>437.796976094387</v>
      </c>
      <c r="H753" s="30">
        <f>(J753*'data'!$C$16+K753*OFFSET('data'!$C$17,0,D753)-I752*(OFFSET('data'!$C$18,0,D753)+'data'!$C$19+OFFSET('data'!$C$20,0,D753)))*$C753/60</f>
        <v>-0.608051355686673</v>
      </c>
      <c r="I753" s="30">
        <f>(G753/60)*$C753/60+H753+I752</f>
        <v>16.3633802816823</v>
      </c>
      <c r="J753" s="30">
        <f>J752+('data'!$C$19*I752-'data'!$C$16*J752)*$C753/60</f>
        <v>66.5649263912314</v>
      </c>
      <c r="K753" s="30">
        <f>K752+(OFFSET('data'!$C$20,0,D753)*I752-OFFSET('data'!$C$17,0,D753)*K752)*$C753/60</f>
        <v>162.348161694197</v>
      </c>
      <c r="L753" s="28">
        <f>$A753/60</f>
        <v>62.4166666666667</v>
      </c>
      <c r="M753" s="24">
        <f>I753/'data'!$C$15*1000</f>
        <v>2.5</v>
      </c>
      <c r="N753" s="24">
        <f>N752+'data'!$G$21*(M752-N752)/60*C752</f>
        <v>2.49964300236783</v>
      </c>
      <c r="O753" s="25">
        <f>IF(N753&lt;='data'!$G$22,1.89,1.47)</f>
        <v>1.89</v>
      </c>
      <c r="P753" s="24">
        <f>$A753</f>
        <v>3745</v>
      </c>
      <c r="Q753" s="25">
        <f>'data'!$G$23-'data'!$G$23*(1-('data'!$G$22^O753)/('data'!$G$22^O753+N753^O753))</f>
        <v>54.2074438848262</v>
      </c>
      <c r="R753" s="25">
        <f>VLOOKUP(IF(P753-'data'!$G$24&lt;0,0,P753-'data'!$G$24),P2:Q1104,2)</f>
        <v>54.2077398210051</v>
      </c>
    </row>
    <row r="754" ht="20.05" customHeight="1">
      <c r="A754" s="22">
        <f>$A753+C753</f>
        <v>3750</v>
      </c>
      <c r="B754" s="23">
        <v>2.5</v>
      </c>
      <c r="C754" s="24">
        <v>5</v>
      </c>
      <c r="D754" t="b" s="25">
        <v>0</v>
      </c>
      <c r="E754" s="26"/>
      <c r="F754" s="30">
        <f>3600*(B754*'data'!$C$15/1000-H754-I753)/C754</f>
        <v>437.730554677121</v>
      </c>
      <c r="G754" s="30">
        <f>IF(F754&gt;'data'!$H$29,'data'!$H$29,IF(F754&lt;0,0,F754))</f>
        <v>437.730554677121</v>
      </c>
      <c r="H754" s="30">
        <f>(J754*'data'!$C$16+K754*OFFSET('data'!$C$17,0,D754)-I753*(OFFSET('data'!$C$18,0,D754)+'data'!$C$19+OFFSET('data'!$C$20,0,D754)))*$C754/60</f>
        <v>-0.607959103718249</v>
      </c>
      <c r="I754" s="30">
        <f>(G754/60)*$C754/60+H754+I753</f>
        <v>16.3633802816823</v>
      </c>
      <c r="J754" s="30">
        <f>J753+('data'!$C$19*I753-'data'!$C$16*J753)*$C754/60</f>
        <v>66.5697697753607</v>
      </c>
      <c r="K754" s="30">
        <f>K753+(OFFSET('data'!$C$20,0,D754)*I753-OFFSET('data'!$C$17,0,D754)*K753)*$C754/60</f>
        <v>162.539171785721</v>
      </c>
      <c r="L754" s="28">
        <f>$A754/60</f>
        <v>62.5</v>
      </c>
      <c r="M754" s="24">
        <f>I754/'data'!$C$15*1000</f>
        <v>2.5</v>
      </c>
      <c r="N754" s="24">
        <f>N753+'data'!$G$21*(M753-N753)/60*C753</f>
        <v>2.49964720323509</v>
      </c>
      <c r="O754" s="25">
        <f>IF(N754&lt;='data'!$G$22,1.89,1.47)</f>
        <v>1.89</v>
      </c>
      <c r="P754" s="24">
        <f>$A754</f>
        <v>3750</v>
      </c>
      <c r="Q754" s="25">
        <f>'data'!$G$23-'data'!$G$23*(1-('data'!$G$22^O754)/('data'!$G$22^O754+N754^O754))</f>
        <v>54.2073720645779</v>
      </c>
      <c r="R754" s="25">
        <f>VLOOKUP(IF(P754-'data'!$G$24&lt;0,0,P754-'data'!$G$24),P2:Q1104,2)</f>
        <v>54.2076645180669</v>
      </c>
    </row>
    <row r="755" ht="20.05" customHeight="1">
      <c r="A755" s="22">
        <f>$A754+C754</f>
        <v>3755</v>
      </c>
      <c r="B755" s="23">
        <v>2.5</v>
      </c>
      <c r="C755" s="24">
        <v>5</v>
      </c>
      <c r="D755" t="b" s="25">
        <v>0</v>
      </c>
      <c r="E755" s="26"/>
      <c r="F755" s="30">
        <f>3600*(B755*'data'!$C$15/1000-H755-I754)/C755</f>
        <v>437.664268709315</v>
      </c>
      <c r="G755" s="30">
        <f>IF(F755&gt;'data'!$H$29,'data'!$H$29,IF(F755&lt;0,0,F755))</f>
        <v>437.664268709315</v>
      </c>
      <c r="H755" s="30">
        <f>(J755*'data'!$C$16+K755*OFFSET('data'!$C$17,0,D755)-I754*(OFFSET('data'!$C$18,0,D755)+'data'!$C$19+OFFSET('data'!$C$20,0,D755)))*$C755/60</f>
        <v>-0.607867039874073</v>
      </c>
      <c r="I755" s="30">
        <f>(G755/60)*$C755/60+H755+I754</f>
        <v>16.3633802816823</v>
      </c>
      <c r="J755" s="30">
        <f>J754+('data'!$C$19*I754-'data'!$C$16*J754)*$C755/60</f>
        <v>66.57458473678049</v>
      </c>
      <c r="K755" s="30">
        <f>K754+(OFFSET('data'!$C$20,0,D755)*I754-OFFSET('data'!$C$17,0,D755)*K754)*$C755/60</f>
        <v>162.730118047986</v>
      </c>
      <c r="L755" s="28">
        <f>$A755/60</f>
        <v>62.5833333333333</v>
      </c>
      <c r="M755" s="24">
        <f>I755/'data'!$C$15*1000</f>
        <v>2.5</v>
      </c>
      <c r="N755" s="24">
        <f>N754+'data'!$G$21*(M754-N754)/60*C754</f>
        <v>2.49965135466985</v>
      </c>
      <c r="O755" s="25">
        <f>IF(N755&lt;='data'!$G$22,1.89,1.47)</f>
        <v>1.89</v>
      </c>
      <c r="P755" s="24">
        <f>$A755</f>
        <v>3755</v>
      </c>
      <c r="Q755" s="25">
        <f>'data'!$G$23-'data'!$G$23*(1-('data'!$G$22^O755)/('data'!$G$22^O755+N755^O755))</f>
        <v>54.2073010895352</v>
      </c>
      <c r="R755" s="25">
        <f>VLOOKUP(IF(P755-'data'!$G$24&lt;0,0,P755-'data'!$G$24),P2:Q1104,2)</f>
        <v>54.2075901013241</v>
      </c>
    </row>
    <row r="756" ht="20.05" customHeight="1">
      <c r="A756" s="22">
        <f>$A755+C755</f>
        <v>3760</v>
      </c>
      <c r="B756" s="23">
        <v>2.5</v>
      </c>
      <c r="C756" s="24">
        <v>5</v>
      </c>
      <c r="D756" t="b" s="25">
        <v>0</v>
      </c>
      <c r="E756" s="26"/>
      <c r="F756" s="30">
        <f>3600*(B756*'data'!$C$15/1000-H756-I755)/C756</f>
        <v>437.598117481092</v>
      </c>
      <c r="G756" s="30">
        <f>IF(F756&gt;'data'!$H$29,'data'!$H$29,IF(F756&lt;0,0,F756))</f>
        <v>437.598117481092</v>
      </c>
      <c r="H756" s="30">
        <f>(J756*'data'!$C$16+K756*OFFSET('data'!$C$17,0,D756)-I755*(OFFSET('data'!$C$18,0,D756)+'data'!$C$19+OFFSET('data'!$C$20,0,D756)))*$C756/60</f>
        <v>-0.607775163168208</v>
      </c>
      <c r="I756" s="30">
        <f>(G756/60)*$C756/60+H756+I755</f>
        <v>16.3633802816823</v>
      </c>
      <c r="J756" s="30">
        <f>J755+('data'!$C$19*I755-'data'!$C$16*J755)*$C756/60</f>
        <v>66.57937144228541</v>
      </c>
      <c r="K756" s="30">
        <f>K755+(OFFSET('data'!$C$20,0,D756)*I755-OFFSET('data'!$C$17,0,D756)*K755)*$C756/60</f>
        <v>162.921000502322</v>
      </c>
      <c r="L756" s="28">
        <f>$A756/60</f>
        <v>62.6666666666667</v>
      </c>
      <c r="M756" s="24">
        <f>I756/'data'!$C$15*1000</f>
        <v>2.5</v>
      </c>
      <c r="N756" s="24">
        <f>N755+'data'!$G$21*(M755-N755)/60*C755</f>
        <v>2.49965545725379</v>
      </c>
      <c r="O756" s="25">
        <f>IF(N756&lt;='data'!$G$22,1.89,1.47)</f>
        <v>1.89</v>
      </c>
      <c r="P756" s="24">
        <f>$A756</f>
        <v>3760</v>
      </c>
      <c r="Q756" s="25">
        <f>'data'!$G$23-'data'!$G$23*(1-('data'!$G$22^O756)/('data'!$G$22^O756+N756^O756))</f>
        <v>54.2072309497505</v>
      </c>
      <c r="R756" s="25">
        <f>VLOOKUP(IF(P756-'data'!$G$24&lt;0,0,P756-'data'!$G$24),P2:Q1104,2)</f>
        <v>54.2075165603463</v>
      </c>
    </row>
    <row r="757" ht="20.05" customHeight="1">
      <c r="A757" s="22">
        <f>$A756+C756</f>
        <v>3765</v>
      </c>
      <c r="B757" s="23">
        <v>2.5</v>
      </c>
      <c r="C757" s="24">
        <v>5</v>
      </c>
      <c r="D757" t="b" s="25">
        <v>0</v>
      </c>
      <c r="E757" s="26"/>
      <c r="F757" s="30">
        <f>3600*(B757*'data'!$C$15/1000-H757-I756)/C757</f>
        <v>437.532100286715</v>
      </c>
      <c r="G757" s="30">
        <f>IF(F757&gt;'data'!$H$29,'data'!$H$29,IF(F757&lt;0,0,F757))</f>
        <v>437.532100286715</v>
      </c>
      <c r="H757" s="30">
        <f>(J757*'data'!$C$16+K757*OFFSET('data'!$C$17,0,D757)-I756*(OFFSET('data'!$C$18,0,D757)+'data'!$C$19+OFFSET('data'!$C$20,0,D757)))*$C757/60</f>
        <v>-0.607683472620462</v>
      </c>
      <c r="I757" s="30">
        <f>(G757/60)*$C757/60+H757+I756</f>
        <v>16.3633802816823</v>
      </c>
      <c r="J757" s="30">
        <f>J756+('data'!$C$19*I756-'data'!$C$16*J756)*$C757/60</f>
        <v>66.5841300576912</v>
      </c>
      <c r="K757" s="30">
        <f>K756+(OFFSET('data'!$C$20,0,D757)*I756-OFFSET('data'!$C$17,0,D757)*K756)*$C757/60</f>
        <v>163.111819170051</v>
      </c>
      <c r="L757" s="28">
        <f>$A757/60</f>
        <v>62.75</v>
      </c>
      <c r="M757" s="24">
        <f>I757/'data'!$C$15*1000</f>
        <v>2.5</v>
      </c>
      <c r="N757" s="24">
        <f>N756+'data'!$G$21*(M756-N756)/60*C756</f>
        <v>2.49965951156175</v>
      </c>
      <c r="O757" s="25">
        <f>IF(N757&lt;='data'!$G$22,1.89,1.47)</f>
        <v>1.89</v>
      </c>
      <c r="P757" s="24">
        <f>$A757</f>
        <v>3765</v>
      </c>
      <c r="Q757" s="25">
        <f>'data'!$G$23-'data'!$G$23*(1-('data'!$G$22^O757)/('data'!$G$22^O757+N757^O757))</f>
        <v>54.2071616353933</v>
      </c>
      <c r="R757" s="25">
        <f>VLOOKUP(IF(P757-'data'!$G$24&lt;0,0,P757-'data'!$G$24),P2:Q1104,2)</f>
        <v>54.2074438848262</v>
      </c>
    </row>
    <row r="758" ht="20.05" customHeight="1">
      <c r="A758" s="22">
        <f>$A757+C757</f>
        <v>3770</v>
      </c>
      <c r="B758" s="23">
        <v>2.5</v>
      </c>
      <c r="C758" s="24">
        <v>5</v>
      </c>
      <c r="D758" t="b" s="25">
        <v>0</v>
      </c>
      <c r="E758" s="26"/>
      <c r="F758" s="30">
        <f>3600*(B758*'data'!$C$15/1000-H758-I757)/C758</f>
        <v>437.466216424558</v>
      </c>
      <c r="G758" s="30">
        <f>IF(F758&gt;'data'!$H$29,'data'!$H$29,IF(F758&lt;0,0,F758))</f>
        <v>437.466216424558</v>
      </c>
      <c r="H758" s="30">
        <f>(J758*'data'!$C$16+K758*OFFSET('data'!$C$17,0,D758)-I757*(OFFSET('data'!$C$18,0,D758)+'data'!$C$19+OFFSET('data'!$C$20,0,D758)))*$C758/60</f>
        <v>-0.607591967256355</v>
      </c>
      <c r="I758" s="30">
        <f>(G758/60)*$C758/60+H758+I757</f>
        <v>16.3633802816823</v>
      </c>
      <c r="J758" s="30">
        <f>J757+('data'!$C$19*I757-'data'!$C$16*J757)*$C758/60</f>
        <v>66.5888607478407</v>
      </c>
      <c r="K758" s="30">
        <f>K757+(OFFSET('data'!$C$20,0,D758)*I757-OFFSET('data'!$C$17,0,D758)*K757)*$C758/60</f>
        <v>163.302574072489</v>
      </c>
      <c r="L758" s="28">
        <f>$A758/60</f>
        <v>62.8333333333333</v>
      </c>
      <c r="M758" s="24">
        <f>I758/'data'!$C$15*1000</f>
        <v>2.5</v>
      </c>
      <c r="N758" s="24">
        <f>N757+'data'!$G$21*(M757-N757)/60*C757</f>
        <v>2.4996635181618</v>
      </c>
      <c r="O758" s="25">
        <f>IF(N758&lt;='data'!$G$22,1.89,1.47)</f>
        <v>1.89</v>
      </c>
      <c r="P758" s="24">
        <f>$A758</f>
        <v>3770</v>
      </c>
      <c r="Q758" s="25">
        <f>'data'!$G$23-'data'!$G$23*(1-('data'!$G$22^O758)/('data'!$G$22^O758+N758^O758))</f>
        <v>54.2070931367488</v>
      </c>
      <c r="R758" s="25">
        <f>VLOOKUP(IF(P758-'data'!$G$24&lt;0,0,P758-'data'!$G$24),P2:Q1104,2)</f>
        <v>54.2073720645779</v>
      </c>
    </row>
    <row r="759" ht="20.05" customHeight="1">
      <c r="A759" s="22">
        <f>$A758+C758</f>
        <v>3775</v>
      </c>
      <c r="B759" s="23">
        <v>2.5</v>
      </c>
      <c r="C759" s="24">
        <v>5</v>
      </c>
      <c r="D759" t="b" s="25">
        <v>0</v>
      </c>
      <c r="E759" s="26"/>
      <c r="F759" s="30">
        <f>3600*(B759*'data'!$C$15/1000-H759-I758)/C759</f>
        <v>437.400465197085</v>
      </c>
      <c r="G759" s="30">
        <f>IF(F759&gt;'data'!$H$29,'data'!$H$29,IF(F759&lt;0,0,F759))</f>
        <v>437.400465197085</v>
      </c>
      <c r="H759" s="30">
        <f>(J759*'data'!$C$16+K759*OFFSET('data'!$C$17,0,D759)-I758*(OFFSET('data'!$C$18,0,D759)+'data'!$C$19+OFFSET('data'!$C$20,0,D759)))*$C759/60</f>
        <v>-0.607500646107088</v>
      </c>
      <c r="I759" s="30">
        <f>(G759/60)*$C759/60+H759+I758</f>
        <v>16.3633802816823</v>
      </c>
      <c r="J759" s="30">
        <f>J758+('data'!$C$19*I758-'data'!$C$16*J758)*$C759/60</f>
        <v>66.59356367660919</v>
      </c>
      <c r="K759" s="30">
        <f>K758+(OFFSET('data'!$C$20,0,D759)*I758-OFFSET('data'!$C$17,0,D759)*K758)*$C759/60</f>
        <v>163.493265230944</v>
      </c>
      <c r="L759" s="28">
        <f>$A759/60</f>
        <v>62.9166666666667</v>
      </c>
      <c r="M759" s="24">
        <f>I759/'data'!$C$15*1000</f>
        <v>2.5</v>
      </c>
      <c r="N759" s="24">
        <f>N758+'data'!$G$21*(M758-N758)/60*C758</f>
        <v>2.49966747761534</v>
      </c>
      <c r="O759" s="25">
        <f>IF(N759&lt;='data'!$G$22,1.89,1.47)</f>
        <v>1.89</v>
      </c>
      <c r="P759" s="24">
        <f>$A759</f>
        <v>3775</v>
      </c>
      <c r="Q759" s="25">
        <f>'data'!$G$23-'data'!$G$23*(1-('data'!$G$22^O759)/('data'!$G$22^O759+N759^O759))</f>
        <v>54.2070254442164</v>
      </c>
      <c r="R759" s="25">
        <f>VLOOKUP(IF(P759-'data'!$G$24&lt;0,0,P759-'data'!$G$24),P2:Q1104,2)</f>
        <v>54.2073010895352</v>
      </c>
    </row>
    <row r="760" ht="20.05" customHeight="1">
      <c r="A760" s="22">
        <f>$A759+C759</f>
        <v>3780</v>
      </c>
      <c r="B760" s="23">
        <v>2.5</v>
      </c>
      <c r="C760" s="24">
        <v>5</v>
      </c>
      <c r="D760" t="b" s="25">
        <v>0</v>
      </c>
      <c r="E760" s="26"/>
      <c r="F760" s="30">
        <f>3600*(B760*'data'!$C$15/1000-H760-I759)/C760</f>
        <v>437.334845910827</v>
      </c>
      <c r="G760" s="30">
        <f>IF(F760&gt;'data'!$H$29,'data'!$H$29,IF(F760&lt;0,0,F760))</f>
        <v>437.334845910827</v>
      </c>
      <c r="H760" s="30">
        <f>(J760*'data'!$C$16+K760*OFFSET('data'!$C$17,0,D760)-I759*(OFFSET('data'!$C$18,0,D760)+'data'!$C$19+OFFSET('data'!$C$20,0,D760)))*$C760/60</f>
        <v>-0.607409508209507</v>
      </c>
      <c r="I760" s="30">
        <f>(G760/60)*$C760/60+H760+I759</f>
        <v>16.3633802816823</v>
      </c>
      <c r="J760" s="30">
        <f>J759+('data'!$C$19*I759-'data'!$C$16*J759)*$C760/60</f>
        <v>66.5982390069105</v>
      </c>
      <c r="K760" s="30">
        <f>K759+(OFFSET('data'!$C$20,0,D760)*I759-OFFSET('data'!$C$17,0,D760)*K759)*$C760/60</f>
        <v>163.683892666717</v>
      </c>
      <c r="L760" s="28">
        <f>$A760/60</f>
        <v>63</v>
      </c>
      <c r="M760" s="24">
        <f>I760/'data'!$C$15*1000</f>
        <v>2.5</v>
      </c>
      <c r="N760" s="24">
        <f>N759+'data'!$G$21*(M759-N759)/60*C759</f>
        <v>2.49967139047714</v>
      </c>
      <c r="O760" s="25">
        <f>IF(N760&lt;='data'!$G$22,1.89,1.47)</f>
        <v>1.89</v>
      </c>
      <c r="P760" s="24">
        <f>$A760</f>
        <v>3780</v>
      </c>
      <c r="Q760" s="25">
        <f>'data'!$G$23-'data'!$G$23*(1-('data'!$G$22^O760)/('data'!$G$22^O760+N760^O760))</f>
        <v>54.2069585483089</v>
      </c>
      <c r="R760" s="25">
        <f>VLOOKUP(IF(P760-'data'!$G$24&lt;0,0,P760-'data'!$G$24),P2:Q1104,2)</f>
        <v>54.2072309497505</v>
      </c>
    </row>
    <row r="761" ht="20.05" customHeight="1">
      <c r="A761" s="22">
        <f>$A760+C760</f>
        <v>3785</v>
      </c>
      <c r="B761" s="23">
        <v>2.5</v>
      </c>
      <c r="C761" s="24">
        <v>5</v>
      </c>
      <c r="D761" t="b" s="25">
        <v>0</v>
      </c>
      <c r="E761" s="26"/>
      <c r="F761" s="30">
        <f>3600*(B761*'data'!$C$15/1000-H761-I760)/C761</f>
        <v>437.269357876353</v>
      </c>
      <c r="G761" s="30">
        <f>IF(F761&gt;'data'!$H$29,'data'!$H$29,IF(F761&lt;0,0,F761))</f>
        <v>437.269357876353</v>
      </c>
      <c r="H761" s="30">
        <f>(J761*'data'!$C$16+K761*OFFSET('data'!$C$17,0,D761)-I760*(OFFSET('data'!$C$18,0,D761)+'data'!$C$19+OFFSET('data'!$C$20,0,D761)))*$C761/60</f>
        <v>-0.607318552606071</v>
      </c>
      <c r="I761" s="30">
        <f>(G761/60)*$C761/60+H761+I760</f>
        <v>16.3633802816823</v>
      </c>
      <c r="J761" s="30">
        <f>J760+('data'!$C$19*I760-'data'!$C$16*J760)*$C761/60</f>
        <v>66.6028869007022</v>
      </c>
      <c r="K761" s="30">
        <f>K760+(OFFSET('data'!$C$20,0,D761)*I760-OFFSET('data'!$C$17,0,D761)*K760)*$C761/60</f>
        <v>163.874456401102</v>
      </c>
      <c r="L761" s="28">
        <f>$A761/60</f>
        <v>63.0833333333333</v>
      </c>
      <c r="M761" s="24">
        <f>I761/'data'!$C$15*1000</f>
        <v>2.5</v>
      </c>
      <c r="N761" s="24">
        <f>N760+'data'!$G$21*(M760-N760)/60*C760</f>
        <v>2.49967525729546</v>
      </c>
      <c r="O761" s="25">
        <f>IF(N761&lt;='data'!$G$22,1.89,1.47)</f>
        <v>1.89</v>
      </c>
      <c r="P761" s="24">
        <f>$A761</f>
        <v>3785</v>
      </c>
      <c r="Q761" s="25">
        <f>'data'!$G$23-'data'!$G$23*(1-('data'!$G$22^O761)/('data'!$G$22^O761+N761^O761))</f>
        <v>54.2068924396505</v>
      </c>
      <c r="R761" s="25">
        <f>VLOOKUP(IF(P761-'data'!$G$24&lt;0,0,P761-'data'!$G$24),P2:Q1104,2)</f>
        <v>54.2071616353933</v>
      </c>
    </row>
    <row r="762" ht="20.05" customHeight="1">
      <c r="A762" s="22">
        <f>$A761+C761</f>
        <v>3790</v>
      </c>
      <c r="B762" s="23">
        <v>2.5</v>
      </c>
      <c r="C762" s="24">
        <v>5</v>
      </c>
      <c r="D762" t="b" s="25">
        <v>0</v>
      </c>
      <c r="E762" s="26"/>
      <c r="F762" s="30">
        <f>3600*(B762*'data'!$C$15/1000-H762-I761)/C762</f>
        <v>437.204000408251</v>
      </c>
      <c r="G762" s="30">
        <f>IF(F762&gt;'data'!$H$29,'data'!$H$29,IF(F762&lt;0,0,F762))</f>
        <v>437.204000408251</v>
      </c>
      <c r="H762" s="30">
        <f>(J762*'data'!$C$16+K762*OFFSET('data'!$C$17,0,D762)-I761*(OFFSET('data'!$C$18,0,D762)+'data'!$C$19+OFFSET('data'!$C$20,0,D762)))*$C762/60</f>
        <v>-0.607227778344818</v>
      </c>
      <c r="I762" s="30">
        <f>(G762/60)*$C762/60+H762+I761</f>
        <v>16.3633802816823</v>
      </c>
      <c r="J762" s="30">
        <f>J761+('data'!$C$19*I761-'data'!$C$16*J761)*$C762/60</f>
        <v>66.6075075189916</v>
      </c>
      <c r="K762" s="30">
        <f>K761+(OFFSET('data'!$C$20,0,D762)*I761-OFFSET('data'!$C$17,0,D762)*K761)*$C762/60</f>
        <v>164.064956455385</v>
      </c>
      <c r="L762" s="28">
        <f>$A762/60</f>
        <v>63.1666666666667</v>
      </c>
      <c r="M762" s="24">
        <f>I762/'data'!$C$15*1000</f>
        <v>2.5</v>
      </c>
      <c r="N762" s="24">
        <f>N761+'data'!$G$21*(M761-N761)/60*C761</f>
        <v>2.49967907861211</v>
      </c>
      <c r="O762" s="25">
        <f>IF(N762&lt;='data'!$G$22,1.89,1.47)</f>
        <v>1.89</v>
      </c>
      <c r="P762" s="24">
        <f>$A762</f>
        <v>3790</v>
      </c>
      <c r="Q762" s="25">
        <f>'data'!$G$23-'data'!$G$23*(1-('data'!$G$22^O762)/('data'!$G$22^O762+N762^O762))</f>
        <v>54.2068271089756</v>
      </c>
      <c r="R762" s="25">
        <f>VLOOKUP(IF(P762-'data'!$G$24&lt;0,0,P762-'data'!$G$24),P2:Q1104,2)</f>
        <v>54.2070931367488</v>
      </c>
    </row>
    <row r="763" ht="20.05" customHeight="1">
      <c r="A763" s="22">
        <f>$A762+C762</f>
        <v>3795</v>
      </c>
      <c r="B763" s="23">
        <v>2.5</v>
      </c>
      <c r="C763" s="24">
        <v>5</v>
      </c>
      <c r="D763" t="b" s="25">
        <v>0</v>
      </c>
      <c r="E763" s="26"/>
      <c r="F763" s="30">
        <f>3600*(B763*'data'!$C$15/1000-H763-I762)/C763</f>
        <v>437.138772825102</v>
      </c>
      <c r="G763" s="30">
        <f>IF(F763&gt;'data'!$H$29,'data'!$H$29,IF(F763&lt;0,0,F763))</f>
        <v>437.138772825102</v>
      </c>
      <c r="H763" s="30">
        <f>(J763*'data'!$C$16+K763*OFFSET('data'!$C$17,0,D763)-I762*(OFFSET('data'!$C$18,0,D763)+'data'!$C$19+OFFSET('data'!$C$20,0,D763)))*$C763/60</f>
        <v>-0.607137184479333</v>
      </c>
      <c r="I763" s="30">
        <f>(G763/60)*$C763/60+H763+I762</f>
        <v>16.3633802816823</v>
      </c>
      <c r="J763" s="30">
        <f>J762+('data'!$C$19*I762-'data'!$C$16*J762)*$C763/60</f>
        <v>66.6121010218411</v>
      </c>
      <c r="K763" s="30">
        <f>K762+(OFFSET('data'!$C$20,0,D763)*I762-OFFSET('data'!$C$17,0,D763)*K762)*$C763/60</f>
        <v>164.255392850847</v>
      </c>
      <c r="L763" s="28">
        <f>$A763/60</f>
        <v>63.25</v>
      </c>
      <c r="M763" s="24">
        <f>I763/'data'!$C$15*1000</f>
        <v>2.5</v>
      </c>
      <c r="N763" s="24">
        <f>N762+'data'!$G$21*(M762-N762)/60*C762</f>
        <v>2.49968285496251</v>
      </c>
      <c r="O763" s="25">
        <f>IF(N763&lt;='data'!$G$22,1.89,1.47)</f>
        <v>1.89</v>
      </c>
      <c r="P763" s="24">
        <f>$A763</f>
        <v>3795</v>
      </c>
      <c r="Q763" s="25">
        <f>'data'!$G$23-'data'!$G$23*(1-('data'!$G$22^O763)/('data'!$G$22^O763+N763^O763))</f>
        <v>54.2067625471282</v>
      </c>
      <c r="R763" s="25">
        <f>VLOOKUP(IF(P763-'data'!$G$24&lt;0,0,P763-'data'!$G$24),P2:Q1104,2)</f>
        <v>54.2070254442164</v>
      </c>
    </row>
    <row r="764" ht="20.05" customHeight="1">
      <c r="A764" s="22">
        <f>$A763+C763</f>
        <v>3800</v>
      </c>
      <c r="B764" s="23">
        <v>2.5</v>
      </c>
      <c r="C764" s="24">
        <v>5</v>
      </c>
      <c r="D764" t="b" s="25">
        <v>0</v>
      </c>
      <c r="E764" s="26"/>
      <c r="F764" s="30">
        <f>3600*(B764*'data'!$C$15/1000-H764-I763)/C764</f>
        <v>437.073674449459</v>
      </c>
      <c r="G764" s="30">
        <f>IF(F764&gt;'data'!$H$29,'data'!$H$29,IF(F764&lt;0,0,F764))</f>
        <v>437.073674449459</v>
      </c>
      <c r="H764" s="30">
        <f>(J764*'data'!$C$16+K764*OFFSET('data'!$C$17,0,D764)-I763*(OFFSET('data'!$C$18,0,D764)+'data'!$C$19+OFFSET('data'!$C$20,0,D764)))*$C764/60</f>
        <v>-0.607046770068718</v>
      </c>
      <c r="I764" s="30">
        <f>(G764/60)*$C764/60+H764+I763</f>
        <v>16.3633802816823</v>
      </c>
      <c r="J764" s="30">
        <f>J763+('data'!$C$19*I763-'data'!$C$16*J763)*$C764/60</f>
        <v>66.6166675683737</v>
      </c>
      <c r="K764" s="30">
        <f>K763+(OFFSET('data'!$C$20,0,D764)*I763-OFFSET('data'!$C$17,0,D764)*K763)*$C764/60</f>
        <v>164.445765608760</v>
      </c>
      <c r="L764" s="28">
        <f>$A764/60</f>
        <v>63.3333333333333</v>
      </c>
      <c r="M764" s="24">
        <f>I764/'data'!$C$15*1000</f>
        <v>2.5</v>
      </c>
      <c r="N764" s="24">
        <f>N763+'data'!$G$21*(M763-N763)/60*C763</f>
        <v>2.49968658687579</v>
      </c>
      <c r="O764" s="25">
        <f>IF(N764&lt;='data'!$G$22,1.89,1.47)</f>
        <v>1.89</v>
      </c>
      <c r="P764" s="24">
        <f>$A764</f>
        <v>3800</v>
      </c>
      <c r="Q764" s="25">
        <f>'data'!$G$23-'data'!$G$23*(1-('data'!$G$22^O764)/('data'!$G$22^O764+N764^O764))</f>
        <v>54.2066987450596</v>
      </c>
      <c r="R764" s="25">
        <f>VLOOKUP(IF(P764-'data'!$G$24&lt;0,0,P764-'data'!$G$24),P2:Q1104,2)</f>
        <v>54.2069585483089</v>
      </c>
    </row>
    <row r="765" ht="20.05" customHeight="1">
      <c r="A765" s="22">
        <f>$A764+C764</f>
        <v>3805</v>
      </c>
      <c r="B765" s="23">
        <v>2.5</v>
      </c>
      <c r="C765" s="24">
        <v>5</v>
      </c>
      <c r="D765" t="b" s="25">
        <v>0</v>
      </c>
      <c r="E765" s="26"/>
      <c r="F765" s="30">
        <f>3600*(B765*'data'!$C$15/1000-H765-I764)/C765</f>
        <v>437.008704607821</v>
      </c>
      <c r="G765" s="30">
        <f>IF(F765&gt;'data'!$H$29,'data'!$H$29,IF(F765&lt;0,0,F765))</f>
        <v>437.008704607821</v>
      </c>
      <c r="H765" s="30">
        <f>(J765*'data'!$C$16+K765*OFFSET('data'!$C$17,0,D765)-I764*(OFFSET('data'!$C$18,0,D765)+'data'!$C$19+OFFSET('data'!$C$20,0,D765)))*$C765/60</f>
        <v>-0.606956534177554</v>
      </c>
      <c r="I765" s="30">
        <f>(G765/60)*$C765/60+H765+I764</f>
        <v>16.3633802816823</v>
      </c>
      <c r="J765" s="30">
        <f>J764+('data'!$C$19*I764-'data'!$C$16*J764)*$C765/60</f>
        <v>66.62120731677879</v>
      </c>
      <c r="K765" s="30">
        <f>K764+(OFFSET('data'!$C$20,0,D765)*I764-OFFSET('data'!$C$17,0,D765)*K764)*$C765/60</f>
        <v>164.636074750390</v>
      </c>
      <c r="L765" s="28">
        <f>$A765/60</f>
        <v>63.4166666666667</v>
      </c>
      <c r="M765" s="24">
        <f>I765/'data'!$C$15*1000</f>
        <v>2.5</v>
      </c>
      <c r="N765" s="24">
        <f>N764+'data'!$G$21*(M764-N764)/60*C764</f>
        <v>2.49969027487485</v>
      </c>
      <c r="O765" s="25">
        <f>IF(N765&lt;='data'!$G$22,1.89,1.47)</f>
        <v>1.89</v>
      </c>
      <c r="P765" s="24">
        <f>$A765</f>
        <v>3805</v>
      </c>
      <c r="Q765" s="25">
        <f>'data'!$G$23-'data'!$G$23*(1-('data'!$G$22^O765)/('data'!$G$22^O765+N765^O765))</f>
        <v>54.2066356938278</v>
      </c>
      <c r="R765" s="25">
        <f>VLOOKUP(IF(P765-'data'!$G$24&lt;0,0,P765-'data'!$G$24),P2:Q1104,2)</f>
        <v>54.2068924396505</v>
      </c>
    </row>
    <row r="766" ht="20.05" customHeight="1">
      <c r="A766" s="22">
        <f>$A765+C765</f>
        <v>3810</v>
      </c>
      <c r="B766" s="23">
        <v>2.5</v>
      </c>
      <c r="C766" s="24">
        <v>5</v>
      </c>
      <c r="D766" t="b" s="25">
        <v>0</v>
      </c>
      <c r="E766" s="26"/>
      <c r="F766" s="30">
        <f>3600*(B766*'data'!$C$15/1000-H766-I765)/C766</f>
        <v>436.943862630611</v>
      </c>
      <c r="G766" s="30">
        <f>IF(F766&gt;'data'!$H$29,'data'!$H$29,IF(F766&lt;0,0,F766))</f>
        <v>436.943862630611</v>
      </c>
      <c r="H766" s="30">
        <f>(J766*'data'!$C$16+K766*OFFSET('data'!$C$17,0,D766)-I765*(OFFSET('data'!$C$18,0,D766)+'data'!$C$19+OFFSET('data'!$C$20,0,D766)))*$C766/60</f>
        <v>-0.6068664758758729</v>
      </c>
      <c r="I766" s="30">
        <f>(G766/60)*$C766/60+H766+I765</f>
        <v>16.3633802816823</v>
      </c>
      <c r="J766" s="30">
        <f>J765+('data'!$C$19*I765-'data'!$C$16*J765)*$C766/60</f>
        <v>66.62572042431739</v>
      </c>
      <c r="K766" s="30">
        <f>K765+(OFFSET('data'!$C$20,0,D766)*I765-OFFSET('data'!$C$17,0,D766)*K765)*$C766/60</f>
        <v>164.826320296996</v>
      </c>
      <c r="L766" s="28">
        <f>$A766/60</f>
        <v>63.5</v>
      </c>
      <c r="M766" s="24">
        <f>I766/'data'!$C$15*1000</f>
        <v>2.5</v>
      </c>
      <c r="N766" s="24">
        <f>N765+'data'!$G$21*(M765-N765)/60*C765</f>
        <v>2.49969391947644</v>
      </c>
      <c r="O766" s="25">
        <f>IF(N766&lt;='data'!$G$22,1.89,1.47)</f>
        <v>1.89</v>
      </c>
      <c r="P766" s="24">
        <f>$A766</f>
        <v>3810</v>
      </c>
      <c r="Q766" s="25">
        <f>'data'!$G$23-'data'!$G$23*(1-('data'!$G$22^O766)/('data'!$G$22^O766+N766^O766))</f>
        <v>54.2065733845961</v>
      </c>
      <c r="R766" s="25">
        <f>VLOOKUP(IF(P766-'data'!$G$24&lt;0,0,P766-'data'!$G$24),P2:Q1104,2)</f>
        <v>54.2068271089756</v>
      </c>
    </row>
    <row r="767" ht="20.05" customHeight="1">
      <c r="A767" s="22">
        <f>$A766+C766</f>
        <v>3815</v>
      </c>
      <c r="B767" s="23">
        <v>2.5</v>
      </c>
      <c r="C767" s="24">
        <v>5</v>
      </c>
      <c r="D767" t="b" s="25">
        <v>0</v>
      </c>
      <c r="E767" s="26"/>
      <c r="F767" s="30">
        <f>3600*(B767*'data'!$C$15/1000-H767-I766)/C767</f>
        <v>436.879147852153</v>
      </c>
      <c r="G767" s="30">
        <f>IF(F767&gt;'data'!$H$29,'data'!$H$29,IF(F767&lt;0,0,F767))</f>
        <v>436.879147852153</v>
      </c>
      <c r="H767" s="30">
        <f>(J767*'data'!$C$16+K767*OFFSET('data'!$C$17,0,D767)-I766*(OFFSET('data'!$C$18,0,D767)+'data'!$C$19+OFFSET('data'!$C$20,0,D767)))*$C767/60</f>
        <v>-0.606776594239127</v>
      </c>
      <c r="I767" s="30">
        <f>(G767/60)*$C767/60+H767+I766</f>
        <v>16.3633802816823</v>
      </c>
      <c r="J767" s="30">
        <f>J766+('data'!$C$19*I766-'data'!$C$16*J766)*$C767/60</f>
        <v>66.6302070473276</v>
      </c>
      <c r="K767" s="30">
        <f>K766+(OFFSET('data'!$C$20,0,D767)*I766-OFFSET('data'!$C$17,0,D767)*K766)*$C767/60</f>
        <v>165.016502269828</v>
      </c>
      <c r="L767" s="28">
        <f>$A767/60</f>
        <v>63.5833333333333</v>
      </c>
      <c r="M767" s="24">
        <f>I767/'data'!$C$15*1000</f>
        <v>2.5</v>
      </c>
      <c r="N767" s="24">
        <f>N766+'data'!$G$21*(M766-N766)/60*C766</f>
        <v>2.49969752119122</v>
      </c>
      <c r="O767" s="25">
        <f>IF(N767&lt;='data'!$G$22,1.89,1.47)</f>
        <v>1.89</v>
      </c>
      <c r="P767" s="24">
        <f>$A767</f>
        <v>3815</v>
      </c>
      <c r="Q767" s="25">
        <f>'data'!$G$23-'data'!$G$23*(1-('data'!$G$22^O767)/('data'!$G$22^O767+N767^O767))</f>
        <v>54.2065118086317</v>
      </c>
      <c r="R767" s="25">
        <f>VLOOKUP(IF(P767-'data'!$G$24&lt;0,0,P767-'data'!$G$24),P2:Q1104,2)</f>
        <v>54.2067625471282</v>
      </c>
    </row>
    <row r="768" ht="20.05" customHeight="1">
      <c r="A768" s="22">
        <f>$A767+C767</f>
        <v>3820</v>
      </c>
      <c r="B768" s="23">
        <v>2.5</v>
      </c>
      <c r="C768" s="24">
        <v>5</v>
      </c>
      <c r="D768" t="b" s="25">
        <v>0</v>
      </c>
      <c r="E768" s="26"/>
      <c r="F768" s="30">
        <f>3600*(B768*'data'!$C$15/1000-H768-I767)/C768</f>
        <v>436.814559610651</v>
      </c>
      <c r="G768" s="30">
        <f>IF(F768&gt;'data'!$H$29,'data'!$H$29,IF(F768&lt;0,0,F768))</f>
        <v>436.814559610651</v>
      </c>
      <c r="H768" s="30">
        <f>(J768*'data'!$C$16+K768*OFFSET('data'!$C$17,0,D768)-I767*(OFFSET('data'!$C$18,0,D768)+'data'!$C$19+OFFSET('data'!$C$20,0,D768)))*$C768/60</f>
        <v>-0.606686888348151</v>
      </c>
      <c r="I768" s="30">
        <f>(G768/60)*$C768/60+H768+I767</f>
        <v>16.3633802816823</v>
      </c>
      <c r="J768" s="30">
        <f>J767+('data'!$C$19*I767-'data'!$C$16*J767)*$C768/60</f>
        <v>66.6346673412301</v>
      </c>
      <c r="K768" s="30">
        <f>K767+(OFFSET('data'!$C$20,0,D768)*I767-OFFSET('data'!$C$17,0,D768)*K767)*$C768/60</f>
        <v>165.206620690131</v>
      </c>
      <c r="L768" s="28">
        <f>$A768/60</f>
        <v>63.6666666666667</v>
      </c>
      <c r="M768" s="24">
        <f>I768/'data'!$C$15*1000</f>
        <v>2.5</v>
      </c>
      <c r="N768" s="24">
        <f>N767+'data'!$G$21*(M767-N767)/60*C767</f>
        <v>2.49970108052386</v>
      </c>
      <c r="O768" s="25">
        <f>IF(N768&lt;='data'!$G$22,1.89,1.47)</f>
        <v>1.89</v>
      </c>
      <c r="P768" s="24">
        <f>$A768</f>
        <v>3820</v>
      </c>
      <c r="Q768" s="25">
        <f>'data'!$G$23-'data'!$G$23*(1-('data'!$G$22^O768)/('data'!$G$22^O768+N768^O768))</f>
        <v>54.2064509573046</v>
      </c>
      <c r="R768" s="25">
        <f>VLOOKUP(IF(P768-'data'!$G$24&lt;0,0,P768-'data'!$G$24),P2:Q1104,2)</f>
        <v>54.2066987450596</v>
      </c>
    </row>
    <row r="769" ht="20.05" customHeight="1">
      <c r="A769" s="22">
        <f>$A768+C768</f>
        <v>3825</v>
      </c>
      <c r="B769" s="23">
        <v>2.5</v>
      </c>
      <c r="C769" s="24">
        <v>5</v>
      </c>
      <c r="D769" t="b" s="25">
        <v>0</v>
      </c>
      <c r="E769" s="26"/>
      <c r="F769" s="30">
        <f>3600*(B769*'data'!$C$15/1000-H769-I768)/C769</f>
        <v>436.750097248161</v>
      </c>
      <c r="G769" s="30">
        <f>IF(F769&gt;'data'!$H$29,'data'!$H$29,IF(F769&lt;0,0,F769))</f>
        <v>436.750097248161</v>
      </c>
      <c r="H769" s="30">
        <f>(J769*'data'!$C$16+K769*OFFSET('data'!$C$17,0,D769)-I768*(OFFSET('data'!$C$18,0,D769)+'data'!$C$19+OFFSET('data'!$C$20,0,D769)))*$C769/60</f>
        <v>-0.606597357289138</v>
      </c>
      <c r="I769" s="30">
        <f>(G769/60)*$C769/60+H769+I768</f>
        <v>16.3633802816823</v>
      </c>
      <c r="J769" s="30">
        <f>J768+('data'!$C$19*I768-'data'!$C$16*J768)*$C769/60</f>
        <v>66.6391014605334</v>
      </c>
      <c r="K769" s="30">
        <f>K768+(OFFSET('data'!$C$20,0,D769)*I768-OFFSET('data'!$C$17,0,D769)*K768)*$C769/60</f>
        <v>165.396675579143</v>
      </c>
      <c r="L769" s="28">
        <f>$A769/60</f>
        <v>63.75</v>
      </c>
      <c r="M769" s="24">
        <f>I769/'data'!$C$15*1000</f>
        <v>2.5</v>
      </c>
      <c r="N769" s="24">
        <f>N768+'data'!$G$21*(M768-N768)/60*C768</f>
        <v>2.49970459797307</v>
      </c>
      <c r="O769" s="25">
        <f>IF(N769&lt;='data'!$G$22,1.89,1.47)</f>
        <v>1.89</v>
      </c>
      <c r="P769" s="24">
        <f>$A769</f>
        <v>3825</v>
      </c>
      <c r="Q769" s="25">
        <f>'data'!$G$23-'data'!$G$23*(1-('data'!$G$22^O769)/('data'!$G$22^O769+N769^O769))</f>
        <v>54.2063908220866</v>
      </c>
      <c r="R769" s="25">
        <f>VLOOKUP(IF(P769-'data'!$G$24&lt;0,0,P769-'data'!$G$24),P2:Q1104,2)</f>
        <v>54.2066356938278</v>
      </c>
    </row>
    <row r="770" ht="20.05" customHeight="1">
      <c r="A770" s="22">
        <f>$A769+C769</f>
        <v>3830</v>
      </c>
      <c r="B770" s="23">
        <v>2.5</v>
      </c>
      <c r="C770" s="24">
        <v>5</v>
      </c>
      <c r="D770" t="b" s="25">
        <v>0</v>
      </c>
      <c r="E770" s="26"/>
      <c r="F770" s="30">
        <f>3600*(B770*'data'!$C$15/1000-H770-I769)/C770</f>
        <v>436.685760110575</v>
      </c>
      <c r="G770" s="30">
        <f>IF(F770&gt;'data'!$H$29,'data'!$H$29,IF(F770&lt;0,0,F770))</f>
        <v>436.685760110575</v>
      </c>
      <c r="H770" s="30">
        <f>(J770*'data'!$C$16+K770*OFFSET('data'!$C$17,0,D770)-I769*(OFFSET('data'!$C$18,0,D770)+'data'!$C$19+OFFSET('data'!$C$20,0,D770)))*$C770/60</f>
        <v>-0.606508000153602</v>
      </c>
      <c r="I770" s="30">
        <f>(G770/60)*$C770/60+H770+I769</f>
        <v>16.3633802816823</v>
      </c>
      <c r="J770" s="30">
        <f>J769+('data'!$C$19*I769-'data'!$C$16*J769)*$C770/60</f>
        <v>66.6435095588395</v>
      </c>
      <c r="K770" s="30">
        <f>K769+(OFFSET('data'!$C$20,0,D770)*I769-OFFSET('data'!$C$17,0,D770)*K769)*$C770/60</f>
        <v>165.586666958093</v>
      </c>
      <c r="L770" s="28">
        <f>$A770/60</f>
        <v>63.8333333333333</v>
      </c>
      <c r="M770" s="24">
        <f>I770/'data'!$C$15*1000</f>
        <v>2.5</v>
      </c>
      <c r="N770" s="24">
        <f>N769+'data'!$G$21*(M769-N769)/60*C769</f>
        <v>2.49970807403171</v>
      </c>
      <c r="O770" s="25">
        <f>IF(N770&lt;='data'!$G$22,1.89,1.47)</f>
        <v>1.89</v>
      </c>
      <c r="P770" s="24">
        <f>$A770</f>
        <v>3830</v>
      </c>
      <c r="Q770" s="25">
        <f>'data'!$G$23-'data'!$G$23*(1-('data'!$G$22^O770)/('data'!$G$22^O770+N770^O770))</f>
        <v>54.2063313945495</v>
      </c>
      <c r="R770" s="25">
        <f>VLOOKUP(IF(P770-'data'!$G$24&lt;0,0,P770-'data'!$G$24),P2:Q1104,2)</f>
        <v>54.2065733845961</v>
      </c>
    </row>
    <row r="771" ht="20.05" customHeight="1">
      <c r="A771" s="22">
        <f>$A770+C770</f>
        <v>3835</v>
      </c>
      <c r="B771" s="23">
        <v>2.5</v>
      </c>
      <c r="C771" s="24">
        <v>5</v>
      </c>
      <c r="D771" t="b" s="25">
        <v>0</v>
      </c>
      <c r="E771" s="26"/>
      <c r="F771" s="30">
        <f>3600*(B771*'data'!$C$15/1000-H771-I770)/C771</f>
        <v>436.621547547593</v>
      </c>
      <c r="G771" s="30">
        <f>IF(F771&gt;'data'!$H$29,'data'!$H$29,IF(F771&lt;0,0,F771))</f>
        <v>436.621547547593</v>
      </c>
      <c r="H771" s="30">
        <f>(J771*'data'!$C$16+K771*OFFSET('data'!$C$17,0,D771)-I770*(OFFSET('data'!$C$18,0,D771)+'data'!$C$19+OFFSET('data'!$C$20,0,D771)))*$C771/60</f>
        <v>-0.606418816038349</v>
      </c>
      <c r="I771" s="30">
        <f>(G771/60)*$C771/60+H771+I770</f>
        <v>16.3633802816823</v>
      </c>
      <c r="J771" s="30">
        <f>J770+('data'!$C$19*I770-'data'!$C$16*J770)*$C771/60</f>
        <v>66.64789178884899</v>
      </c>
      <c r="K771" s="30">
        <f>K770+(OFFSET('data'!$C$20,0,D771)*I770-OFFSET('data'!$C$17,0,D771)*K770)*$C771/60</f>
        <v>165.776594848204</v>
      </c>
      <c r="L771" s="28">
        <f>$A771/60</f>
        <v>63.9166666666667</v>
      </c>
      <c r="M771" s="24">
        <f>I771/'data'!$C$15*1000</f>
        <v>2.5</v>
      </c>
      <c r="N771" s="24">
        <f>N770+'data'!$G$21*(M770-N770)/60*C770</f>
        <v>2.49971150918682</v>
      </c>
      <c r="O771" s="25">
        <f>IF(N771&lt;='data'!$G$22,1.89,1.47)</f>
        <v>1.89</v>
      </c>
      <c r="P771" s="24">
        <f>$A771</f>
        <v>3835</v>
      </c>
      <c r="Q771" s="25">
        <f>'data'!$G$23-'data'!$G$23*(1-('data'!$G$22^O771)/('data'!$G$22^O771+N771^O771))</f>
        <v>54.2062726663648</v>
      </c>
      <c r="R771" s="25">
        <f>VLOOKUP(IF(P771-'data'!$G$24&lt;0,0,P771-'data'!$G$24),P2:Q1104,2)</f>
        <v>54.2065118086317</v>
      </c>
    </row>
    <row r="772" ht="20.05" customHeight="1">
      <c r="A772" s="22">
        <f>$A771+C771</f>
        <v>3840</v>
      </c>
      <c r="B772" s="23">
        <v>2.5</v>
      </c>
      <c r="C772" s="24">
        <v>5</v>
      </c>
      <c r="D772" t="b" s="25">
        <v>0</v>
      </c>
      <c r="E772" s="26"/>
      <c r="F772" s="30">
        <f>3600*(B772*'data'!$C$15/1000-H772-I771)/C772</f>
        <v>436.557458912705</v>
      </c>
      <c r="G772" s="30">
        <f>IF(F772&gt;'data'!$H$29,'data'!$H$29,IF(F772&lt;0,0,F772))</f>
        <v>436.557458912705</v>
      </c>
      <c r="H772" s="30">
        <f>(J772*'data'!$C$16+K772*OFFSET('data'!$C$17,0,D772)-I771*(OFFSET('data'!$C$18,0,D772)+'data'!$C$19+OFFSET('data'!$C$20,0,D772)))*$C772/60</f>
        <v>-0.606329804045449</v>
      </c>
      <c r="I772" s="30">
        <f>(G772/60)*$C772/60+H772+I771</f>
        <v>16.3633802816823</v>
      </c>
      <c r="J772" s="30">
        <f>J771+('data'!$C$19*I771-'data'!$C$16*J771)*$C772/60</f>
        <v>66.6522483023662</v>
      </c>
      <c r="K772" s="30">
        <f>K771+(OFFSET('data'!$C$20,0,D772)*I771-OFFSET('data'!$C$17,0,D772)*K771)*$C772/60</f>
        <v>165.966459270692</v>
      </c>
      <c r="L772" s="28">
        <f>$A772/60</f>
        <v>64</v>
      </c>
      <c r="M772" s="24">
        <f>I772/'data'!$C$15*1000</f>
        <v>2.5</v>
      </c>
      <c r="N772" s="24">
        <f>N771+'data'!$G$21*(M771-N771)/60*C771</f>
        <v>2.49971490391973</v>
      </c>
      <c r="O772" s="25">
        <f>IF(N772&lt;='data'!$G$22,1.89,1.47)</f>
        <v>1.89</v>
      </c>
      <c r="P772" s="24">
        <f>$A772</f>
        <v>3840</v>
      </c>
      <c r="Q772" s="25">
        <f>'data'!$G$23-'data'!$G$23*(1-('data'!$G$22^O772)/('data'!$G$22^O772+N772^O772))</f>
        <v>54.2062146293016</v>
      </c>
      <c r="R772" s="25">
        <f>VLOOKUP(IF(P772-'data'!$G$24&lt;0,0,P772-'data'!$G$24),P2:Q1104,2)</f>
        <v>54.2064509573046</v>
      </c>
    </row>
    <row r="773" ht="20.05" customHeight="1">
      <c r="A773" s="22">
        <f>$A772+C772</f>
        <v>3845</v>
      </c>
      <c r="B773" s="23">
        <v>2.5</v>
      </c>
      <c r="C773" s="24">
        <v>5</v>
      </c>
      <c r="D773" t="b" s="25">
        <v>0</v>
      </c>
      <c r="E773" s="26"/>
      <c r="F773" s="30">
        <f>3600*(B773*'data'!$C$15/1000-H773-I772)/C773</f>
        <v>436.493493563164</v>
      </c>
      <c r="G773" s="30">
        <f>IF(F773&gt;'data'!$H$29,'data'!$H$29,IF(F773&lt;0,0,F773))</f>
        <v>436.493493563164</v>
      </c>
      <c r="H773" s="30">
        <f>(J773*'data'!$C$16+K773*OFFSET('data'!$C$17,0,D773)-I772*(OFFSET('data'!$C$18,0,D773)+'data'!$C$19+OFFSET('data'!$C$20,0,D773)))*$C773/60</f>
        <v>-0.606240963282197</v>
      </c>
      <c r="I773" s="30">
        <f>(G773/60)*$C773/60+H773+I772</f>
        <v>16.3633802816823</v>
      </c>
      <c r="J773" s="30">
        <f>J772+('data'!$C$19*I772-'data'!$C$16*J772)*$C773/60</f>
        <v>66.6565792503047</v>
      </c>
      <c r="K773" s="30">
        <f>K772+(OFFSET('data'!$C$20,0,D773)*I772-OFFSET('data'!$C$17,0,D773)*K772)*$C773/60</f>
        <v>166.156260246766</v>
      </c>
      <c r="L773" s="28">
        <f>$A773/60</f>
        <v>64.0833333333333</v>
      </c>
      <c r="M773" s="24">
        <f>I773/'data'!$C$15*1000</f>
        <v>2.5</v>
      </c>
      <c r="N773" s="24">
        <f>N772+'data'!$G$21*(M772-N772)/60*C772</f>
        <v>2.4997182587061</v>
      </c>
      <c r="O773" s="25">
        <f>IF(N773&lt;='data'!$G$22,1.89,1.47)</f>
        <v>1.89</v>
      </c>
      <c r="P773" s="24">
        <f>$A773</f>
        <v>3845</v>
      </c>
      <c r="Q773" s="25">
        <f>'data'!$G$23-'data'!$G$23*(1-('data'!$G$22^O773)/('data'!$G$22^O773+N773^O773))</f>
        <v>54.206157275226</v>
      </c>
      <c r="R773" s="25">
        <f>VLOOKUP(IF(P773-'data'!$G$24&lt;0,0,P773-'data'!$G$24),P2:Q1104,2)</f>
        <v>54.2063908220866</v>
      </c>
    </row>
    <row r="774" ht="20.05" customHeight="1">
      <c r="A774" s="22">
        <f>$A773+C773</f>
        <v>3850</v>
      </c>
      <c r="B774" s="23">
        <v>2.5</v>
      </c>
      <c r="C774" s="24">
        <v>5</v>
      </c>
      <c r="D774" t="b" s="25">
        <v>0</v>
      </c>
      <c r="E774" s="26"/>
      <c r="F774" s="30">
        <f>3600*(B774*'data'!$C$15/1000-H774-I773)/C774</f>
        <v>436.429650859970</v>
      </c>
      <c r="G774" s="30">
        <f>IF(F774&gt;'data'!$H$29,'data'!$H$29,IF(F774&lt;0,0,F774))</f>
        <v>436.429650859970</v>
      </c>
      <c r="H774" s="30">
        <f>(J774*'data'!$C$16+K774*OFFSET('data'!$C$17,0,D774)-I773*(OFFSET('data'!$C$18,0,D774)+'data'!$C$19+OFFSET('data'!$C$20,0,D774)))*$C774/60</f>
        <v>-0.606152292861094</v>
      </c>
      <c r="I774" s="30">
        <f>(G774/60)*$C774/60+H774+I773</f>
        <v>16.3633802816823</v>
      </c>
      <c r="J774" s="30">
        <f>J773+('data'!$C$19*I773-'data'!$C$16*J773)*$C774/60</f>
        <v>66.66088478269241</v>
      </c>
      <c r="K774" s="30">
        <f>K773+(OFFSET('data'!$C$20,0,D774)*I773-OFFSET('data'!$C$17,0,D774)*K773)*$C774/60</f>
        <v>166.345997797627</v>
      </c>
      <c r="L774" s="28">
        <f>$A774/60</f>
        <v>64.1666666666667</v>
      </c>
      <c r="M774" s="24">
        <f>I774/'data'!$C$15*1000</f>
        <v>2.5</v>
      </c>
      <c r="N774" s="24">
        <f>N773+'data'!$G$21*(M773-N773)/60*C773</f>
        <v>2.49972157401598</v>
      </c>
      <c r="O774" s="25">
        <f>IF(N774&lt;='data'!$G$22,1.89,1.47)</f>
        <v>1.89</v>
      </c>
      <c r="P774" s="24">
        <f>$A774</f>
        <v>3850</v>
      </c>
      <c r="Q774" s="25">
        <f>'data'!$G$23-'data'!$G$23*(1-('data'!$G$22^O774)/('data'!$G$22^O774+N774^O774))</f>
        <v>54.2061005961</v>
      </c>
      <c r="R774" s="25">
        <f>VLOOKUP(IF(P774-'data'!$G$24&lt;0,0,P774-'data'!$G$24),P2:Q1104,2)</f>
        <v>54.2063313945495</v>
      </c>
    </row>
    <row r="775" ht="20.05" customHeight="1">
      <c r="A775" s="22">
        <f>$A774+C774</f>
        <v>3855</v>
      </c>
      <c r="B775" s="23">
        <v>2.5</v>
      </c>
      <c r="C775" s="24">
        <v>5</v>
      </c>
      <c r="D775" t="b" s="25">
        <v>0</v>
      </c>
      <c r="E775" s="26"/>
      <c r="F775" s="30">
        <f>3600*(B775*'data'!$C$15/1000-H775-I774)/C775</f>
        <v>436.365930167840</v>
      </c>
      <c r="G775" s="30">
        <f>IF(F775&gt;'data'!$H$29,'data'!$H$29,IF(F775&lt;0,0,F775))</f>
        <v>436.365930167840</v>
      </c>
      <c r="H775" s="30">
        <f>(J775*'data'!$C$16+K775*OFFSET('data'!$C$17,0,D775)-I774*(OFFSET('data'!$C$18,0,D775)+'data'!$C$19+OFFSET('data'!$C$20,0,D775)))*$C775/60</f>
        <v>-0.606063791899803</v>
      </c>
      <c r="I775" s="30">
        <f>(G775/60)*$C775/60+H775+I774</f>
        <v>16.3633802816823</v>
      </c>
      <c r="J775" s="30">
        <f>J774+('data'!$C$19*I774-'data'!$C$16*J774)*$C775/60</f>
        <v>66.6651650486769</v>
      </c>
      <c r="K775" s="30">
        <f>K774+(OFFSET('data'!$C$20,0,D775)*I774-OFFSET('data'!$C$17,0,D775)*K774)*$C775/60</f>
        <v>166.535671944470</v>
      </c>
      <c r="L775" s="28">
        <f>$A775/60</f>
        <v>64.25</v>
      </c>
      <c r="M775" s="24">
        <f>I775/'data'!$C$15*1000</f>
        <v>2.5</v>
      </c>
      <c r="N775" s="24">
        <f>N774+'data'!$G$21*(M774-N774)/60*C774</f>
        <v>2.4997248503139</v>
      </c>
      <c r="O775" s="25">
        <f>IF(N775&lt;='data'!$G$22,1.89,1.47)</f>
        <v>1.89</v>
      </c>
      <c r="P775" s="24">
        <f>$A775</f>
        <v>3855</v>
      </c>
      <c r="Q775" s="25">
        <f>'data'!$G$23-'data'!$G$23*(1-('data'!$G$22^O775)/('data'!$G$22^O775+N775^O775))</f>
        <v>54.206044583980</v>
      </c>
      <c r="R775" s="25">
        <f>VLOOKUP(IF(P775-'data'!$G$24&lt;0,0,P775-'data'!$G$24),P2:Q1104,2)</f>
        <v>54.2062726663648</v>
      </c>
    </row>
    <row r="776" ht="20.05" customHeight="1">
      <c r="A776" s="22">
        <f>$A775+C775</f>
        <v>3860</v>
      </c>
      <c r="B776" s="23">
        <v>2.5</v>
      </c>
      <c r="C776" s="24">
        <v>5</v>
      </c>
      <c r="D776" t="b" s="25">
        <v>0</v>
      </c>
      <c r="E776" s="26"/>
      <c r="F776" s="30">
        <f>3600*(B776*'data'!$C$15/1000-H776-I775)/C776</f>
        <v>436.302330855196</v>
      </c>
      <c r="G776" s="30">
        <f>IF(F776&gt;'data'!$H$29,'data'!$H$29,IF(F776&lt;0,0,F776))</f>
        <v>436.302330855196</v>
      </c>
      <c r="H776" s="30">
        <f>(J776*'data'!$C$16+K776*OFFSET('data'!$C$17,0,D776)-I775*(OFFSET('data'!$C$18,0,D776)+'data'!$C$19+OFFSET('data'!$C$20,0,D776)))*$C776/60</f>
        <v>-0.605975459521131</v>
      </c>
      <c r="I776" s="30">
        <f>(G776/60)*$C776/60+H776+I775</f>
        <v>16.3633802816823</v>
      </c>
      <c r="J776" s="30">
        <f>J775+('data'!$C$19*I775-'data'!$C$16*J775)*$C776/60</f>
        <v>66.6694201965305</v>
      </c>
      <c r="K776" s="30">
        <f>K775+(OFFSET('data'!$C$20,0,D776)*I775-OFFSET('data'!$C$17,0,D776)*K775)*$C776/60</f>
        <v>166.725282708483</v>
      </c>
      <c r="L776" s="28">
        <f>$A776/60</f>
        <v>64.3333333333333</v>
      </c>
      <c r="M776" s="24">
        <f>I776/'data'!$C$15*1000</f>
        <v>2.5</v>
      </c>
      <c r="N776" s="24">
        <f>N775+'data'!$G$21*(M775-N775)/60*C775</f>
        <v>2.49972808805892</v>
      </c>
      <c r="O776" s="25">
        <f>IF(N776&lt;='data'!$G$22,1.89,1.47)</f>
        <v>1.89</v>
      </c>
      <c r="P776" s="24">
        <f>$A776</f>
        <v>3860</v>
      </c>
      <c r="Q776" s="25">
        <f>'data'!$G$23-'data'!$G$23*(1-('data'!$G$22^O776)/('data'!$G$22^O776+N776^O776))</f>
        <v>54.2059892310163</v>
      </c>
      <c r="R776" s="25">
        <f>VLOOKUP(IF(P776-'data'!$G$24&lt;0,0,P776-'data'!$G$24),P2:Q1104,2)</f>
        <v>54.2062146293016</v>
      </c>
    </row>
    <row r="777" ht="20.05" customHeight="1">
      <c r="A777" s="22">
        <f>$A776+C776</f>
        <v>3865</v>
      </c>
      <c r="B777" s="23">
        <v>2.5</v>
      </c>
      <c r="C777" s="24">
        <v>5</v>
      </c>
      <c r="D777" t="b" s="25">
        <v>0</v>
      </c>
      <c r="E777" s="26"/>
      <c r="F777" s="30">
        <f>3600*(B777*'data'!$C$15/1000-H777-I776)/C777</f>
        <v>436.238852294136</v>
      </c>
      <c r="G777" s="30">
        <f>IF(F777&gt;'data'!$H$29,'data'!$H$29,IF(F777&lt;0,0,F777))</f>
        <v>436.238852294136</v>
      </c>
      <c r="H777" s="30">
        <f>(J777*'data'!$C$16+K777*OFFSET('data'!$C$17,0,D777)-I776*(OFFSET('data'!$C$18,0,D777)+'data'!$C$19+OFFSET('data'!$C$20,0,D777)))*$C777/60</f>
        <v>-0.605887294852991</v>
      </c>
      <c r="I777" s="30">
        <f>(G777/60)*$C777/60+H777+I776</f>
        <v>16.3633802816823</v>
      </c>
      <c r="J777" s="30">
        <f>J776+('data'!$C$19*I776-'data'!$C$16*J776)*$C777/60</f>
        <v>66.67365037365531</v>
      </c>
      <c r="K777" s="30">
        <f>K776+(OFFSET('data'!$C$20,0,D777)*I776-OFFSET('data'!$C$17,0,D777)*K776)*$C777/60</f>
        <v>166.914830110846</v>
      </c>
      <c r="L777" s="28">
        <f>$A777/60</f>
        <v>64.4166666666667</v>
      </c>
      <c r="M777" s="24">
        <f>I777/'data'!$C$15*1000</f>
        <v>2.5</v>
      </c>
      <c r="N777" s="24">
        <f>N776+'data'!$G$21*(M776-N776)/60*C776</f>
        <v>2.49973128770471</v>
      </c>
      <c r="O777" s="25">
        <f>IF(N777&lt;='data'!$G$22,1.89,1.47)</f>
        <v>1.89</v>
      </c>
      <c r="P777" s="24">
        <f>$A777</f>
        <v>3865</v>
      </c>
      <c r="Q777" s="25">
        <f>'data'!$G$23-'data'!$G$23*(1-('data'!$G$22^O777)/('data'!$G$22^O777+N777^O777))</f>
        <v>54.2059345294509</v>
      </c>
      <c r="R777" s="25">
        <f>VLOOKUP(IF(P777-'data'!$G$24&lt;0,0,P777-'data'!$G$24),P2:Q1104,2)</f>
        <v>54.206157275226</v>
      </c>
    </row>
    <row r="778" ht="20.05" customHeight="1">
      <c r="A778" s="22">
        <f>$A777+C777</f>
        <v>3870</v>
      </c>
      <c r="B778" s="23">
        <v>2.5</v>
      </c>
      <c r="C778" s="24">
        <v>5</v>
      </c>
      <c r="D778" t="b" s="25">
        <v>0</v>
      </c>
      <c r="E778" s="26"/>
      <c r="F778" s="30">
        <f>3600*(B778*'data'!$C$15/1000-H778-I777)/C778</f>
        <v>436.175493860412</v>
      </c>
      <c r="G778" s="30">
        <f>IF(F778&gt;'data'!$H$29,'data'!$H$29,IF(F778&lt;0,0,F778))</f>
        <v>436.175493860412</v>
      </c>
      <c r="H778" s="30">
        <f>(J778*'data'!$C$16+K778*OFFSET('data'!$C$17,0,D778)-I777*(OFFSET('data'!$C$18,0,D778)+'data'!$C$19+OFFSET('data'!$C$20,0,D778)))*$C778/60</f>
        <v>-0.605799297028375</v>
      </c>
      <c r="I778" s="30">
        <f>(G778/60)*$C778/60+H778+I777</f>
        <v>16.3633802816823</v>
      </c>
      <c r="J778" s="30">
        <f>J777+('data'!$C$19*I777-'data'!$C$16*J777)*$C778/60</f>
        <v>66.6778557265885</v>
      </c>
      <c r="K778" s="30">
        <f>K777+(OFFSET('data'!$C$20,0,D778)*I777-OFFSET('data'!$C$17,0,D778)*K777)*$C778/60</f>
        <v>167.104314172733</v>
      </c>
      <c r="L778" s="28">
        <f>$A778/60</f>
        <v>64.5</v>
      </c>
      <c r="M778" s="24">
        <f>I778/'data'!$C$15*1000</f>
        <v>2.5</v>
      </c>
      <c r="N778" s="24">
        <f>N777+'data'!$G$21*(M777-N777)/60*C777</f>
        <v>2.49973444969958</v>
      </c>
      <c r="O778" s="25">
        <f>IF(N778&lt;='data'!$G$22,1.89,1.47)</f>
        <v>1.89</v>
      </c>
      <c r="P778" s="24">
        <f>$A778</f>
        <v>3870</v>
      </c>
      <c r="Q778" s="25">
        <f>'data'!$G$23-'data'!$G$23*(1-('data'!$G$22^O778)/('data'!$G$22^O778+N778^O778))</f>
        <v>54.2058804716179</v>
      </c>
      <c r="R778" s="25">
        <f>VLOOKUP(IF(P778-'data'!$G$24&lt;0,0,P778-'data'!$G$24),P2:Q1104,2)</f>
        <v>54.2061005961</v>
      </c>
    </row>
    <row r="779" ht="20.05" customHeight="1">
      <c r="A779" s="22">
        <f>$A778+C778</f>
        <v>3875</v>
      </c>
      <c r="B779" s="23">
        <v>2.5</v>
      </c>
      <c r="C779" s="24">
        <v>5</v>
      </c>
      <c r="D779" t="b" s="25">
        <v>0</v>
      </c>
      <c r="E779" s="26"/>
      <c r="F779" s="30">
        <f>3600*(B779*'data'!$C$15/1000-H779-I778)/C779</f>
        <v>436.112254933415</v>
      </c>
      <c r="G779" s="30">
        <f>IF(F779&gt;'data'!$H$29,'data'!$H$29,IF(F779&lt;0,0,F779))</f>
        <v>436.112254933415</v>
      </c>
      <c r="H779" s="30">
        <f>(J779*'data'!$C$16+K779*OFFSET('data'!$C$17,0,D779)-I778*(OFFSET('data'!$C$18,0,D779)+'data'!$C$19+OFFSET('data'!$C$20,0,D779)))*$C779/60</f>
        <v>-0.605711465185324</v>
      </c>
      <c r="I779" s="30">
        <f>(G779/60)*$C779/60+H779+I778</f>
        <v>16.3633802816823</v>
      </c>
      <c r="J779" s="30">
        <f>J778+('data'!$C$19*I778-'data'!$C$16*J778)*$C779/60</f>
        <v>66.68203640100739</v>
      </c>
      <c r="K779" s="30">
        <f>K778+(OFFSET('data'!$C$20,0,D779)*I778-OFFSET('data'!$C$17,0,D779)*K778)*$C779/60</f>
        <v>167.293734915309</v>
      </c>
      <c r="L779" s="28">
        <f>$A779/60</f>
        <v>64.5833333333333</v>
      </c>
      <c r="M779" s="24">
        <f>I779/'data'!$C$15*1000</f>
        <v>2.5</v>
      </c>
      <c r="N779" s="24">
        <f>N778+'data'!$G$21*(M778-N778)/60*C778</f>
        <v>2.49973757448659</v>
      </c>
      <c r="O779" s="25">
        <f>IF(N779&lt;='data'!$G$22,1.89,1.47)</f>
        <v>1.89</v>
      </c>
      <c r="P779" s="24">
        <f>$A779</f>
        <v>3875</v>
      </c>
      <c r="Q779" s="25">
        <f>'data'!$G$23-'data'!$G$23*(1-('data'!$G$22^O779)/('data'!$G$22^O779+N779^O779))</f>
        <v>54.2058270499409</v>
      </c>
      <c r="R779" s="25">
        <f>VLOOKUP(IF(P779-'data'!$G$24&lt;0,0,P779-'data'!$G$24),P2:Q1104,2)</f>
        <v>54.206044583980</v>
      </c>
    </row>
    <row r="780" ht="20.05" customHeight="1">
      <c r="A780" s="22">
        <f>$A779+C779</f>
        <v>3880</v>
      </c>
      <c r="B780" s="23">
        <v>2.5</v>
      </c>
      <c r="C780" s="24">
        <v>5</v>
      </c>
      <c r="D780" t="b" s="25">
        <v>0</v>
      </c>
      <c r="E780" s="26"/>
      <c r="F780" s="30">
        <f>3600*(B780*'data'!$C$15/1000-H780-I779)/C780</f>
        <v>436.049134896149</v>
      </c>
      <c r="G780" s="30">
        <f>IF(F780&gt;'data'!$H$29,'data'!$H$29,IF(F780&lt;0,0,F780))</f>
        <v>436.049134896149</v>
      </c>
      <c r="H780" s="30">
        <f>(J780*'data'!$C$16+K780*OFFSET('data'!$C$17,0,D780)-I779*(OFFSET('data'!$C$18,0,D780)+'data'!$C$19+OFFSET('data'!$C$20,0,D780)))*$C780/60</f>
        <v>-0.605623798466898</v>
      </c>
      <c r="I780" s="30">
        <f>(G780/60)*$C780/60+H780+I779</f>
        <v>16.3633802816823</v>
      </c>
      <c r="J780" s="30">
        <f>J779+('data'!$C$19*I779-'data'!$C$16*J779)*$C780/60</f>
        <v>66.6861925417343</v>
      </c>
      <c r="K780" s="30">
        <f>K779+(OFFSET('data'!$C$20,0,D780)*I779-OFFSET('data'!$C$17,0,D780)*K779)*$C780/60</f>
        <v>167.483092359734</v>
      </c>
      <c r="L780" s="28">
        <f>$A780/60</f>
        <v>64.6666666666667</v>
      </c>
      <c r="M780" s="24">
        <f>I780/'data'!$C$15*1000</f>
        <v>2.5</v>
      </c>
      <c r="N780" s="24">
        <f>N779+'data'!$G$21*(M779-N779)/60*C779</f>
        <v>2.49974066250356</v>
      </c>
      <c r="O780" s="25">
        <f>IF(N780&lt;='data'!$G$22,1.89,1.47)</f>
        <v>1.89</v>
      </c>
      <c r="P780" s="24">
        <f>$A780</f>
        <v>3880</v>
      </c>
      <c r="Q780" s="25">
        <f>'data'!$G$23-'data'!$G$23*(1-('data'!$G$22^O780)/('data'!$G$22^O780+N780^O780))</f>
        <v>54.2057742569334</v>
      </c>
      <c r="R780" s="25">
        <f>VLOOKUP(IF(P780-'data'!$G$24&lt;0,0,P780-'data'!$G$24),P2:Q1104,2)</f>
        <v>54.2059892310163</v>
      </c>
    </row>
    <row r="781" ht="20.05" customHeight="1">
      <c r="A781" s="22">
        <f>$A780+C780</f>
        <v>3885</v>
      </c>
      <c r="B781" s="23">
        <v>2.5</v>
      </c>
      <c r="C781" s="24">
        <v>5</v>
      </c>
      <c r="D781" t="b" s="25">
        <v>0</v>
      </c>
      <c r="E781" s="26"/>
      <c r="F781" s="30">
        <f>3600*(B781*'data'!$C$15/1000-H781-I780)/C781</f>
        <v>435.986133135208</v>
      </c>
      <c r="G781" s="30">
        <f>IF(F781&gt;'data'!$H$29,'data'!$H$29,IF(F781&lt;0,0,F781))</f>
        <v>435.986133135208</v>
      </c>
      <c r="H781" s="30">
        <f>(J781*'data'!$C$16+K781*OFFSET('data'!$C$17,0,D781)-I780*(OFFSET('data'!$C$18,0,D781)+'data'!$C$19+OFFSET('data'!$C$20,0,D781)))*$C781/60</f>
        <v>-0.605536296021147</v>
      </c>
      <c r="I781" s="30">
        <f>(G781/60)*$C781/60+H781+I780</f>
        <v>16.3633802816823</v>
      </c>
      <c r="J781" s="30">
        <f>J780+('data'!$C$19*I780-'data'!$C$16*J780)*$C781/60</f>
        <v>66.69032429274159</v>
      </c>
      <c r="K781" s="30">
        <f>K780+(OFFSET('data'!$C$20,0,D781)*I780-OFFSET('data'!$C$17,0,D781)*K780)*$C781/60</f>
        <v>167.672386527160</v>
      </c>
      <c r="L781" s="28">
        <f>$A781/60</f>
        <v>64.75</v>
      </c>
      <c r="M781" s="24">
        <f>I781/'data'!$C$15*1000</f>
        <v>2.5</v>
      </c>
      <c r="N781" s="24">
        <f>N780+'data'!$G$21*(M780-N780)/60*C780</f>
        <v>2.49974371418318</v>
      </c>
      <c r="O781" s="25">
        <f>IF(N781&lt;='data'!$G$22,1.89,1.47)</f>
        <v>1.89</v>
      </c>
      <c r="P781" s="24">
        <f>$A781</f>
        <v>3885</v>
      </c>
      <c r="Q781" s="25">
        <f>'data'!$G$23-'data'!$G$23*(1-('data'!$G$22^O781)/('data'!$G$22^O781+N781^O781))</f>
        <v>54.2057220851963</v>
      </c>
      <c r="R781" s="25">
        <f>VLOOKUP(IF(P781-'data'!$G$24&lt;0,0,P781-'data'!$G$24),P2:Q1104,2)</f>
        <v>54.2059345294509</v>
      </c>
    </row>
    <row r="782" ht="20.05" customHeight="1">
      <c r="A782" s="22">
        <f>$A781+C781</f>
        <v>3890</v>
      </c>
      <c r="B782" s="23">
        <v>2.5</v>
      </c>
      <c r="C782" s="24">
        <v>5</v>
      </c>
      <c r="D782" t="b" s="25">
        <v>0</v>
      </c>
      <c r="E782" s="26"/>
      <c r="F782" s="30">
        <f>3600*(B782*'data'!$C$15/1000-H782-I781)/C782</f>
        <v>435.923249040760</v>
      </c>
      <c r="G782" s="30">
        <f>IF(F782&gt;'data'!$H$29,'data'!$H$29,IF(F782&lt;0,0,F782))</f>
        <v>435.923249040760</v>
      </c>
      <c r="H782" s="30">
        <f>(J782*'data'!$C$16+K782*OFFSET('data'!$C$17,0,D782)-I781*(OFFSET('data'!$C$18,0,D782)+'data'!$C$19+OFFSET('data'!$C$20,0,D782)))*$C782/60</f>
        <v>-0.60544895700108</v>
      </c>
      <c r="I782" s="30">
        <f>(G782/60)*$C782/60+H782+I781</f>
        <v>16.3633802816823</v>
      </c>
      <c r="J782" s="30">
        <f>J781+('data'!$C$19*I781-'data'!$C$16*J781)*$C782/60</f>
        <v>66.69443179715699</v>
      </c>
      <c r="K782" s="30">
        <f>K781+(OFFSET('data'!$C$20,0,D782)*I781-OFFSET('data'!$C$17,0,D782)*K781)*$C782/60</f>
        <v>167.861617438733</v>
      </c>
      <c r="L782" s="28">
        <f>$A782/60</f>
        <v>64.8333333333333</v>
      </c>
      <c r="M782" s="24">
        <f>I782/'data'!$C$15*1000</f>
        <v>2.5</v>
      </c>
      <c r="N782" s="24">
        <f>N781+'data'!$G$21*(M781-N781)/60*C781</f>
        <v>2.49974672995303</v>
      </c>
      <c r="O782" s="25">
        <f>IF(N782&lt;='data'!$G$22,1.89,1.47)</f>
        <v>1.89</v>
      </c>
      <c r="P782" s="24">
        <f>$A782</f>
        <v>3890</v>
      </c>
      <c r="Q782" s="25">
        <f>'data'!$G$23-'data'!$G$23*(1-('data'!$G$22^O782)/('data'!$G$22^O782+N782^O782))</f>
        <v>54.2056705274182</v>
      </c>
      <c r="R782" s="25">
        <f>VLOOKUP(IF(P782-'data'!$G$24&lt;0,0,P782-'data'!$G$24),P2:Q1104,2)</f>
        <v>54.2058804716179</v>
      </c>
    </row>
    <row r="783" ht="20.05" customHeight="1">
      <c r="A783" s="22">
        <f>$A782+C782</f>
        <v>3895</v>
      </c>
      <c r="B783" s="23">
        <v>2.5</v>
      </c>
      <c r="C783" s="24">
        <v>5</v>
      </c>
      <c r="D783" t="b" s="25">
        <v>0</v>
      </c>
      <c r="E783" s="26"/>
      <c r="F783" s="30">
        <f>3600*(B783*'data'!$C$15/1000-H783-I782)/C783</f>
        <v>435.860482006523</v>
      </c>
      <c r="G783" s="30">
        <f>IF(F783&gt;'data'!$H$29,'data'!$H$29,IF(F783&lt;0,0,F783))</f>
        <v>435.860482006523</v>
      </c>
      <c r="H783" s="30">
        <f>(J783*'data'!$C$16+K783*OFFSET('data'!$C$17,0,D783)-I782*(OFFSET('data'!$C$18,0,D783)+'data'!$C$19+OFFSET('data'!$C$20,0,D783)))*$C783/60</f>
        <v>-0.60536178056464</v>
      </c>
      <c r="I783" s="30">
        <f>(G783/60)*$C783/60+H783+I782</f>
        <v>16.3633802816823</v>
      </c>
      <c r="J783" s="30">
        <f>J782+('data'!$C$19*I782-'data'!$C$16*J782)*$C783/60</f>
        <v>66.69851519726809</v>
      </c>
      <c r="K783" s="30">
        <f>K782+(OFFSET('data'!$C$20,0,D783)*I782-OFFSET('data'!$C$17,0,D783)*K782)*$C783/60</f>
        <v>168.050785115590</v>
      </c>
      <c r="L783" s="28">
        <f>$A783/60</f>
        <v>64.9166666666667</v>
      </c>
      <c r="M783" s="24">
        <f>I783/'data'!$C$15*1000</f>
        <v>2.5</v>
      </c>
      <c r="N783" s="24">
        <f>N782+'data'!$G$21*(M782-N782)/60*C782</f>
        <v>2.49974971023568</v>
      </c>
      <c r="O783" s="25">
        <f>IF(N783&lt;='data'!$G$22,1.89,1.47)</f>
        <v>1.89</v>
      </c>
      <c r="P783" s="24">
        <f>$A783</f>
        <v>3895</v>
      </c>
      <c r="Q783" s="25">
        <f>'data'!$G$23-'data'!$G$23*(1-('data'!$G$22^O783)/('data'!$G$22^O783+N783^O783))</f>
        <v>54.2056195763734</v>
      </c>
      <c r="R783" s="25">
        <f>VLOOKUP(IF(P783-'data'!$G$24&lt;0,0,P783-'data'!$G$24),P2:Q1104,2)</f>
        <v>54.2058270499409</v>
      </c>
    </row>
    <row r="784" ht="20.05" customHeight="1">
      <c r="A784" s="22">
        <f>$A783+C783</f>
        <v>3900</v>
      </c>
      <c r="B784" s="23">
        <v>2.5</v>
      </c>
      <c r="C784" s="24">
        <v>5</v>
      </c>
      <c r="D784" t="b" s="25">
        <v>0</v>
      </c>
      <c r="E784" s="26"/>
      <c r="F784" s="30">
        <f>3600*(B784*'data'!$C$15/1000-H784-I783)/C784</f>
        <v>435.797831429744</v>
      </c>
      <c r="G784" s="30">
        <f>IF(F784&gt;'data'!$H$29,'data'!$H$29,IF(F784&lt;0,0,F784))</f>
        <v>435.797831429744</v>
      </c>
      <c r="H784" s="30">
        <f>(J784*'data'!$C$16+K784*OFFSET('data'!$C$17,0,D784)-I783*(OFFSET('data'!$C$18,0,D784)+'data'!$C$19+OFFSET('data'!$C$20,0,D784)))*$C784/60</f>
        <v>-0.60527476587467</v>
      </c>
      <c r="I784" s="30">
        <f>(G784/60)*$C784/60+H784+I783</f>
        <v>16.3633802816823</v>
      </c>
      <c r="J784" s="30">
        <f>J783+('data'!$C$19*I783-'data'!$C$16*J783)*$C784/60</f>
        <v>66.70257463452759</v>
      </c>
      <c r="K784" s="30">
        <f>K783+(OFFSET('data'!$C$20,0,D784)*I783-OFFSET('data'!$C$17,0,D784)*K783)*$C784/60</f>
        <v>168.239889578862</v>
      </c>
      <c r="L784" s="28">
        <f>$A784/60</f>
        <v>65</v>
      </c>
      <c r="M784" s="24">
        <f>I784/'data'!$C$15*1000</f>
        <v>2.5</v>
      </c>
      <c r="N784" s="24">
        <f>N783+'data'!$G$21*(M783-N783)/60*C783</f>
        <v>2.4997526554487</v>
      </c>
      <c r="O784" s="25">
        <f>IF(N784&lt;='data'!$G$22,1.89,1.47)</f>
        <v>1.89</v>
      </c>
      <c r="P784" s="24">
        <f>$A784</f>
        <v>3900</v>
      </c>
      <c r="Q784" s="25">
        <f>'data'!$G$23-'data'!$G$23*(1-('data'!$G$22^O784)/('data'!$G$22^O784+N784^O784))</f>
        <v>54.2055692249215</v>
      </c>
      <c r="R784" s="25">
        <f>VLOOKUP(IF(P784-'data'!$G$24&lt;0,0,P784-'data'!$G$24),P2:Q1104,2)</f>
        <v>54.2057742569334</v>
      </c>
    </row>
    <row r="785" ht="20.05" customHeight="1">
      <c r="A785" s="22">
        <f>$A784+C784</f>
        <v>3905</v>
      </c>
      <c r="B785" s="23">
        <v>2.5</v>
      </c>
      <c r="C785" s="24">
        <v>5</v>
      </c>
      <c r="D785" t="b" s="25">
        <v>0</v>
      </c>
      <c r="E785" s="26"/>
      <c r="F785" s="30">
        <f>3600*(B785*'data'!$C$15/1000-H785-I784)/C785</f>
        <v>435.735296711181</v>
      </c>
      <c r="G785" s="30">
        <f>IF(F785&gt;'data'!$H$29,'data'!$H$29,IF(F785&lt;0,0,F785))</f>
        <v>435.735296711181</v>
      </c>
      <c r="H785" s="30">
        <f>(J785*'data'!$C$16+K785*OFFSET('data'!$C$17,0,D785)-I784*(OFFSET('data'!$C$18,0,D785)+'data'!$C$19+OFFSET('data'!$C$20,0,D785)))*$C785/60</f>
        <v>-0.605187912098887</v>
      </c>
      <c r="I785" s="30">
        <f>(G785/60)*$C785/60+H785+I784</f>
        <v>16.3633802816823</v>
      </c>
      <c r="J785" s="30">
        <f>J784+('data'!$C$19*I784-'data'!$C$16*J784)*$C785/60</f>
        <v>66.7066102495581</v>
      </c>
      <c r="K785" s="30">
        <f>K784+(OFFSET('data'!$C$20,0,D785)*I784-OFFSET('data'!$C$17,0,D785)*K784)*$C785/60</f>
        <v>168.428930849673</v>
      </c>
      <c r="L785" s="28">
        <f>$A785/60</f>
        <v>65.0833333333333</v>
      </c>
      <c r="M785" s="24">
        <f>I785/'data'!$C$15*1000</f>
        <v>2.5</v>
      </c>
      <c r="N785" s="24">
        <f>N784+'data'!$G$21*(M784-N784)/60*C784</f>
        <v>2.49975556600477</v>
      </c>
      <c r="O785" s="25">
        <f>IF(N785&lt;='data'!$G$22,1.89,1.47)</f>
        <v>1.89</v>
      </c>
      <c r="P785" s="24">
        <f>$A785</f>
        <v>3905</v>
      </c>
      <c r="Q785" s="25">
        <f>'data'!$G$23-'data'!$G$23*(1-('data'!$G$22^O785)/('data'!$G$22^O785+N785^O785))</f>
        <v>54.205519466006</v>
      </c>
      <c r="R785" s="25">
        <f>VLOOKUP(IF(P785-'data'!$G$24&lt;0,0,P785-'data'!$G$24),P2:Q1104,2)</f>
        <v>54.2057220851963</v>
      </c>
    </row>
    <row r="786" ht="20.05" customHeight="1">
      <c r="A786" s="22">
        <f>$A785+C785</f>
        <v>3910</v>
      </c>
      <c r="B786" s="23">
        <v>2.5</v>
      </c>
      <c r="C786" s="24">
        <v>5</v>
      </c>
      <c r="D786" t="b" s="25">
        <v>0</v>
      </c>
      <c r="E786" s="26"/>
      <c r="F786" s="30">
        <f>3600*(B786*'data'!$C$15/1000-H786-I785)/C786</f>
        <v>435.672877255078</v>
      </c>
      <c r="G786" s="30">
        <f>IF(F786&gt;'data'!$H$29,'data'!$H$29,IF(F786&lt;0,0,F786))</f>
        <v>435.672877255078</v>
      </c>
      <c r="H786" s="30">
        <f>(J786*'data'!$C$16+K786*OFFSET('data'!$C$17,0,D786)-I785*(OFFSET('data'!$C$18,0,D786)+'data'!$C$19+OFFSET('data'!$C$20,0,D786)))*$C786/60</f>
        <v>-0.605101218409855</v>
      </c>
      <c r="I786" s="30">
        <f>(G786/60)*$C786/60+H786+I785</f>
        <v>16.3633802816823</v>
      </c>
      <c r="J786" s="30">
        <f>J785+('data'!$C$19*I785-'data'!$C$16*J785)*$C786/60</f>
        <v>66.7106221821569</v>
      </c>
      <c r="K786" s="30">
        <f>K785+(OFFSET('data'!$C$20,0,D786)*I785-OFFSET('data'!$C$17,0,D786)*K785)*$C786/60</f>
        <v>168.617908949140</v>
      </c>
      <c r="L786" s="28">
        <f>$A786/60</f>
        <v>65.1666666666667</v>
      </c>
      <c r="M786" s="24">
        <f>I786/'data'!$C$15*1000</f>
        <v>2.5</v>
      </c>
      <c r="N786" s="24">
        <f>N785+'data'!$G$21*(M785-N785)/60*C785</f>
        <v>2.49975844231171</v>
      </c>
      <c r="O786" s="25">
        <f>IF(N786&lt;='data'!$G$22,1.89,1.47)</f>
        <v>1.89</v>
      </c>
      <c r="P786" s="24">
        <f>$A786</f>
        <v>3910</v>
      </c>
      <c r="Q786" s="25">
        <f>'data'!$G$23-'data'!$G$23*(1-('data'!$G$22^O786)/('data'!$G$22^O786+N786^O786))</f>
        <v>54.2054702926532</v>
      </c>
      <c r="R786" s="25">
        <f>VLOOKUP(IF(P786-'data'!$G$24&lt;0,0,P786-'data'!$G$24),P2:Q1104,2)</f>
        <v>54.2056705274182</v>
      </c>
    </row>
    <row r="787" ht="20.05" customHeight="1">
      <c r="A787" s="22">
        <f>$A786+C786</f>
        <v>3915</v>
      </c>
      <c r="B787" s="23">
        <v>2.5</v>
      </c>
      <c r="C787" s="24">
        <v>5</v>
      </c>
      <c r="D787" t="b" s="25">
        <v>0</v>
      </c>
      <c r="E787" s="26"/>
      <c r="F787" s="30">
        <f>3600*(B787*'data'!$C$15/1000-H787-I786)/C787</f>
        <v>435.610572469147</v>
      </c>
      <c r="G787" s="30">
        <f>IF(F787&gt;'data'!$H$29,'data'!$H$29,IF(F787&lt;0,0,F787))</f>
        <v>435.610572469147</v>
      </c>
      <c r="H787" s="30">
        <f>(J787*'data'!$C$16+K787*OFFSET('data'!$C$17,0,D787)-I786*(OFFSET('data'!$C$18,0,D787)+'data'!$C$19+OFFSET('data'!$C$20,0,D787)))*$C787/60</f>
        <v>-0.605014683984952</v>
      </c>
      <c r="I787" s="30">
        <f>(G787/60)*$C787/60+H787+I786</f>
        <v>16.3633802816823</v>
      </c>
      <c r="J787" s="30">
        <f>J786+('data'!$C$19*I786-'data'!$C$16*J786)*$C787/60</f>
        <v>66.71461057130099</v>
      </c>
      <c r="K787" s="30">
        <f>K786+(OFFSET('data'!$C$20,0,D787)*I786-OFFSET('data'!$C$17,0,D787)*K786)*$C787/60</f>
        <v>168.806823898373</v>
      </c>
      <c r="L787" s="28">
        <f>$A787/60</f>
        <v>65.25</v>
      </c>
      <c r="M787" s="24">
        <f>I787/'data'!$C$15*1000</f>
        <v>2.5</v>
      </c>
      <c r="N787" s="24">
        <f>N786+'data'!$G$21*(M786-N786)/60*C786</f>
        <v>2.49976128477253</v>
      </c>
      <c r="O787" s="25">
        <f>IF(N787&lt;='data'!$G$22,1.89,1.47)</f>
        <v>1.89</v>
      </c>
      <c r="P787" s="24">
        <f>$A787</f>
        <v>3915</v>
      </c>
      <c r="Q787" s="25">
        <f>'data'!$G$23-'data'!$G$23*(1-('data'!$G$22^O787)/('data'!$G$22^O787+N787^O787))</f>
        <v>54.2054216979719</v>
      </c>
      <c r="R787" s="25">
        <f>VLOOKUP(IF(P787-'data'!$G$24&lt;0,0,P787-'data'!$G$24),P2:Q1104,2)</f>
        <v>54.2056195763734</v>
      </c>
    </row>
    <row r="788" ht="20.05" customHeight="1">
      <c r="A788" s="22">
        <f>$A787+C787</f>
        <v>3920</v>
      </c>
      <c r="B788" s="23">
        <v>2.5</v>
      </c>
      <c r="C788" s="24">
        <v>5</v>
      </c>
      <c r="D788" t="b" s="25">
        <v>0</v>
      </c>
      <c r="E788" s="26"/>
      <c r="F788" s="30">
        <f>3600*(B788*'data'!$C$15/1000-H788-I787)/C788</f>
        <v>435.548381764552</v>
      </c>
      <c r="G788" s="30">
        <f>IF(F788&gt;'data'!$H$29,'data'!$H$29,IF(F788&lt;0,0,F788))</f>
        <v>435.548381764552</v>
      </c>
      <c r="H788" s="30">
        <f>(J788*'data'!$C$16+K788*OFFSET('data'!$C$17,0,D788)-I787*(OFFSET('data'!$C$18,0,D788)+'data'!$C$19+OFFSET('data'!$C$20,0,D788)))*$C788/60</f>
        <v>-0.604928308006347</v>
      </c>
      <c r="I788" s="30">
        <f>(G788/60)*$C788/60+H788+I787</f>
        <v>16.3633802816823</v>
      </c>
      <c r="J788" s="30">
        <f>J787+('data'!$C$19*I787-'data'!$C$16*J787)*$C788/60</f>
        <v>66.7185755551518</v>
      </c>
      <c r="K788" s="30">
        <f>K787+(OFFSET('data'!$C$20,0,D788)*I787-OFFSET('data'!$C$17,0,D788)*K787)*$C788/60</f>
        <v>168.995675718474</v>
      </c>
      <c r="L788" s="28">
        <f>$A788/60</f>
        <v>65.3333333333333</v>
      </c>
      <c r="M788" s="24">
        <f>I788/'data'!$C$15*1000</f>
        <v>2.5</v>
      </c>
      <c r="N788" s="24">
        <f>N787+'data'!$G$21*(M787-N787)/60*C787</f>
        <v>2.49976409378551</v>
      </c>
      <c r="O788" s="25">
        <f>IF(N788&lt;='data'!$G$22,1.89,1.47)</f>
        <v>1.89</v>
      </c>
      <c r="P788" s="24">
        <f>$A788</f>
        <v>3920</v>
      </c>
      <c r="Q788" s="25">
        <f>'data'!$G$23-'data'!$G$23*(1-('data'!$G$22^O788)/('data'!$G$22^O788+N788^O788))</f>
        <v>54.2053736751519</v>
      </c>
      <c r="R788" s="25">
        <f>VLOOKUP(IF(P788-'data'!$G$24&lt;0,0,P788-'data'!$G$24),P2:Q1104,2)</f>
        <v>54.2055692249215</v>
      </c>
    </row>
    <row r="789" ht="20.05" customHeight="1">
      <c r="A789" s="22">
        <f>$A788+C788</f>
        <v>3925</v>
      </c>
      <c r="B789" s="23">
        <v>2.5</v>
      </c>
      <c r="C789" s="24">
        <v>5</v>
      </c>
      <c r="D789" t="b" s="25">
        <v>0</v>
      </c>
      <c r="E789" s="26"/>
      <c r="F789" s="30">
        <f>3600*(B789*'data'!$C$15/1000-H789-I788)/C789</f>
        <v>435.486304555878</v>
      </c>
      <c r="G789" s="30">
        <f>IF(F789&gt;'data'!$H$29,'data'!$H$29,IF(F789&lt;0,0,F789))</f>
        <v>435.486304555878</v>
      </c>
      <c r="H789" s="30">
        <f>(J789*'data'!$C$16+K789*OFFSET('data'!$C$17,0,D789)-I788*(OFFSET('data'!$C$18,0,D789)+'data'!$C$19+OFFSET('data'!$C$20,0,D789)))*$C789/60</f>
        <v>-0.604842089660967</v>
      </c>
      <c r="I789" s="30">
        <f>(G789/60)*$C789/60+H789+I788</f>
        <v>16.3633802816823</v>
      </c>
      <c r="J789" s="30">
        <f>J788+('data'!$C$19*I788-'data'!$C$16*J788)*$C789/60</f>
        <v>66.7225172710599</v>
      </c>
      <c r="K789" s="30">
        <f>K788+(OFFSET('data'!$C$20,0,D789)*I788-OFFSET('data'!$C$17,0,D789)*K788)*$C789/60</f>
        <v>169.184464430539</v>
      </c>
      <c r="L789" s="28">
        <f>$A789/60</f>
        <v>65.4166666666667</v>
      </c>
      <c r="M789" s="24">
        <f>I789/'data'!$C$15*1000</f>
        <v>2.5</v>
      </c>
      <c r="N789" s="24">
        <f>N788+'data'!$G$21*(M788-N788)/60*C788</f>
        <v>2.49976686974424</v>
      </c>
      <c r="O789" s="25">
        <f>IF(N789&lt;='data'!$G$22,1.89,1.47)</f>
        <v>1.89</v>
      </c>
      <c r="P789" s="24">
        <f>$A789</f>
        <v>3925</v>
      </c>
      <c r="Q789" s="25">
        <f>'data'!$G$23-'data'!$G$23*(1-('data'!$G$22^O789)/('data'!$G$22^O789+N789^O789))</f>
        <v>54.205326217463</v>
      </c>
      <c r="R789" s="25">
        <f>VLOOKUP(IF(P789-'data'!$G$24&lt;0,0,P789-'data'!$G$24),P2:Q1104,2)</f>
        <v>54.205519466006</v>
      </c>
    </row>
    <row r="790" ht="20.05" customHeight="1">
      <c r="A790" s="22">
        <f>$A789+C789</f>
        <v>3930</v>
      </c>
      <c r="B790" s="23">
        <v>2.5</v>
      </c>
      <c r="C790" s="24">
        <v>5</v>
      </c>
      <c r="D790" t="b" s="25">
        <v>0</v>
      </c>
      <c r="E790" s="26"/>
      <c r="F790" s="30">
        <f>3600*(B790*'data'!$C$15/1000-H790-I789)/C790</f>
        <v>435.424340261122</v>
      </c>
      <c r="G790" s="30">
        <f>IF(F790&gt;'data'!$H$29,'data'!$H$29,IF(F790&lt;0,0,F790))</f>
        <v>435.424340261122</v>
      </c>
      <c r="H790" s="30">
        <f>(J790*'data'!$C$16+K790*OFFSET('data'!$C$17,0,D790)-I789*(OFFSET('data'!$C$18,0,D790)+'data'!$C$19+OFFSET('data'!$C$20,0,D790)))*$C790/60</f>
        <v>-0.604756028140472</v>
      </c>
      <c r="I790" s="30">
        <f>(G790/60)*$C790/60+H790+I789</f>
        <v>16.3633802816823</v>
      </c>
      <c r="J790" s="30">
        <f>J789+('data'!$C$19*I789-'data'!$C$16*J789)*$C790/60</f>
        <v>66.726435855570</v>
      </c>
      <c r="K790" s="30">
        <f>K789+(OFFSET('data'!$C$20,0,D790)*I789-OFFSET('data'!$C$17,0,D790)*K789)*$C790/60</f>
        <v>169.373190055657</v>
      </c>
      <c r="L790" s="28">
        <f>$A790/60</f>
        <v>65.5</v>
      </c>
      <c r="M790" s="24">
        <f>I790/'data'!$C$15*1000</f>
        <v>2.5</v>
      </c>
      <c r="N790" s="24">
        <f>N789+'data'!$G$21*(M789-N789)/60*C789</f>
        <v>2.49976961303767</v>
      </c>
      <c r="O790" s="25">
        <f>IF(N790&lt;='data'!$G$22,1.89,1.47)</f>
        <v>1.89</v>
      </c>
      <c r="P790" s="24">
        <f>$A790</f>
        <v>3930</v>
      </c>
      <c r="Q790" s="25">
        <f>'data'!$G$23-'data'!$G$23*(1-('data'!$G$22^O790)/('data'!$G$22^O790+N790^O790))</f>
        <v>54.2052793182544</v>
      </c>
      <c r="R790" s="25">
        <f>VLOOKUP(IF(P790-'data'!$G$24&lt;0,0,P790-'data'!$G$24),P2:Q1104,2)</f>
        <v>54.2054702926532</v>
      </c>
    </row>
    <row r="791" ht="20.05" customHeight="1">
      <c r="A791" s="22">
        <f>$A790+C790</f>
        <v>3935</v>
      </c>
      <c r="B791" s="23">
        <v>2.5</v>
      </c>
      <c r="C791" s="24">
        <v>5</v>
      </c>
      <c r="D791" t="b" s="25">
        <v>0</v>
      </c>
      <c r="E791" s="26"/>
      <c r="F791" s="30">
        <f>3600*(B791*'data'!$C$15/1000-H791-I790)/C791</f>
        <v>435.362488301665</v>
      </c>
      <c r="G791" s="30">
        <f>IF(F791&gt;'data'!$H$29,'data'!$H$29,IF(F791&lt;0,0,F791))</f>
        <v>435.362488301665</v>
      </c>
      <c r="H791" s="30">
        <f>(J791*'data'!$C$16+K791*OFFSET('data'!$C$17,0,D791)-I790*(OFFSET('data'!$C$18,0,D791)+'data'!$C$19+OFFSET('data'!$C$20,0,D791)))*$C791/60</f>
        <v>-0.604670122641227</v>
      </c>
      <c r="I791" s="30">
        <f>(G791/60)*$C791/60+H791+I790</f>
        <v>16.3633802816823</v>
      </c>
      <c r="J791" s="30">
        <f>J790+('data'!$C$19*I790-'data'!$C$16*J790)*$C791/60</f>
        <v>66.7303314444254</v>
      </c>
      <c r="K791" s="30">
        <f>K790+(OFFSET('data'!$C$20,0,D791)*I790-OFFSET('data'!$C$17,0,D791)*K790)*$C791/60</f>
        <v>169.561852614909</v>
      </c>
      <c r="L791" s="28">
        <f>$A791/60</f>
        <v>65.5833333333333</v>
      </c>
      <c r="M791" s="24">
        <f>I791/'data'!$C$15*1000</f>
        <v>2.5</v>
      </c>
      <c r="N791" s="24">
        <f>N790+'data'!$G$21*(M790-N790)/60*C790</f>
        <v>2.49977232405018</v>
      </c>
      <c r="O791" s="25">
        <f>IF(N791&lt;='data'!$G$22,1.89,1.47)</f>
        <v>1.89</v>
      </c>
      <c r="P791" s="24">
        <f>$A791</f>
        <v>3935</v>
      </c>
      <c r="Q791" s="25">
        <f>'data'!$G$23-'data'!$G$23*(1-('data'!$G$22^O791)/('data'!$G$22^O791+N791^O791))</f>
        <v>54.2052329709536</v>
      </c>
      <c r="R791" s="25">
        <f>VLOOKUP(IF(P791-'data'!$G$24&lt;0,0,P791-'data'!$G$24),P2:Q1104,2)</f>
        <v>54.2054216979719</v>
      </c>
    </row>
    <row r="792" ht="20.05" customHeight="1">
      <c r="A792" s="22">
        <f>$A791+C791</f>
        <v>3940</v>
      </c>
      <c r="B792" s="23">
        <v>2.5</v>
      </c>
      <c r="C792" s="24">
        <v>5</v>
      </c>
      <c r="D792" t="b" s="25">
        <v>0</v>
      </c>
      <c r="E792" s="26"/>
      <c r="F792" s="30">
        <f>3600*(B792*'data'!$C$15/1000-H792-I791)/C792</f>
        <v>435.300748102260</v>
      </c>
      <c r="G792" s="30">
        <f>IF(F792&gt;'data'!$H$29,'data'!$H$29,IF(F792&lt;0,0,F792))</f>
        <v>435.300748102260</v>
      </c>
      <c r="H792" s="30">
        <f>(J792*'data'!$C$16+K792*OFFSET('data'!$C$17,0,D792)-I791*(OFFSET('data'!$C$18,0,D792)+'data'!$C$19+OFFSET('data'!$C$20,0,D792)))*$C792/60</f>
        <v>-0.604584372364275</v>
      </c>
      <c r="I792" s="30">
        <f>(G792/60)*$C792/60+H792+I791</f>
        <v>16.3633802816823</v>
      </c>
      <c r="J792" s="30">
        <f>J791+('data'!$C$19*I791-'data'!$C$16*J791)*$C792/60</f>
        <v>66.7342041725727</v>
      </c>
      <c r="K792" s="30">
        <f>K791+(OFFSET('data'!$C$20,0,D792)*I791-OFFSET('data'!$C$17,0,D792)*K791)*$C792/60</f>
        <v>169.750452129370</v>
      </c>
      <c r="L792" s="28">
        <f>$A792/60</f>
        <v>65.6666666666667</v>
      </c>
      <c r="M792" s="24">
        <f>I792/'data'!$C$15*1000</f>
        <v>2.5</v>
      </c>
      <c r="N792" s="24">
        <f>N791+'data'!$G$21*(M791-N791)/60*C791</f>
        <v>2.49977500316163</v>
      </c>
      <c r="O792" s="25">
        <f>IF(N792&lt;='data'!$G$22,1.89,1.47)</f>
        <v>1.89</v>
      </c>
      <c r="P792" s="24">
        <f>$A792</f>
        <v>3940</v>
      </c>
      <c r="Q792" s="25">
        <f>'data'!$G$23-'data'!$G$23*(1-('data'!$G$22^O792)/('data'!$G$22^O792+N792^O792))</f>
        <v>54.2051871690652</v>
      </c>
      <c r="R792" s="25">
        <f>VLOOKUP(IF(P792-'data'!$G$24&lt;0,0,P792-'data'!$G$24),P2:Q1104,2)</f>
        <v>54.2053736751519</v>
      </c>
    </row>
    <row r="793" ht="20.05" customHeight="1">
      <c r="A793" s="22">
        <f>$A792+C792</f>
        <v>3945</v>
      </c>
      <c r="B793" s="23">
        <v>2.5</v>
      </c>
      <c r="C793" s="24">
        <v>5</v>
      </c>
      <c r="D793" t="b" s="25">
        <v>0</v>
      </c>
      <c r="E793" s="26"/>
      <c r="F793" s="30">
        <f>3600*(B793*'data'!$C$15/1000-H793-I792)/C793</f>
        <v>435.239119091003</v>
      </c>
      <c r="G793" s="30">
        <f>IF(F793&gt;'data'!$H$29,'data'!$H$29,IF(F793&lt;0,0,F793))</f>
        <v>435.239119091003</v>
      </c>
      <c r="H793" s="30">
        <f>(J793*'data'!$C$16+K793*OFFSET('data'!$C$17,0,D793)-I792*(OFFSET('data'!$C$18,0,D793)+'data'!$C$19+OFFSET('data'!$C$20,0,D793)))*$C793/60</f>
        <v>-0.604498776515307</v>
      </c>
      <c r="I793" s="30">
        <f>(G793/60)*$C793/60+H793+I792</f>
        <v>16.3633802816823</v>
      </c>
      <c r="J793" s="30">
        <f>J792+('data'!$C$19*I792-'data'!$C$16*J792)*$C793/60</f>
        <v>66.73805417416681</v>
      </c>
      <c r="K793" s="30">
        <f>K792+(OFFSET('data'!$C$20,0,D793)*I792-OFFSET('data'!$C$17,0,D793)*K792)*$C793/60</f>
        <v>169.938988620107</v>
      </c>
      <c r="L793" s="28">
        <f>$A793/60</f>
        <v>65.75</v>
      </c>
      <c r="M793" s="24">
        <f>I793/'data'!$C$15*1000</f>
        <v>2.5</v>
      </c>
      <c r="N793" s="24">
        <f>N792+'data'!$G$21*(M792-N792)/60*C792</f>
        <v>2.4997776507474</v>
      </c>
      <c r="O793" s="25">
        <f>IF(N793&lt;='data'!$G$22,1.89,1.47)</f>
        <v>1.89</v>
      </c>
      <c r="P793" s="24">
        <f>$A793</f>
        <v>3945</v>
      </c>
      <c r="Q793" s="25">
        <f>'data'!$G$23-'data'!$G$23*(1-('data'!$G$22^O793)/('data'!$G$22^O793+N793^O793))</f>
        <v>54.2051419061705</v>
      </c>
      <c r="R793" s="25">
        <f>VLOOKUP(IF(P793-'data'!$G$24&lt;0,0,P793-'data'!$G$24),P2:Q1104,2)</f>
        <v>54.205326217463</v>
      </c>
    </row>
    <row r="794" ht="20.05" customHeight="1">
      <c r="A794" s="22">
        <f>$A793+C793</f>
        <v>3950</v>
      </c>
      <c r="B794" s="23">
        <v>2.5</v>
      </c>
      <c r="C794" s="24">
        <v>5</v>
      </c>
      <c r="D794" t="b" s="25">
        <v>0</v>
      </c>
      <c r="E794" s="26"/>
      <c r="F794" s="30">
        <f>3600*(B794*'data'!$C$15/1000-H794-I793)/C794</f>
        <v>435.177600699320</v>
      </c>
      <c r="G794" s="30">
        <f>IF(F794&gt;'data'!$H$29,'data'!$H$29,IF(F794&lt;0,0,F794))</f>
        <v>435.177600699320</v>
      </c>
      <c r="H794" s="30">
        <f>(J794*'data'!$C$16+K794*OFFSET('data'!$C$17,0,D794)-I793*(OFFSET('data'!$C$18,0,D794)+'data'!$C$19+OFFSET('data'!$C$20,0,D794)))*$C794/60</f>
        <v>-0.604413334304636</v>
      </c>
      <c r="I794" s="30">
        <f>(G794/60)*$C794/60+H794+I793</f>
        <v>16.3633802816823</v>
      </c>
      <c r="J794" s="30">
        <f>J793+('data'!$C$19*I793-'data'!$C$16*J793)*$C794/60</f>
        <v>66.7418815825753</v>
      </c>
      <c r="K794" s="30">
        <f>K793+(OFFSET('data'!$C$20,0,D794)*I793-OFFSET('data'!$C$17,0,D794)*K793)*$C794/60</f>
        <v>170.127462108181</v>
      </c>
      <c r="L794" s="28">
        <f>$A794/60</f>
        <v>65.8333333333333</v>
      </c>
      <c r="M794" s="24">
        <f>I794/'data'!$C$15*1000</f>
        <v>2.5</v>
      </c>
      <c r="N794" s="24">
        <f>N793+'data'!$G$21*(M793-N793)/60*C793</f>
        <v>2.49978026717847</v>
      </c>
      <c r="O794" s="25">
        <f>IF(N794&lt;='data'!$G$22,1.89,1.47)</f>
        <v>1.89</v>
      </c>
      <c r="P794" s="24">
        <f>$A794</f>
        <v>3950</v>
      </c>
      <c r="Q794" s="25">
        <f>'data'!$G$23-'data'!$G$23*(1-('data'!$G$22^O794)/('data'!$G$22^O794+N794^O794))</f>
        <v>54.2050971759263</v>
      </c>
      <c r="R794" s="25">
        <f>VLOOKUP(IF(P794-'data'!$G$24&lt;0,0,P794-'data'!$G$24),P2:Q1104,2)</f>
        <v>54.2052793182544</v>
      </c>
    </row>
    <row r="795" ht="20.05" customHeight="1">
      <c r="A795" s="22">
        <f>$A794+C794</f>
        <v>3955</v>
      </c>
      <c r="B795" s="23">
        <v>2.5</v>
      </c>
      <c r="C795" s="24">
        <v>5</v>
      </c>
      <c r="D795" t="b" s="25">
        <v>0</v>
      </c>
      <c r="E795" s="26"/>
      <c r="F795" s="30">
        <f>3600*(B795*'data'!$C$15/1000-H795-I794)/C795</f>
        <v>435.116192361946</v>
      </c>
      <c r="G795" s="30">
        <f>IF(F795&gt;'data'!$H$29,'data'!$H$29,IF(F795&lt;0,0,F795))</f>
        <v>435.116192361946</v>
      </c>
      <c r="H795" s="30">
        <f>(J795*'data'!$C$16+K795*OFFSET('data'!$C$17,0,D795)-I794*(OFFSET('data'!$C$18,0,D795)+'data'!$C$19+OFFSET('data'!$C$20,0,D795)))*$C795/60</f>
        <v>-0.604328044947172</v>
      </c>
      <c r="I795" s="30">
        <f>(G795/60)*$C795/60+H795+I794</f>
        <v>16.3633802816823</v>
      </c>
      <c r="J795" s="30">
        <f>J794+('data'!$C$19*I794-'data'!$C$16*J794)*$C795/60</f>
        <v>66.745686530383</v>
      </c>
      <c r="K795" s="30">
        <f>K794+(OFFSET('data'!$C$20,0,D795)*I794-OFFSET('data'!$C$17,0,D795)*K794)*$C795/60</f>
        <v>170.315872614645</v>
      </c>
      <c r="L795" s="28">
        <f>$A795/60</f>
        <v>65.9166666666667</v>
      </c>
      <c r="M795" s="24">
        <f>I795/'data'!$C$15*1000</f>
        <v>2.5</v>
      </c>
      <c r="N795" s="24">
        <f>N794+'data'!$G$21*(M794-N794)/60*C794</f>
        <v>2.49978285282143</v>
      </c>
      <c r="O795" s="25">
        <f>IF(N795&lt;='data'!$G$22,1.89,1.47)</f>
        <v>1.89</v>
      </c>
      <c r="P795" s="24">
        <f>$A795</f>
        <v>3955</v>
      </c>
      <c r="Q795" s="25">
        <f>'data'!$G$23-'data'!$G$23*(1-('data'!$G$22^O795)/('data'!$G$22^O795+N795^O795))</f>
        <v>54.2050529720641</v>
      </c>
      <c r="R795" s="25">
        <f>VLOOKUP(IF(P795-'data'!$G$24&lt;0,0,P795-'data'!$G$24),P2:Q1104,2)</f>
        <v>54.2052329709536</v>
      </c>
    </row>
    <row r="796" ht="20.05" customHeight="1">
      <c r="A796" s="22">
        <f>$A795+C795</f>
        <v>3960</v>
      </c>
      <c r="B796" s="23">
        <v>2.5</v>
      </c>
      <c r="C796" s="24">
        <v>5</v>
      </c>
      <c r="D796" t="b" s="25">
        <v>0</v>
      </c>
      <c r="E796" s="26"/>
      <c r="F796" s="30">
        <f>3600*(B796*'data'!$C$15/1000-H796-I795)/C796</f>
        <v>435.054893516905</v>
      </c>
      <c r="G796" s="30">
        <f>IF(F796&gt;'data'!$H$29,'data'!$H$29,IF(F796&lt;0,0,F796))</f>
        <v>435.054893516905</v>
      </c>
      <c r="H796" s="30">
        <f>(J796*'data'!$C$16+K796*OFFSET('data'!$C$17,0,D796)-I795*(OFFSET('data'!$C$18,0,D796)+'data'!$C$19+OFFSET('data'!$C$20,0,D796)))*$C796/60</f>
        <v>-0.604242907662393</v>
      </c>
      <c r="I796" s="30">
        <f>(G796/60)*$C796/60+H796+I795</f>
        <v>16.3633802816823</v>
      </c>
      <c r="J796" s="30">
        <f>J795+('data'!$C$19*I795-'data'!$C$16*J795)*$C796/60</f>
        <v>66.7494691493967</v>
      </c>
      <c r="K796" s="30">
        <f>K795+(OFFSET('data'!$C$20,0,D796)*I795-OFFSET('data'!$C$17,0,D796)*K795)*$C796/60</f>
        <v>170.504220160545</v>
      </c>
      <c r="L796" s="28">
        <f>$A796/60</f>
        <v>66</v>
      </c>
      <c r="M796" s="24">
        <f>I796/'data'!$C$15*1000</f>
        <v>2.5</v>
      </c>
      <c r="N796" s="24">
        <f>N795+'data'!$G$21*(M795-N795)/60*C795</f>
        <v>2.49978540803858</v>
      </c>
      <c r="O796" s="25">
        <f>IF(N796&lt;='data'!$G$22,1.89,1.47)</f>
        <v>1.89</v>
      </c>
      <c r="P796" s="24">
        <f>$A796</f>
        <v>3960</v>
      </c>
      <c r="Q796" s="25">
        <f>'data'!$G$23-'data'!$G$23*(1-('data'!$G$22^O796)/('data'!$G$22^O796+N796^O796))</f>
        <v>54.205009288389</v>
      </c>
      <c r="R796" s="25">
        <f>VLOOKUP(IF(P796-'data'!$G$24&lt;0,0,P796-'data'!$G$24),P2:Q1104,2)</f>
        <v>54.2051871690652</v>
      </c>
    </row>
    <row r="797" ht="20.05" customHeight="1">
      <c r="A797" s="22">
        <f>$A796+C796</f>
        <v>3965</v>
      </c>
      <c r="B797" s="23">
        <v>2.5</v>
      </c>
      <c r="C797" s="24">
        <v>5</v>
      </c>
      <c r="D797" t="b" s="25">
        <v>0</v>
      </c>
      <c r="E797" s="26"/>
      <c r="F797" s="30">
        <f>3600*(B797*'data'!$C$15/1000-H797-I796)/C797</f>
        <v>434.993703605491</v>
      </c>
      <c r="G797" s="30">
        <f>IF(F797&gt;'data'!$H$29,'data'!$H$29,IF(F797&lt;0,0,F797))</f>
        <v>434.993703605491</v>
      </c>
      <c r="H797" s="30">
        <f>(J797*'data'!$C$16+K797*OFFSET('data'!$C$17,0,D797)-I796*(OFFSET('data'!$C$18,0,D797)+'data'!$C$19+OFFSET('data'!$C$20,0,D797)))*$C797/60</f>
        <v>-0.604157921674318</v>
      </c>
      <c r="I797" s="30">
        <f>(G797/60)*$C797/60+H797+I796</f>
        <v>16.3633802816823</v>
      </c>
      <c r="J797" s="30">
        <f>J796+('data'!$C$19*I796-'data'!$C$16*J796)*$C797/60</f>
        <v>66.75322957064979</v>
      </c>
      <c r="K797" s="30">
        <f>K796+(OFFSET('data'!$C$20,0,D797)*I796-OFFSET('data'!$C$17,0,D797)*K796)*$C797/60</f>
        <v>170.692504766921</v>
      </c>
      <c r="L797" s="28">
        <f>$A797/60</f>
        <v>66.0833333333333</v>
      </c>
      <c r="M797" s="24">
        <f>I797/'data'!$C$15*1000</f>
        <v>2.5</v>
      </c>
      <c r="N797" s="24">
        <f>N796+'data'!$G$21*(M796-N796)/60*C796</f>
        <v>2.49978793318795</v>
      </c>
      <c r="O797" s="25">
        <f>IF(N797&lt;='data'!$G$22,1.89,1.47)</f>
        <v>1.89</v>
      </c>
      <c r="P797" s="24">
        <f>$A797</f>
        <v>3965</v>
      </c>
      <c r="Q797" s="25">
        <f>'data'!$G$23-'data'!$G$23*(1-('data'!$G$22^O797)/('data'!$G$22^O797+N797^O797))</f>
        <v>54.204966118779</v>
      </c>
      <c r="R797" s="25">
        <f>VLOOKUP(IF(P797-'data'!$G$24&lt;0,0,P797-'data'!$G$24),P2:Q1104,2)</f>
        <v>54.2051419061705</v>
      </c>
    </row>
    <row r="798" ht="20.05" customHeight="1">
      <c r="A798" s="22">
        <f>$A797+C797</f>
        <v>3970</v>
      </c>
      <c r="B798" s="23">
        <v>2.5</v>
      </c>
      <c r="C798" s="24">
        <v>5</v>
      </c>
      <c r="D798" t="b" s="25">
        <v>0</v>
      </c>
      <c r="E798" s="26"/>
      <c r="F798" s="30">
        <f>3600*(B798*'data'!$C$15/1000-H798-I797)/C798</f>
        <v>434.932622072246</v>
      </c>
      <c r="G798" s="30">
        <f>IF(F798&gt;'data'!$H$29,'data'!$H$29,IF(F798&lt;0,0,F798))</f>
        <v>434.932622072246</v>
      </c>
      <c r="H798" s="30">
        <f>(J798*'data'!$C$16+K798*OFFSET('data'!$C$17,0,D798)-I797*(OFFSET('data'!$C$18,0,D798)+'data'!$C$19+OFFSET('data'!$C$20,0,D798)))*$C798/60</f>
        <v>-0.604073086211478</v>
      </c>
      <c r="I798" s="30">
        <f>(G798/60)*$C798/60+H798+I797</f>
        <v>16.3633802816823</v>
      </c>
      <c r="J798" s="30">
        <f>J797+('data'!$C$19*I797-'data'!$C$16*J797)*$C798/60</f>
        <v>66.75696792440669</v>
      </c>
      <c r="K798" s="30">
        <f>K797+(OFFSET('data'!$C$20,0,D798)*I797-OFFSET('data'!$C$17,0,D798)*K797)*$C798/60</f>
        <v>170.880726454805</v>
      </c>
      <c r="L798" s="28">
        <f>$A798/60</f>
        <v>66.1666666666667</v>
      </c>
      <c r="M798" s="24">
        <f>I798/'data'!$C$15*1000</f>
        <v>2.5</v>
      </c>
      <c r="N798" s="24">
        <f>N797+'data'!$G$21*(M797-N797)/60*C797</f>
        <v>2.49979042862334</v>
      </c>
      <c r="O798" s="25">
        <f>IF(N798&lt;='data'!$G$22,1.89,1.47)</f>
        <v>1.89</v>
      </c>
      <c r="P798" s="24">
        <f>$A798</f>
        <v>3970</v>
      </c>
      <c r="Q798" s="25">
        <f>'data'!$G$23-'data'!$G$23*(1-('data'!$G$22^O798)/('data'!$G$22^O798+N798^O798))</f>
        <v>54.2049234571846</v>
      </c>
      <c r="R798" s="25">
        <f>VLOOKUP(IF(P798-'data'!$G$24&lt;0,0,P798-'data'!$G$24),P2:Q1104,2)</f>
        <v>54.2050971759263</v>
      </c>
    </row>
    <row r="799" ht="20.05" customHeight="1">
      <c r="A799" s="22">
        <f>$A798+C798</f>
        <v>3975</v>
      </c>
      <c r="B799" s="23">
        <v>2.5</v>
      </c>
      <c r="C799" s="24">
        <v>5</v>
      </c>
      <c r="D799" t="b" s="25">
        <v>0</v>
      </c>
      <c r="E799" s="26"/>
      <c r="F799" s="30">
        <f>3600*(B799*'data'!$C$15/1000-H799-I798)/C799</f>
        <v>434.871648364949</v>
      </c>
      <c r="G799" s="30">
        <f>IF(F799&gt;'data'!$H$29,'data'!$H$29,IF(F799&lt;0,0,F799))</f>
        <v>434.871648364949</v>
      </c>
      <c r="H799" s="30">
        <f>(J799*'data'!$C$16+K799*OFFSET('data'!$C$17,0,D799)-I798*(OFFSET('data'!$C$18,0,D799)+'data'!$C$19+OFFSET('data'!$C$20,0,D799)))*$C799/60</f>
        <v>-0.6039884005068979</v>
      </c>
      <c r="I799" s="30">
        <f>(G799/60)*$C799/60+H799+I798</f>
        <v>16.3633802816823</v>
      </c>
      <c r="J799" s="30">
        <f>J798+('data'!$C$19*I798-'data'!$C$16*J798)*$C799/60</f>
        <v>66.7606843401674</v>
      </c>
      <c r="K799" s="30">
        <f>K798+(OFFSET('data'!$C$20,0,D799)*I798-OFFSET('data'!$C$17,0,D799)*K798)*$C799/60</f>
        <v>171.068885245223</v>
      </c>
      <c r="L799" s="28">
        <f>$A799/60</f>
        <v>66.25</v>
      </c>
      <c r="M799" s="24">
        <f>I799/'data'!$C$15*1000</f>
        <v>2.5</v>
      </c>
      <c r="N799" s="24">
        <f>N798+'data'!$G$21*(M798-N798)/60*C798</f>
        <v>2.49979289469441</v>
      </c>
      <c r="O799" s="25">
        <f>IF(N799&lt;='data'!$G$22,1.89,1.47)</f>
        <v>1.89</v>
      </c>
      <c r="P799" s="24">
        <f>$A799</f>
        <v>3975</v>
      </c>
      <c r="Q799" s="25">
        <f>'data'!$G$23-'data'!$G$23*(1-('data'!$G$22^O799)/('data'!$G$22^O799+N799^O799))</f>
        <v>54.2048812976271</v>
      </c>
      <c r="R799" s="25">
        <f>VLOOKUP(IF(P799-'data'!$G$24&lt;0,0,P799-'data'!$G$24),P2:Q1104,2)</f>
        <v>54.2050529720641</v>
      </c>
    </row>
    <row r="800" ht="20.05" customHeight="1">
      <c r="A800" s="22">
        <f>$A799+C799</f>
        <v>3980</v>
      </c>
      <c r="B800" s="23">
        <v>2.5</v>
      </c>
      <c r="C800" s="24">
        <v>5</v>
      </c>
      <c r="D800" t="b" s="25">
        <v>0</v>
      </c>
      <c r="E800" s="26"/>
      <c r="F800" s="30">
        <f>3600*(B800*'data'!$C$15/1000-H800-I799)/C800</f>
        <v>434.810781934585</v>
      </c>
      <c r="G800" s="30">
        <f>IF(F800&gt;'data'!$H$29,'data'!$H$29,IF(F800&lt;0,0,F800))</f>
        <v>434.810781934585</v>
      </c>
      <c r="H800" s="30">
        <f>(J800*'data'!$C$16+K800*OFFSET('data'!$C$17,0,D800)-I799*(OFFSET('data'!$C$18,0,D800)+'data'!$C$19+OFFSET('data'!$C$20,0,D800)))*$C800/60</f>
        <v>-0.60390386379806</v>
      </c>
      <c r="I800" s="30">
        <f>(G800/60)*$C800/60+H800+I799</f>
        <v>16.3633802816823</v>
      </c>
      <c r="J800" s="30">
        <f>J799+('data'!$C$19*I799-'data'!$C$16*J799)*$C800/60</f>
        <v>66.7643789466718</v>
      </c>
      <c r="K800" s="30">
        <f>K799+(OFFSET('data'!$C$20,0,D800)*I799-OFFSET('data'!$C$17,0,D800)*K799)*$C800/60</f>
        <v>171.256981159192</v>
      </c>
      <c r="L800" s="28">
        <f>$A800/60</f>
        <v>66.3333333333333</v>
      </c>
      <c r="M800" s="24">
        <f>I800/'data'!$C$15*1000</f>
        <v>2.5</v>
      </c>
      <c r="N800" s="24">
        <f>N799+'data'!$G$21*(M799-N799)/60*C799</f>
        <v>2.4997953317467</v>
      </c>
      <c r="O800" s="25">
        <f>IF(N800&lt;='data'!$G$22,1.89,1.47)</f>
        <v>1.89</v>
      </c>
      <c r="P800" s="24">
        <f>$A800</f>
        <v>3980</v>
      </c>
      <c r="Q800" s="25">
        <f>'data'!$G$23-'data'!$G$23*(1-('data'!$G$22^O800)/('data'!$G$22^O800+N800^O800))</f>
        <v>54.204839634198</v>
      </c>
      <c r="R800" s="25">
        <f>VLOOKUP(IF(P800-'data'!$G$24&lt;0,0,P800-'data'!$G$24),P2:Q1104,2)</f>
        <v>54.205009288389</v>
      </c>
    </row>
    <row r="801" ht="20.05" customHeight="1">
      <c r="A801" s="22">
        <f>$A800+C800</f>
        <v>3985</v>
      </c>
      <c r="B801" s="23">
        <v>2.5</v>
      </c>
      <c r="C801" s="24">
        <v>5</v>
      </c>
      <c r="D801" t="b" s="25">
        <v>0</v>
      </c>
      <c r="E801" s="26"/>
      <c r="F801" s="30">
        <f>3600*(B801*'data'!$C$15/1000-H801-I800)/C801</f>
        <v>434.750022235339</v>
      </c>
      <c r="G801" s="30">
        <f>IF(F801&gt;'data'!$H$29,'data'!$H$29,IF(F801&lt;0,0,F801))</f>
        <v>434.750022235339</v>
      </c>
      <c r="H801" s="30">
        <f>(J801*'data'!$C$16+K801*OFFSET('data'!$C$17,0,D801)-I800*(OFFSET('data'!$C$18,0,D801)+'data'!$C$19+OFFSET('data'!$C$20,0,D801)))*$C801/60</f>
        <v>-0.603819475326885</v>
      </c>
      <c r="I801" s="30">
        <f>(G801/60)*$C801/60+H801+I800</f>
        <v>16.3633802816823</v>
      </c>
      <c r="J801" s="30">
        <f>J800+('data'!$C$19*I800-'data'!$C$16*J800)*$C801/60</f>
        <v>66.7680518719045</v>
      </c>
      <c r="K801" s="30">
        <f>K800+(OFFSET('data'!$C$20,0,D801)*I800-OFFSET('data'!$C$17,0,D801)*K800)*$C801/60</f>
        <v>171.445014217724</v>
      </c>
      <c r="L801" s="28">
        <f>$A801/60</f>
        <v>66.4166666666667</v>
      </c>
      <c r="M801" s="24">
        <f>I801/'data'!$C$15*1000</f>
        <v>2.5</v>
      </c>
      <c r="N801" s="24">
        <f>N800+'data'!$G$21*(M800-N800)/60*C800</f>
        <v>2.49979774012168</v>
      </c>
      <c r="O801" s="25">
        <f>IF(N801&lt;='data'!$G$22,1.89,1.47)</f>
        <v>1.89</v>
      </c>
      <c r="P801" s="24">
        <f>$A801</f>
        <v>3985</v>
      </c>
      <c r="Q801" s="25">
        <f>'data'!$G$23-'data'!$G$23*(1-('data'!$G$22^O801)/('data'!$G$22^O801+N801^O801))</f>
        <v>54.2047984610587</v>
      </c>
      <c r="R801" s="25">
        <f>VLOOKUP(IF(P801-'data'!$G$24&lt;0,0,P801-'data'!$G$24),P2:Q1104,2)</f>
        <v>54.204966118779</v>
      </c>
    </row>
    <row r="802" ht="20.05" customHeight="1">
      <c r="A802" s="22">
        <f>$A801+C801</f>
        <v>3990</v>
      </c>
      <c r="B802" s="23">
        <v>2.5</v>
      </c>
      <c r="C802" s="24">
        <v>5</v>
      </c>
      <c r="D802" t="b" s="25">
        <v>0</v>
      </c>
      <c r="E802" s="26"/>
      <c r="F802" s="30">
        <f>3600*(B802*'data'!$C$15/1000-H802-I801)/C802</f>
        <v>434.689368724568</v>
      </c>
      <c r="G802" s="30">
        <f>IF(F802&gt;'data'!$H$29,'data'!$H$29,IF(F802&lt;0,0,F802))</f>
        <v>434.689368724568</v>
      </c>
      <c r="H802" s="30">
        <f>(J802*'data'!$C$16+K802*OFFSET('data'!$C$17,0,D802)-I801*(OFFSET('data'!$C$18,0,D802)+'data'!$C$19+OFFSET('data'!$C$20,0,D802)))*$C802/60</f>
        <v>-0.603735234339703</v>
      </c>
      <c r="I802" s="30">
        <f>(G802/60)*$C802/60+H802+I801</f>
        <v>16.3633802816823</v>
      </c>
      <c r="J802" s="30">
        <f>J801+('data'!$C$19*I801-'data'!$C$16*J801)*$C802/60</f>
        <v>66.7717032430989</v>
      </c>
      <c r="K802" s="30">
        <f>K801+(OFFSET('data'!$C$20,0,D802)*I801-OFFSET('data'!$C$17,0,D802)*K801)*$C802/60</f>
        <v>171.632984441823</v>
      </c>
      <c r="L802" s="28">
        <f>$A802/60</f>
        <v>66.5</v>
      </c>
      <c r="M802" s="24">
        <f>I802/'data'!$C$15*1000</f>
        <v>2.5</v>
      </c>
      <c r="N802" s="24">
        <f>N801+'data'!$G$21*(M801-N801)/60*C801</f>
        <v>2.49980012015679</v>
      </c>
      <c r="O802" s="25">
        <f>IF(N802&lt;='data'!$G$22,1.89,1.47)</f>
        <v>1.89</v>
      </c>
      <c r="P802" s="24">
        <f>$A802</f>
        <v>3990</v>
      </c>
      <c r="Q802" s="25">
        <f>'data'!$G$23-'data'!$G$23*(1-('data'!$G$22^O802)/('data'!$G$22^O802+N802^O802))</f>
        <v>54.2047577724395</v>
      </c>
      <c r="R802" s="25">
        <f>VLOOKUP(IF(P802-'data'!$G$24&lt;0,0,P802-'data'!$G$24),P2:Q1104,2)</f>
        <v>54.2049234571846</v>
      </c>
    </row>
    <row r="803" ht="20.05" customHeight="1">
      <c r="A803" s="22">
        <f>$A802+C802</f>
        <v>3995</v>
      </c>
      <c r="B803" s="23">
        <v>2.5</v>
      </c>
      <c r="C803" s="24">
        <v>5</v>
      </c>
      <c r="D803" t="b" s="25">
        <v>0</v>
      </c>
      <c r="E803" s="26"/>
      <c r="F803" s="30">
        <f>3600*(B803*'data'!$C$15/1000-H803-I802)/C803</f>
        <v>434.628820862785</v>
      </c>
      <c r="G803" s="30">
        <f>IF(F803&gt;'data'!$H$29,'data'!$H$29,IF(F803&lt;0,0,F803))</f>
        <v>434.628820862785</v>
      </c>
      <c r="H803" s="30">
        <f>(J803*'data'!$C$16+K803*OFFSET('data'!$C$17,0,D803)-I802*(OFFSET('data'!$C$18,0,D803)+'data'!$C$19+OFFSET('data'!$C$20,0,D803)))*$C803/60</f>
        <v>-0.603651140087227</v>
      </c>
      <c r="I803" s="30">
        <f>(G803/60)*$C803/60+H803+I802</f>
        <v>16.3633802816823</v>
      </c>
      <c r="J803" s="30">
        <f>J802+('data'!$C$19*I802-'data'!$C$16*J802)*$C803/60</f>
        <v>66.7753331867418</v>
      </c>
      <c r="K803" s="30">
        <f>K802+(OFFSET('data'!$C$20,0,D803)*I802-OFFSET('data'!$C$17,0,D803)*K802)*$C803/60</f>
        <v>171.820891852487</v>
      </c>
      <c r="L803" s="28">
        <f>$A803/60</f>
        <v>66.5833333333333</v>
      </c>
      <c r="M803" s="24">
        <f>I803/'data'!$C$15*1000</f>
        <v>2.5</v>
      </c>
      <c r="N803" s="24">
        <f>N802+'data'!$G$21*(M802-N802)/60*C802</f>
        <v>2.49980247218552</v>
      </c>
      <c r="O803" s="25">
        <f>IF(N803&lt;='data'!$G$22,1.89,1.47)</f>
        <v>1.89</v>
      </c>
      <c r="P803" s="24">
        <f>$A803</f>
        <v>3995</v>
      </c>
      <c r="Q803" s="25">
        <f>'data'!$G$23-'data'!$G$23*(1-('data'!$G$22^O803)/('data'!$G$22^O803+N803^O803))</f>
        <v>54.204717562638</v>
      </c>
      <c r="R803" s="25">
        <f>VLOOKUP(IF(P803-'data'!$G$24&lt;0,0,P803-'data'!$G$24),P2:Q1104,2)</f>
        <v>54.2048812976271</v>
      </c>
    </row>
    <row r="804" ht="20.05" customHeight="1">
      <c r="A804" s="22">
        <f>$A803+C803</f>
        <v>4000</v>
      </c>
      <c r="B804" s="23">
        <v>2.5</v>
      </c>
      <c r="C804" s="24">
        <v>5</v>
      </c>
      <c r="D804" t="b" s="25">
        <v>0</v>
      </c>
      <c r="E804" s="26"/>
      <c r="F804" s="30">
        <f>3600*(B804*'data'!$C$15/1000-H804-I803)/C804</f>
        <v>434.568378113642</v>
      </c>
      <c r="G804" s="30">
        <f>IF(F804&gt;'data'!$H$29,'data'!$H$29,IF(F804&lt;0,0,F804))</f>
        <v>434.568378113642</v>
      </c>
      <c r="H804" s="30">
        <f>(J804*'data'!$C$16+K804*OFFSET('data'!$C$17,0,D804)-I803*(OFFSET('data'!$C$18,0,D804)+'data'!$C$19+OFFSET('data'!$C$20,0,D804)))*$C804/60</f>
        <v>-0.603567191824528</v>
      </c>
      <c r="I804" s="30">
        <f>(G804/60)*$C804/60+H804+I803</f>
        <v>16.3633802816823</v>
      </c>
      <c r="J804" s="30">
        <f>J803+('data'!$C$19*I803-'data'!$C$16*J803)*$C804/60</f>
        <v>66.7789418285778</v>
      </c>
      <c r="K804" s="30">
        <f>K803+(OFFSET('data'!$C$20,0,D804)*I803-OFFSET('data'!$C$17,0,D804)*K803)*$C804/60</f>
        <v>172.008736470705</v>
      </c>
      <c r="L804" s="28">
        <f>$A804/60</f>
        <v>66.6666666666667</v>
      </c>
      <c r="M804" s="24">
        <f>I804/'data'!$C$15*1000</f>
        <v>2.5</v>
      </c>
      <c r="N804" s="24">
        <f>N803+'data'!$G$21*(M803-N803)/60*C803</f>
        <v>2.49980479653743</v>
      </c>
      <c r="O804" s="25">
        <f>IF(N804&lt;='data'!$G$22,1.89,1.47)</f>
        <v>1.89</v>
      </c>
      <c r="P804" s="24">
        <f>$A804</f>
        <v>4000</v>
      </c>
      <c r="Q804" s="25">
        <f>'data'!$G$23-'data'!$G$23*(1-('data'!$G$22^O804)/('data'!$G$22^O804+N804^O804))</f>
        <v>54.2046778260193</v>
      </c>
      <c r="R804" s="25">
        <f>VLOOKUP(IF(P804-'data'!$G$24&lt;0,0,P804-'data'!$G$24),P2:Q1104,2)</f>
        <v>54.204839634198</v>
      </c>
    </row>
    <row r="805" ht="20.05" customHeight="1">
      <c r="A805" s="22">
        <f>$A804+C804</f>
        <v>4005</v>
      </c>
      <c r="B805" s="23">
        <v>2.5</v>
      </c>
      <c r="C805" s="24">
        <v>5</v>
      </c>
      <c r="D805" t="b" s="25">
        <v>0</v>
      </c>
      <c r="E805" s="26"/>
      <c r="F805" s="30">
        <f>3600*(B805*'data'!$C$15/1000-H805-I804)/C805</f>
        <v>434.508039943911</v>
      </c>
      <c r="G805" s="30">
        <f>IF(F805&gt;'data'!$H$29,'data'!$H$29,IF(F805&lt;0,0,F805))</f>
        <v>434.508039943911</v>
      </c>
      <c r="H805" s="30">
        <f>(J805*'data'!$C$16+K805*OFFSET('data'!$C$17,0,D805)-I804*(OFFSET('data'!$C$18,0,D805)+'data'!$C$19+OFFSET('data'!$C$20,0,D805)))*$C805/60</f>
        <v>-0.603483388811012</v>
      </c>
      <c r="I805" s="30">
        <f>(G805/60)*$C805/60+H805+I804</f>
        <v>16.3633802816823</v>
      </c>
      <c r="J805" s="30">
        <f>J804+('data'!$C$19*I804-'data'!$C$16*J804)*$C805/60</f>
        <v>66.78252929361351</v>
      </c>
      <c r="K805" s="30">
        <f>K804+(OFFSET('data'!$C$20,0,D805)*I804-OFFSET('data'!$C$17,0,D805)*K804)*$C805/60</f>
        <v>172.196518317461</v>
      </c>
      <c r="L805" s="28">
        <f>$A805/60</f>
        <v>66.75</v>
      </c>
      <c r="M805" s="24">
        <f>I805/'data'!$C$15*1000</f>
        <v>2.5</v>
      </c>
      <c r="N805" s="24">
        <f>N804+'data'!$G$21*(M804-N804)/60*C804</f>
        <v>2.4998070935382</v>
      </c>
      <c r="O805" s="25">
        <f>IF(N805&lt;='data'!$G$22,1.89,1.47)</f>
        <v>1.89</v>
      </c>
      <c r="P805" s="24">
        <f>$A805</f>
        <v>4005</v>
      </c>
      <c r="Q805" s="25">
        <f>'data'!$G$23-'data'!$G$23*(1-('data'!$G$22^O805)/('data'!$G$22^O805+N805^O805))</f>
        <v>54.2046385570147</v>
      </c>
      <c r="R805" s="25">
        <f>VLOOKUP(IF(P805-'data'!$G$24&lt;0,0,P805-'data'!$G$24),P2:Q1104,2)</f>
        <v>54.2047984610587</v>
      </c>
    </row>
    <row r="806" ht="20.05" customHeight="1">
      <c r="A806" s="22">
        <f>$A805+C805</f>
        <v>4010</v>
      </c>
      <c r="B806" s="23">
        <v>2.5</v>
      </c>
      <c r="C806" s="24">
        <v>5</v>
      </c>
      <c r="D806" t="b" s="25">
        <v>0</v>
      </c>
      <c r="E806" s="26"/>
      <c r="F806" s="30">
        <f>3600*(B806*'data'!$C$15/1000-H806-I805)/C806</f>
        <v>434.447805823463</v>
      </c>
      <c r="G806" s="30">
        <f>IF(F806&gt;'data'!$H$29,'data'!$H$29,IF(F806&lt;0,0,F806))</f>
        <v>434.447805823463</v>
      </c>
      <c r="H806" s="30">
        <f>(J806*'data'!$C$16+K806*OFFSET('data'!$C$17,0,D806)-I805*(OFFSET('data'!$C$18,0,D806)+'data'!$C$19+OFFSET('data'!$C$20,0,D806)))*$C806/60</f>
        <v>-0.60339973031039</v>
      </c>
      <c r="I806" s="30">
        <f>(G806/60)*$C806/60+H806+I805</f>
        <v>16.3633802816823</v>
      </c>
      <c r="J806" s="30">
        <f>J805+('data'!$C$19*I805-'data'!$C$16*J805)*$C806/60</f>
        <v>66.7860957061219</v>
      </c>
      <c r="K806" s="30">
        <f>K805+(OFFSET('data'!$C$20,0,D806)*I805-OFFSET('data'!$C$17,0,D806)*K805)*$C806/60</f>
        <v>172.384237413730</v>
      </c>
      <c r="L806" s="28">
        <f>$A806/60</f>
        <v>66.8333333333333</v>
      </c>
      <c r="M806" s="24">
        <f>I806/'data'!$C$15*1000</f>
        <v>2.5</v>
      </c>
      <c r="N806" s="24">
        <f>N805+'data'!$G$21*(M805-N805)/60*C805</f>
        <v>2.49980936350967</v>
      </c>
      <c r="O806" s="25">
        <f>IF(N806&lt;='data'!$G$22,1.89,1.47)</f>
        <v>1.89</v>
      </c>
      <c r="P806" s="24">
        <f>$A806</f>
        <v>4010</v>
      </c>
      <c r="Q806" s="25">
        <f>'data'!$G$23-'data'!$G$23*(1-('data'!$G$22^O806)/('data'!$G$22^O806+N806^O806))</f>
        <v>54.2045997501213</v>
      </c>
      <c r="R806" s="25">
        <f>VLOOKUP(IF(P806-'data'!$G$24&lt;0,0,P806-'data'!$G$24),P2:Q1104,2)</f>
        <v>54.2047577724395</v>
      </c>
    </row>
    <row r="807" ht="20.05" customHeight="1">
      <c r="A807" s="22">
        <f>$A806+C806</f>
        <v>4015</v>
      </c>
      <c r="B807" s="23">
        <v>2.5</v>
      </c>
      <c r="C807" s="24">
        <v>5</v>
      </c>
      <c r="D807" t="b" s="25">
        <v>0</v>
      </c>
      <c r="E807" s="26"/>
      <c r="F807" s="30">
        <f>3600*(B807*'data'!$C$15/1000-H807-I806)/C807</f>
        <v>434.387675225255</v>
      </c>
      <c r="G807" s="30">
        <f>IF(F807&gt;'data'!$H$29,'data'!$H$29,IF(F807&lt;0,0,F807))</f>
        <v>434.387675225255</v>
      </c>
      <c r="H807" s="30">
        <f>(J807*'data'!$C$16+K807*OFFSET('data'!$C$17,0,D807)-I806*(OFFSET('data'!$C$18,0,D807)+'data'!$C$19+OFFSET('data'!$C$20,0,D807)))*$C807/60</f>
        <v>-0.603316215590657</v>
      </c>
      <c r="I807" s="30">
        <f>(G807/60)*$C807/60+H807+I806</f>
        <v>16.3633802816823</v>
      </c>
      <c r="J807" s="30">
        <f>J806+('data'!$C$19*I806-'data'!$C$16*J806)*$C807/60</f>
        <v>66.7896411896467</v>
      </c>
      <c r="K807" s="30">
        <f>K806+(OFFSET('data'!$C$20,0,D807)*I806-OFFSET('data'!$C$17,0,D807)*K806)*$C807/60</f>
        <v>172.571893780482</v>
      </c>
      <c r="L807" s="28">
        <f>$A807/60</f>
        <v>66.9166666666667</v>
      </c>
      <c r="M807" s="24">
        <f>I807/'data'!$C$15*1000</f>
        <v>2.5</v>
      </c>
      <c r="N807" s="24">
        <f>N806+'data'!$G$21*(M806-N806)/60*C806</f>
        <v>2.4998116067699</v>
      </c>
      <c r="O807" s="25">
        <f>IF(N807&lt;='data'!$G$22,1.89,1.47)</f>
        <v>1.89</v>
      </c>
      <c r="P807" s="24">
        <f>$A807</f>
        <v>4015</v>
      </c>
      <c r="Q807" s="25">
        <f>'data'!$G$23-'data'!$G$23*(1-('data'!$G$22^O807)/('data'!$G$22^O807+N807^O807))</f>
        <v>54.2045613999006</v>
      </c>
      <c r="R807" s="25">
        <f>VLOOKUP(IF(P807-'data'!$G$24&lt;0,0,P807-'data'!$G$24),P2:Q1104,2)</f>
        <v>54.204717562638</v>
      </c>
    </row>
    <row r="808" ht="20.05" customHeight="1">
      <c r="A808" s="22">
        <f>$A807+C807</f>
        <v>4020</v>
      </c>
      <c r="B808" s="23">
        <v>2.5</v>
      </c>
      <c r="C808" s="24">
        <v>5</v>
      </c>
      <c r="D808" t="b" s="25">
        <v>0</v>
      </c>
      <c r="E808" s="26"/>
      <c r="F808" s="30">
        <f>3600*(B808*'data'!$C$15/1000-H808-I807)/C808</f>
        <v>434.327647625308</v>
      </c>
      <c r="G808" s="30">
        <f>IF(F808&gt;'data'!$H$29,'data'!$H$29,IF(F808&lt;0,0,F808))</f>
        <v>434.327647625308</v>
      </c>
      <c r="H808" s="30">
        <f>(J808*'data'!$C$16+K808*OFFSET('data'!$C$17,0,D808)-I807*(OFFSET('data'!$C$18,0,D808)+'data'!$C$19+OFFSET('data'!$C$20,0,D808)))*$C808/60</f>
        <v>-0.603232843924064</v>
      </c>
      <c r="I808" s="30">
        <f>(G808/60)*$C808/60+H808+I807</f>
        <v>16.3633802816823</v>
      </c>
      <c r="J808" s="30">
        <f>J807+('data'!$C$19*I807-'data'!$C$16*J807)*$C808/60</f>
        <v>66.79316586700671</v>
      </c>
      <c r="K808" s="30">
        <f>K807+(OFFSET('data'!$C$20,0,D808)*I807-OFFSET('data'!$C$17,0,D808)*K807)*$C808/60</f>
        <v>172.759487438679</v>
      </c>
      <c r="L808" s="28">
        <f>$A808/60</f>
        <v>67</v>
      </c>
      <c r="M808" s="24">
        <f>I808/'data'!$C$15*1000</f>
        <v>2.5</v>
      </c>
      <c r="N808" s="24">
        <f>N807+'data'!$G$21*(M807-N807)/60*C807</f>
        <v>2.49981382363321</v>
      </c>
      <c r="O808" s="25">
        <f>IF(N808&lt;='data'!$G$22,1.89,1.47)</f>
        <v>1.89</v>
      </c>
      <c r="P808" s="24">
        <f>$A808</f>
        <v>4020</v>
      </c>
      <c r="Q808" s="25">
        <f>'data'!$G$23-'data'!$G$23*(1-('data'!$G$22^O808)/('data'!$G$22^O808+N808^O808))</f>
        <v>54.2045235009784</v>
      </c>
      <c r="R808" s="25">
        <f>VLOOKUP(IF(P808-'data'!$G$24&lt;0,0,P808-'data'!$G$24),P2:Q1104,2)</f>
        <v>54.2046778260193</v>
      </c>
    </row>
    <row r="809" ht="20.05" customHeight="1">
      <c r="A809" s="22">
        <f>$A808+C808</f>
        <v>4025</v>
      </c>
      <c r="B809" s="23">
        <v>2.5</v>
      </c>
      <c r="C809" s="24">
        <v>5</v>
      </c>
      <c r="D809" t="b" s="25">
        <v>0</v>
      </c>
      <c r="E809" s="26"/>
      <c r="F809" s="30">
        <f>3600*(B809*'data'!$C$15/1000-H809-I808)/C809</f>
        <v>434.267722502688</v>
      </c>
      <c r="G809" s="30">
        <f>IF(F809&gt;'data'!$H$29,'data'!$H$29,IF(F809&lt;0,0,F809))</f>
        <v>434.267722502688</v>
      </c>
      <c r="H809" s="30">
        <f>(J809*'data'!$C$16+K809*OFFSET('data'!$C$17,0,D809)-I808*(OFFSET('data'!$C$18,0,D809)+'data'!$C$19+OFFSET('data'!$C$20,0,D809)))*$C809/60</f>
        <v>-0.603149614587091</v>
      </c>
      <c r="I809" s="30">
        <f>(G809/60)*$C809/60+H809+I808</f>
        <v>16.3633802816823</v>
      </c>
      <c r="J809" s="30">
        <f>J808+('data'!$C$19*I808-'data'!$C$16*J808)*$C809/60</f>
        <v>66.7966698603</v>
      </c>
      <c r="K809" s="30">
        <f>K808+(OFFSET('data'!$C$20,0,D809)*I808-OFFSET('data'!$C$17,0,D809)*K808)*$C809/60</f>
        <v>172.947018409277</v>
      </c>
      <c r="L809" s="28">
        <f>$A809/60</f>
        <v>67.0833333333333</v>
      </c>
      <c r="M809" s="24">
        <f>I809/'data'!$C$15*1000</f>
        <v>2.5</v>
      </c>
      <c r="N809" s="24">
        <f>N808+'data'!$G$21*(M808-N808)/60*C808</f>
        <v>2.49981601441022</v>
      </c>
      <c r="O809" s="25">
        <f>IF(N809&lt;='data'!$G$22,1.89,1.47)</f>
        <v>1.89</v>
      </c>
      <c r="P809" s="24">
        <f>$A809</f>
        <v>4025</v>
      </c>
      <c r="Q809" s="25">
        <f>'data'!$G$23-'data'!$G$23*(1-('data'!$G$22^O809)/('data'!$G$22^O809+N809^O809))</f>
        <v>54.2044860480435</v>
      </c>
      <c r="R809" s="25">
        <f>VLOOKUP(IF(P809-'data'!$G$24&lt;0,0,P809-'data'!$G$24),P2:Q1104,2)</f>
        <v>54.2046385570147</v>
      </c>
    </row>
    <row r="810" ht="20.05" customHeight="1">
      <c r="A810" s="22">
        <f>$A809+C809</f>
        <v>4030</v>
      </c>
      <c r="B810" s="23">
        <v>2.5</v>
      </c>
      <c r="C810" s="24">
        <v>5</v>
      </c>
      <c r="D810" t="b" s="25">
        <v>0</v>
      </c>
      <c r="E810" s="26"/>
      <c r="F810" s="30">
        <f>3600*(B810*'data'!$C$15/1000-H810-I809)/C810</f>
        <v>434.207899339492</v>
      </c>
      <c r="G810" s="30">
        <f>IF(F810&gt;'data'!$H$29,'data'!$H$29,IF(F810&lt;0,0,F810))</f>
        <v>434.207899339492</v>
      </c>
      <c r="H810" s="30">
        <f>(J810*'data'!$C$16+K810*OFFSET('data'!$C$17,0,D810)-I809*(OFFSET('data'!$C$18,0,D810)+'data'!$C$19+OFFSET('data'!$C$20,0,D810)))*$C810/60</f>
        <v>-0.6030665268604311</v>
      </c>
      <c r="I810" s="30">
        <f>(G810/60)*$C810/60+H810+I809</f>
        <v>16.3633802816823</v>
      </c>
      <c r="J810" s="30">
        <f>J809+('data'!$C$19*I809-'data'!$C$16*J809)*$C810/60</f>
        <v>66.800153290908</v>
      </c>
      <c r="K810" s="30">
        <f>K809+(OFFSET('data'!$C$20,0,D810)*I809-OFFSET('data'!$C$17,0,D810)*K809)*$C810/60</f>
        <v>173.134486713223</v>
      </c>
      <c r="L810" s="28">
        <f>$A810/60</f>
        <v>67.1666666666667</v>
      </c>
      <c r="M810" s="24">
        <f>I810/'data'!$C$15*1000</f>
        <v>2.5</v>
      </c>
      <c r="N810" s="24">
        <f>N809+'data'!$G$21*(M809-N809)/60*C809</f>
        <v>2.49981817940788</v>
      </c>
      <c r="O810" s="25">
        <f>IF(N810&lt;='data'!$G$22,1.89,1.47)</f>
        <v>1.89</v>
      </c>
      <c r="P810" s="24">
        <f>$A810</f>
        <v>4030</v>
      </c>
      <c r="Q810" s="25">
        <f>'data'!$G$23-'data'!$G$23*(1-('data'!$G$22^O810)/('data'!$G$22^O810+N810^O810))</f>
        <v>54.2044490358476</v>
      </c>
      <c r="R810" s="25">
        <f>VLOOKUP(IF(P810-'data'!$G$24&lt;0,0,P810-'data'!$G$24),P2:Q1104,2)</f>
        <v>54.2045997501213</v>
      </c>
    </row>
    <row r="811" ht="20.05" customHeight="1">
      <c r="A811" s="22">
        <f>$A810+C810</f>
        <v>4035</v>
      </c>
      <c r="B811" s="23">
        <v>2.5</v>
      </c>
      <c r="C811" s="24">
        <v>5</v>
      </c>
      <c r="D811" t="b" s="25">
        <v>0</v>
      </c>
      <c r="E811" s="26"/>
      <c r="F811" s="30">
        <f>3600*(B811*'data'!$C$15/1000-H811-I810)/C811</f>
        <v>434.148177620829</v>
      </c>
      <c r="G811" s="30">
        <f>IF(F811&gt;'data'!$H$29,'data'!$H$29,IF(F811&lt;0,0,F811))</f>
        <v>434.148177620829</v>
      </c>
      <c r="H811" s="30">
        <f>(J811*'data'!$C$16+K811*OFFSET('data'!$C$17,0,D811)-I810*(OFFSET('data'!$C$18,0,D811)+'data'!$C$19+OFFSET('data'!$C$20,0,D811)))*$C811/60</f>
        <v>-0.602983580028954</v>
      </c>
      <c r="I811" s="30">
        <f>(G811/60)*$C811/60+H811+I810</f>
        <v>16.3633802816823</v>
      </c>
      <c r="J811" s="30">
        <f>J810+('data'!$C$19*I810-'data'!$C$16*J810)*$C811/60</f>
        <v>66.80361627949991</v>
      </c>
      <c r="K811" s="30">
        <f>K810+(OFFSET('data'!$C$20,0,D811)*I810-OFFSET('data'!$C$17,0,D811)*K810)*$C811/60</f>
        <v>173.321892371458</v>
      </c>
      <c r="L811" s="28">
        <f>$A811/60</f>
        <v>67.25</v>
      </c>
      <c r="M811" s="24">
        <f>I811/'data'!$C$15*1000</f>
        <v>2.5</v>
      </c>
      <c r="N811" s="24">
        <f>N810+'data'!$G$21*(M810-N810)/60*C810</f>
        <v>2.49982031892956</v>
      </c>
      <c r="O811" s="25">
        <f>IF(N811&lt;='data'!$G$22,1.89,1.47)</f>
        <v>1.89</v>
      </c>
      <c r="P811" s="24">
        <f>$A811</f>
        <v>4035</v>
      </c>
      <c r="Q811" s="25">
        <f>'data'!$G$23-'data'!$G$23*(1-('data'!$G$22^O811)/('data'!$G$22^O811+N811^O811))</f>
        <v>54.2044124592035</v>
      </c>
      <c r="R811" s="25">
        <f>VLOOKUP(IF(P811-'data'!$G$24&lt;0,0,P811-'data'!$G$24),P2:Q1104,2)</f>
        <v>54.2045613999006</v>
      </c>
    </row>
    <row r="812" ht="20.05" customHeight="1">
      <c r="A812" s="22">
        <f>$A811+C811</f>
        <v>4040</v>
      </c>
      <c r="B812" s="23">
        <v>2.5</v>
      </c>
      <c r="C812" s="24">
        <v>5</v>
      </c>
      <c r="D812" t="b" s="25">
        <v>0</v>
      </c>
      <c r="E812" s="26"/>
      <c r="F812" s="30">
        <f>3600*(B812*'data'!$C$15/1000-H812-I811)/C812</f>
        <v>434.0885568348</v>
      </c>
      <c r="G812" s="30">
        <f>IF(F812&gt;'data'!$H$29,'data'!$H$29,IF(F812&lt;0,0,F812))</f>
        <v>434.0885568348</v>
      </c>
      <c r="H812" s="30">
        <f>(J812*'data'!$C$16+K812*OFFSET('data'!$C$17,0,D812)-I811*(OFFSET('data'!$C$18,0,D812)+'data'!$C$19+OFFSET('data'!$C$20,0,D812)))*$C812/60</f>
        <v>-0.602900773381691</v>
      </c>
      <c r="I812" s="30">
        <f>(G812/60)*$C812/60+H812+I811</f>
        <v>16.3633802816823</v>
      </c>
      <c r="J812" s="30">
        <f>J811+('data'!$C$19*I811-'data'!$C$16*J811)*$C812/60</f>
        <v>66.8070589460368</v>
      </c>
      <c r="K812" s="30">
        <f>K811+(OFFSET('data'!$C$20,0,D812)*I811-OFFSET('data'!$C$17,0,D812)*K811)*$C812/60</f>
        <v>173.509235404917</v>
      </c>
      <c r="L812" s="28">
        <f>$A812/60</f>
        <v>67.3333333333333</v>
      </c>
      <c r="M812" s="24">
        <f>I812/'data'!$C$15*1000</f>
        <v>2.5</v>
      </c>
      <c r="N812" s="24">
        <f>N811+'data'!$G$21*(M811-N811)/60*C811</f>
        <v>2.49982243327503</v>
      </c>
      <c r="O812" s="25">
        <f>IF(N812&lt;='data'!$G$22,1.89,1.47)</f>
        <v>1.89</v>
      </c>
      <c r="P812" s="24">
        <f>$A812</f>
        <v>4040</v>
      </c>
      <c r="Q812" s="25">
        <f>'data'!$G$23-'data'!$G$23*(1-('data'!$G$22^O812)/('data'!$G$22^O812+N812^O812))</f>
        <v>54.2043763129858</v>
      </c>
      <c r="R812" s="25">
        <f>VLOOKUP(IF(P812-'data'!$G$24&lt;0,0,P812-'data'!$G$24),P2:Q1104,2)</f>
        <v>54.2045235009784</v>
      </c>
    </row>
    <row r="813" ht="20.05" customHeight="1">
      <c r="A813" s="22">
        <f>$A812+C812</f>
        <v>4045</v>
      </c>
      <c r="B813" s="23">
        <v>2.5</v>
      </c>
      <c r="C813" s="24">
        <v>5</v>
      </c>
      <c r="D813" t="b" s="25">
        <v>0</v>
      </c>
      <c r="E813" s="26"/>
      <c r="F813" s="30">
        <f>3600*(B813*'data'!$C$15/1000-H813-I812)/C813</f>
        <v>434.029036472482</v>
      </c>
      <c r="G813" s="30">
        <f>IF(F813&gt;'data'!$H$29,'data'!$H$29,IF(F813&lt;0,0,F813))</f>
        <v>434.029036472482</v>
      </c>
      <c r="H813" s="30">
        <f>(J813*'data'!$C$16+K813*OFFSET('data'!$C$17,0,D813)-I812*(OFFSET('data'!$C$18,0,D813)+'data'!$C$19+OFFSET('data'!$C$20,0,D813)))*$C813/60</f>
        <v>-0.602818106211806</v>
      </c>
      <c r="I813" s="30">
        <f>(G813/60)*$C813/60+H813+I812</f>
        <v>16.3633802816823</v>
      </c>
      <c r="J813" s="30">
        <f>J812+('data'!$C$19*I812-'data'!$C$16*J812)*$C813/60</f>
        <v>66.8104814097758</v>
      </c>
      <c r="K813" s="30">
        <f>K812+(OFFSET('data'!$C$20,0,D813)*I812-OFFSET('data'!$C$17,0,D813)*K812)*$C813/60</f>
        <v>173.696515834526</v>
      </c>
      <c r="L813" s="28">
        <f>$A813/60</f>
        <v>67.4166666666667</v>
      </c>
      <c r="M813" s="24">
        <f>I813/'data'!$C$15*1000</f>
        <v>2.5</v>
      </c>
      <c r="N813" s="24">
        <f>N812+'data'!$G$21*(M812-N812)/60*C812</f>
        <v>2.49982452274054</v>
      </c>
      <c r="O813" s="25">
        <f>IF(N813&lt;='data'!$G$22,1.89,1.47)</f>
        <v>1.89</v>
      </c>
      <c r="P813" s="24">
        <f>$A813</f>
        <v>4045</v>
      </c>
      <c r="Q813" s="25">
        <f>'data'!$G$23-'data'!$G$23*(1-('data'!$G$22^O813)/('data'!$G$22^O813+N813^O813))</f>
        <v>54.2043405921291</v>
      </c>
      <c r="R813" s="25">
        <f>VLOOKUP(IF(P813-'data'!$G$24&lt;0,0,P813-'data'!$G$24),P2:Q1104,2)</f>
        <v>54.2044860480435</v>
      </c>
    </row>
    <row r="814" ht="20.05" customHeight="1">
      <c r="A814" s="22">
        <f>$A813+C813</f>
        <v>4050</v>
      </c>
      <c r="B814" s="23">
        <v>2.5</v>
      </c>
      <c r="C814" s="24">
        <v>5</v>
      </c>
      <c r="D814" t="b" s="25">
        <v>0</v>
      </c>
      <c r="E814" s="26"/>
      <c r="F814" s="30">
        <f>3600*(B814*'data'!$C$15/1000-H814-I813)/C814</f>
        <v>433.969616027914</v>
      </c>
      <c r="G814" s="30">
        <f>IF(F814&gt;'data'!$H$29,'data'!$H$29,IF(F814&lt;0,0,F814))</f>
        <v>433.969616027914</v>
      </c>
      <c r="H814" s="30">
        <f>(J814*'data'!$C$16+K814*OFFSET('data'!$C$17,0,D814)-I813*(OFFSET('data'!$C$18,0,D814)+'data'!$C$19+OFFSET('data'!$C$20,0,D814)))*$C814/60</f>
        <v>-0.6027355778165721</v>
      </c>
      <c r="I814" s="30">
        <f>(G814/60)*$C814/60+H814+I813</f>
        <v>16.3633802816823</v>
      </c>
      <c r="J814" s="30">
        <f>J813+('data'!$C$19*I813-'data'!$C$16*J813)*$C814/60</f>
        <v>66.8138837892741</v>
      </c>
      <c r="K814" s="30">
        <f>K813+(OFFSET('data'!$C$20,0,D814)*I813-OFFSET('data'!$C$17,0,D814)*K813)*$C814/60</f>
        <v>173.883733681206</v>
      </c>
      <c r="L814" s="28">
        <f>$A814/60</f>
        <v>67.5</v>
      </c>
      <c r="M814" s="24">
        <f>I814/'data'!$C$15*1000</f>
        <v>2.5</v>
      </c>
      <c r="N814" s="24">
        <f>N813+'data'!$G$21*(M813-N813)/60*C813</f>
        <v>2.49982658761887</v>
      </c>
      <c r="O814" s="25">
        <f>IF(N814&lt;='data'!$G$22,1.89,1.47)</f>
        <v>1.89</v>
      </c>
      <c r="P814" s="24">
        <f>$A814</f>
        <v>4050</v>
      </c>
      <c r="Q814" s="25">
        <f>'data'!$G$23-'data'!$G$23*(1-('data'!$G$22^O814)/('data'!$G$22^O814+N814^O814))</f>
        <v>54.2043052916273</v>
      </c>
      <c r="R814" s="25">
        <f>VLOOKUP(IF(P814-'data'!$G$24&lt;0,0,P814-'data'!$G$24),P2:Q1104,2)</f>
        <v>54.2044490358476</v>
      </c>
    </row>
    <row r="815" ht="20.05" customHeight="1">
      <c r="A815" s="22">
        <f>$A814+C814</f>
        <v>4055</v>
      </c>
      <c r="B815" s="23">
        <v>2.5</v>
      </c>
      <c r="C815" s="24">
        <v>5</v>
      </c>
      <c r="D815" t="b" s="25">
        <v>0</v>
      </c>
      <c r="E815" s="26"/>
      <c r="F815" s="30">
        <f>3600*(B815*'data'!$C$15/1000-H815-I814)/C815</f>
        <v>433.910294998071</v>
      </c>
      <c r="G815" s="30">
        <f>IF(F815&gt;'data'!$H$29,'data'!$H$29,IF(F815&lt;0,0,F815))</f>
        <v>433.910294998071</v>
      </c>
      <c r="H815" s="30">
        <f>(J815*'data'!$C$16+K815*OFFSET('data'!$C$17,0,D815)-I814*(OFFSET('data'!$C$18,0,D815)+'data'!$C$19+OFFSET('data'!$C$20,0,D815)))*$C815/60</f>
        <v>-0.602653187497346</v>
      </c>
      <c r="I815" s="30">
        <f>(G815/60)*$C815/60+H815+I814</f>
        <v>16.3633802816823</v>
      </c>
      <c r="J815" s="30">
        <f>J814+('data'!$C$19*I814-'data'!$C$16*J814)*$C815/60</f>
        <v>66.8172662023932</v>
      </c>
      <c r="K815" s="30">
        <f>K814+(OFFSET('data'!$C$20,0,D815)*I814-OFFSET('data'!$C$17,0,D815)*K814)*$C815/60</f>
        <v>174.070888965870</v>
      </c>
      <c r="L815" s="28">
        <f>$A815/60</f>
        <v>67.5833333333333</v>
      </c>
      <c r="M815" s="24">
        <f>I815/'data'!$C$15*1000</f>
        <v>2.5</v>
      </c>
      <c r="N815" s="24">
        <f>N814+'data'!$G$21*(M814-N814)/60*C814</f>
        <v>2.49982862819933</v>
      </c>
      <c r="O815" s="25">
        <f>IF(N815&lt;='data'!$G$22,1.89,1.47)</f>
        <v>1.89</v>
      </c>
      <c r="P815" s="24">
        <f>$A815</f>
        <v>4055</v>
      </c>
      <c r="Q815" s="25">
        <f>'data'!$G$23-'data'!$G$23*(1-('data'!$G$22^O815)/('data'!$G$22^O815+N815^O815))</f>
        <v>54.2042704065339</v>
      </c>
      <c r="R815" s="25">
        <f>VLOOKUP(IF(P815-'data'!$G$24&lt;0,0,P815-'data'!$G$24),P2:Q1104,2)</f>
        <v>54.2044124592035</v>
      </c>
    </row>
    <row r="816" ht="20.05" customHeight="1">
      <c r="A816" s="22">
        <f>$A815+C815</f>
        <v>4060</v>
      </c>
      <c r="B816" s="23">
        <v>2.5</v>
      </c>
      <c r="C816" s="24">
        <v>5</v>
      </c>
      <c r="D816" t="b" s="25">
        <v>0</v>
      </c>
      <c r="E816" s="26"/>
      <c r="F816" s="30">
        <f>3600*(B816*'data'!$C$15/1000-H816-I815)/C816</f>
        <v>433.851072882857</v>
      </c>
      <c r="G816" s="30">
        <f>IF(F816&gt;'data'!$H$29,'data'!$H$29,IF(F816&lt;0,0,F816))</f>
        <v>433.851072882857</v>
      </c>
      <c r="H816" s="30">
        <f>(J816*'data'!$C$16+K816*OFFSET('data'!$C$17,0,D816)-I815*(OFFSET('data'!$C$18,0,D816)+'data'!$C$19+OFFSET('data'!$C$20,0,D816)))*$C816/60</f>
        <v>-0.602570934559548</v>
      </c>
      <c r="I816" s="30">
        <f>(G816/60)*$C816/60+H816+I815</f>
        <v>16.3633802816823</v>
      </c>
      <c r="J816" s="30">
        <f>J815+('data'!$C$19*I815-'data'!$C$16*J815)*$C816/60</f>
        <v>66.8206287663029</v>
      </c>
      <c r="K816" s="30">
        <f>K815+(OFFSET('data'!$C$20,0,D816)*I815-OFFSET('data'!$C$17,0,D816)*K815)*$C816/60</f>
        <v>174.257981709424</v>
      </c>
      <c r="L816" s="28">
        <f>$A816/60</f>
        <v>67.6666666666667</v>
      </c>
      <c r="M816" s="24">
        <f>I816/'data'!$C$15*1000</f>
        <v>2.5</v>
      </c>
      <c r="N816" s="24">
        <f>N815+'data'!$G$21*(M815-N815)/60*C815</f>
        <v>2.49983064476785</v>
      </c>
      <c r="O816" s="25">
        <f>IF(N816&lt;='data'!$G$22,1.89,1.47)</f>
        <v>1.89</v>
      </c>
      <c r="P816" s="24">
        <f>$A816</f>
        <v>4060</v>
      </c>
      <c r="Q816" s="25">
        <f>'data'!$G$23-'data'!$G$23*(1-('data'!$G$22^O816)/('data'!$G$22^O816+N816^O816))</f>
        <v>54.2042359319599</v>
      </c>
      <c r="R816" s="25">
        <f>VLOOKUP(IF(P816-'data'!$G$24&lt;0,0,P816-'data'!$G$24),P2:Q1104,2)</f>
        <v>54.2043763129858</v>
      </c>
    </row>
    <row r="817" ht="20.05" customHeight="1">
      <c r="A817" s="22">
        <f>$A816+C816</f>
        <v>4065</v>
      </c>
      <c r="B817" s="23">
        <v>2.5</v>
      </c>
      <c r="C817" s="24">
        <v>5</v>
      </c>
      <c r="D817" t="b" s="25">
        <v>0</v>
      </c>
      <c r="E817" s="26"/>
      <c r="F817" s="30">
        <f>3600*(B817*'data'!$C$15/1000-H817-I816)/C817</f>
        <v>433.791949185078</v>
      </c>
      <c r="G817" s="30">
        <f>IF(F817&gt;'data'!$H$29,'data'!$H$29,IF(F817&lt;0,0,F817))</f>
        <v>433.791949185078</v>
      </c>
      <c r="H817" s="30">
        <f>(J817*'data'!$C$16+K817*OFFSET('data'!$C$17,0,D817)-I816*(OFFSET('data'!$C$18,0,D817)+'data'!$C$19+OFFSET('data'!$C$20,0,D817)))*$C817/60</f>
        <v>-0.602488818312634</v>
      </c>
      <c r="I817" s="30">
        <f>(G817/60)*$C817/60+H817+I816</f>
        <v>16.3633802816823</v>
      </c>
      <c r="J817" s="30">
        <f>J816+('data'!$C$19*I816-'data'!$C$16*J816)*$C817/60</f>
        <v>66.8239715974855</v>
      </c>
      <c r="K817" s="30">
        <f>K816+(OFFSET('data'!$C$20,0,D817)*I816-OFFSET('data'!$C$17,0,D817)*K816)*$C817/60</f>
        <v>174.445011932768</v>
      </c>
      <c r="L817" s="28">
        <f>$A817/60</f>
        <v>67.75</v>
      </c>
      <c r="M817" s="24">
        <f>I817/'data'!$C$15*1000</f>
        <v>2.5</v>
      </c>
      <c r="N817" s="24">
        <f>N816+'data'!$G$21*(M816-N816)/60*C816</f>
        <v>2.49983263760698</v>
      </c>
      <c r="O817" s="25">
        <f>IF(N817&lt;='data'!$G$22,1.89,1.47)</f>
        <v>1.89</v>
      </c>
      <c r="P817" s="24">
        <f>$A817</f>
        <v>4065</v>
      </c>
      <c r="Q817" s="25">
        <f>'data'!$G$23-'data'!$G$23*(1-('data'!$G$22^O817)/('data'!$G$22^O817+N817^O817))</f>
        <v>54.2042018630743</v>
      </c>
      <c r="R817" s="25">
        <f>VLOOKUP(IF(P817-'data'!$G$24&lt;0,0,P817-'data'!$G$24),P2:Q1104,2)</f>
        <v>54.2043405921291</v>
      </c>
    </row>
    <row r="818" ht="20.05" customHeight="1">
      <c r="A818" s="22">
        <f>$A817+C817</f>
        <v>4070</v>
      </c>
      <c r="B818" s="23">
        <v>2.5</v>
      </c>
      <c r="C818" s="24">
        <v>5</v>
      </c>
      <c r="D818" t="b" s="25">
        <v>0</v>
      </c>
      <c r="E818" s="26"/>
      <c r="F818" s="30">
        <f>3600*(B818*'data'!$C$15/1000-H818-I817)/C818</f>
        <v>433.732923410437</v>
      </c>
      <c r="G818" s="30">
        <f>IF(F818&gt;'data'!$H$29,'data'!$H$29,IF(F818&lt;0,0,F818))</f>
        <v>433.732923410437</v>
      </c>
      <c r="H818" s="30">
        <f>(J818*'data'!$C$16+K818*OFFSET('data'!$C$17,0,D818)-I817*(OFFSET('data'!$C$18,0,D818)+'data'!$C$19+OFFSET('data'!$C$20,0,D818)))*$C818/60</f>
        <v>-0.602406838070076</v>
      </c>
      <c r="I818" s="30">
        <f>(G818/60)*$C818/60+H818+I817</f>
        <v>16.3633802816823</v>
      </c>
      <c r="J818" s="30">
        <f>J817+('data'!$C$19*I817-'data'!$C$16*J817)*$C818/60</f>
        <v>66.8272948117398</v>
      </c>
      <c r="K818" s="30">
        <f>K817+(OFFSET('data'!$C$20,0,D818)*I817-OFFSET('data'!$C$17,0,D818)*K817)*$C818/60</f>
        <v>174.631979656793</v>
      </c>
      <c r="L818" s="28">
        <f>$A818/60</f>
        <v>67.8333333333333</v>
      </c>
      <c r="M818" s="24">
        <f>I818/'data'!$C$15*1000</f>
        <v>2.5</v>
      </c>
      <c r="N818" s="24">
        <f>N817+'data'!$G$21*(M817-N817)/60*C817</f>
        <v>2.49983460699594</v>
      </c>
      <c r="O818" s="25">
        <f>IF(N818&lt;='data'!$G$22,1.89,1.47)</f>
        <v>1.89</v>
      </c>
      <c r="P818" s="24">
        <f>$A818</f>
        <v>4070</v>
      </c>
      <c r="Q818" s="25">
        <f>'data'!$G$23-'data'!$G$23*(1-('data'!$G$22^O818)/('data'!$G$22^O818+N818^O818))</f>
        <v>54.2041681951031</v>
      </c>
      <c r="R818" s="25">
        <f>VLOOKUP(IF(P818-'data'!$G$24&lt;0,0,P818-'data'!$G$24),P2:Q1104,2)</f>
        <v>54.2043052916273</v>
      </c>
    </row>
    <row r="819" ht="20.05" customHeight="1">
      <c r="A819" s="22">
        <f>$A818+C818</f>
        <v>4075</v>
      </c>
      <c r="B819" s="23">
        <v>2.5</v>
      </c>
      <c r="C819" s="24">
        <v>5</v>
      </c>
      <c r="D819" t="b" s="25">
        <v>0</v>
      </c>
      <c r="E819" s="26"/>
      <c r="F819" s="30">
        <f>3600*(B819*'data'!$C$15/1000-H819-I818)/C819</f>
        <v>433.673995067502</v>
      </c>
      <c r="G819" s="30">
        <f>IF(F819&gt;'data'!$H$29,'data'!$H$29,IF(F819&lt;0,0,F819))</f>
        <v>433.673995067502</v>
      </c>
      <c r="H819" s="30">
        <f>(J819*'data'!$C$16+K819*OFFSET('data'!$C$17,0,D819)-I818*(OFFSET('data'!$C$18,0,D819)+'data'!$C$19+OFFSET('data'!$C$20,0,D819)))*$C819/60</f>
        <v>-0.602324993149333</v>
      </c>
      <c r="I819" s="30">
        <f>(G819/60)*$C819/60+H819+I818</f>
        <v>16.3633802816823</v>
      </c>
      <c r="J819" s="30">
        <f>J818+('data'!$C$19*I818-'data'!$C$16*J818)*$C819/60</f>
        <v>66.83059852418479</v>
      </c>
      <c r="K819" s="30">
        <f>K818+(OFFSET('data'!$C$20,0,D819)*I818-OFFSET('data'!$C$17,0,D819)*K818)*$C819/60</f>
        <v>174.818884902385</v>
      </c>
      <c r="L819" s="28">
        <f>$A819/60</f>
        <v>67.9166666666667</v>
      </c>
      <c r="M819" s="24">
        <f>I819/'data'!$C$15*1000</f>
        <v>2.5</v>
      </c>
      <c r="N819" s="24">
        <f>N818+'data'!$G$21*(M818-N818)/60*C818</f>
        <v>2.49983655321068</v>
      </c>
      <c r="O819" s="25">
        <f>IF(N819&lt;='data'!$G$22,1.89,1.47)</f>
        <v>1.89</v>
      </c>
      <c r="P819" s="24">
        <f>$A819</f>
        <v>4075</v>
      </c>
      <c r="Q819" s="25">
        <f>'data'!$G$23-'data'!$G$23*(1-('data'!$G$22^O819)/('data'!$G$22^O819+N819^O819))</f>
        <v>54.2041349233279</v>
      </c>
      <c r="R819" s="25">
        <f>VLOOKUP(IF(P819-'data'!$G$24&lt;0,0,P819-'data'!$G$24),P2:Q1104,2)</f>
        <v>54.2042704065339</v>
      </c>
    </row>
    <row r="820" ht="20.05" customHeight="1">
      <c r="A820" s="22">
        <f>$A819+C819</f>
        <v>4080</v>
      </c>
      <c r="B820" s="23">
        <v>2.5</v>
      </c>
      <c r="C820" s="24">
        <v>5</v>
      </c>
      <c r="D820" t="b" s="25">
        <v>0</v>
      </c>
      <c r="E820" s="26"/>
      <c r="F820" s="30">
        <f>3600*(B820*'data'!$C$15/1000-H820-I819)/C820</f>
        <v>433.615163667701</v>
      </c>
      <c r="G820" s="30">
        <f>IF(F820&gt;'data'!$H$29,'data'!$H$29,IF(F820&lt;0,0,F820))</f>
        <v>433.615163667701</v>
      </c>
      <c r="H820" s="30">
        <f>(J820*'data'!$C$16+K820*OFFSET('data'!$C$17,0,D820)-I819*(OFFSET('data'!$C$18,0,D820)+'data'!$C$19+OFFSET('data'!$C$20,0,D820)))*$C820/60</f>
        <v>-0.602243282871832</v>
      </c>
      <c r="I820" s="30">
        <f>(G820/60)*$C820/60+H820+I819</f>
        <v>16.3633802816823</v>
      </c>
      <c r="J820" s="30">
        <f>J819+('data'!$C$19*I819-'data'!$C$16*J819)*$C820/60</f>
        <v>66.8338828492642</v>
      </c>
      <c r="K820" s="30">
        <f>K819+(OFFSET('data'!$C$20,0,D820)*I819-OFFSET('data'!$C$17,0,D820)*K819)*$C820/60</f>
        <v>175.005727690422</v>
      </c>
      <c r="L820" s="28">
        <f>$A820/60</f>
        <v>68</v>
      </c>
      <c r="M820" s="24">
        <f>I820/'data'!$C$15*1000</f>
        <v>2.5</v>
      </c>
      <c r="N820" s="24">
        <f>N819+'data'!$G$21*(M819-N819)/60*C819</f>
        <v>2.4998384765239</v>
      </c>
      <c r="O820" s="25">
        <f>IF(N820&lt;='data'!$G$22,1.89,1.47)</f>
        <v>1.89</v>
      </c>
      <c r="P820" s="24">
        <f>$A820</f>
        <v>4080</v>
      </c>
      <c r="Q820" s="25">
        <f>'data'!$G$23-'data'!$G$23*(1-('data'!$G$22^O820)/('data'!$G$22^O820+N820^O820))</f>
        <v>54.2041020430862</v>
      </c>
      <c r="R820" s="25">
        <f>VLOOKUP(IF(P820-'data'!$G$24&lt;0,0,P820-'data'!$G$24),P2:Q1104,2)</f>
        <v>54.2042359319599</v>
      </c>
    </row>
    <row r="821" ht="20.05" customHeight="1">
      <c r="A821" s="22">
        <f>$A820+C820</f>
        <v>4085</v>
      </c>
      <c r="B821" s="23">
        <v>2.5</v>
      </c>
      <c r="C821" s="24">
        <v>5</v>
      </c>
      <c r="D821" t="b" s="25">
        <v>0</v>
      </c>
      <c r="E821" s="26"/>
      <c r="F821" s="30">
        <f>3600*(B821*'data'!$C$15/1000-H821-I820)/C821</f>
        <v>433.556428725302</v>
      </c>
      <c r="G821" s="30">
        <f>IF(F821&gt;'data'!$H$29,'data'!$H$29,IF(F821&lt;0,0,F821))</f>
        <v>433.556428725302</v>
      </c>
      <c r="H821" s="30">
        <f>(J821*'data'!$C$16+K821*OFFSET('data'!$C$17,0,D821)-I820*(OFFSET('data'!$C$18,0,D821)+'data'!$C$19+OFFSET('data'!$C$20,0,D821)))*$C821/60</f>
        <v>-0.602161706562945</v>
      </c>
      <c r="I821" s="30">
        <f>(G821/60)*$C821/60+H821+I820</f>
        <v>16.3633802816823</v>
      </c>
      <c r="J821" s="30">
        <f>J820+('data'!$C$19*I820-'data'!$C$16*J820)*$C821/60</f>
        <v>66.8371479007499</v>
      </c>
      <c r="K821" s="30">
        <f>K820+(OFFSET('data'!$C$20,0,D821)*I820-OFFSET('data'!$C$17,0,D821)*K820)*$C821/60</f>
        <v>175.192508041775</v>
      </c>
      <c r="L821" s="28">
        <f>$A821/60</f>
        <v>68.0833333333333</v>
      </c>
      <c r="M821" s="24">
        <f>I821/'data'!$C$15*1000</f>
        <v>2.5</v>
      </c>
      <c r="N821" s="24">
        <f>N820+'data'!$G$21*(M820-N820)/60*C820</f>
        <v>2.49984037720508</v>
      </c>
      <c r="O821" s="25">
        <f>IF(N821&lt;='data'!$G$22,1.89,1.47)</f>
        <v>1.89</v>
      </c>
      <c r="P821" s="24">
        <f>$A821</f>
        <v>4085</v>
      </c>
      <c r="Q821" s="25">
        <f>'data'!$G$23-'data'!$G$23*(1-('data'!$G$22^O821)/('data'!$G$22^O821+N821^O821))</f>
        <v>54.2040695497704</v>
      </c>
      <c r="R821" s="25">
        <f>VLOOKUP(IF(P821-'data'!$G$24&lt;0,0,P821-'data'!$G$24),P2:Q1104,2)</f>
        <v>54.2042018630743</v>
      </c>
    </row>
    <row r="822" ht="20.05" customHeight="1">
      <c r="A822" s="22">
        <f>$A821+C821</f>
        <v>4090</v>
      </c>
      <c r="B822" s="23">
        <v>2.5</v>
      </c>
      <c r="C822" s="24">
        <v>5</v>
      </c>
      <c r="D822" t="b" s="25">
        <v>0</v>
      </c>
      <c r="E822" s="26"/>
      <c r="F822" s="30">
        <f>3600*(B822*'data'!$C$15/1000-H822-I821)/C822</f>
        <v>433.497789757395</v>
      </c>
      <c r="G822" s="30">
        <f>IF(F822&gt;'data'!$H$29,'data'!$H$29,IF(F822&lt;0,0,F822))</f>
        <v>433.497789757395</v>
      </c>
      <c r="H822" s="30">
        <f>(J822*'data'!$C$16+K822*OFFSET('data'!$C$17,0,D822)-I821*(OFFSET('data'!$C$18,0,D822)+'data'!$C$19+OFFSET('data'!$C$20,0,D822)))*$C822/60</f>
        <v>-0.602080263551963</v>
      </c>
      <c r="I822" s="30">
        <f>(G822/60)*$C822/60+H822+I821</f>
        <v>16.3633802816823</v>
      </c>
      <c r="J822" s="30">
        <f>J821+('data'!$C$19*I821-'data'!$C$16*J821)*$C822/60</f>
        <v>66.84039379174629</v>
      </c>
      <c r="K822" s="30">
        <f>K821+(OFFSET('data'!$C$20,0,D822)*I821-OFFSET('data'!$C$17,0,D822)*K821)*$C822/60</f>
        <v>175.379225977308</v>
      </c>
      <c r="L822" s="28">
        <f>$A822/60</f>
        <v>68.1666666666667</v>
      </c>
      <c r="M822" s="24">
        <f>I822/'data'!$C$15*1000</f>
        <v>2.5</v>
      </c>
      <c r="N822" s="24">
        <f>N821+'data'!$G$21*(M821-N821)/60*C821</f>
        <v>2.49984225552054</v>
      </c>
      <c r="O822" s="25">
        <f>IF(N822&lt;='data'!$G$22,1.89,1.47)</f>
        <v>1.89</v>
      </c>
      <c r="P822" s="24">
        <f>$A822</f>
        <v>4090</v>
      </c>
      <c r="Q822" s="25">
        <f>'data'!$G$23-'data'!$G$23*(1-('data'!$G$22^O822)/('data'!$G$22^O822+N822^O822))</f>
        <v>54.2040374388271</v>
      </c>
      <c r="R822" s="25">
        <f>VLOOKUP(IF(P822-'data'!$G$24&lt;0,0,P822-'data'!$G$24),P2:Q1104,2)</f>
        <v>54.2041681951031</v>
      </c>
    </row>
    <row r="823" ht="20.05" customHeight="1">
      <c r="A823" s="22">
        <f>$A822+C822</f>
        <v>4095</v>
      </c>
      <c r="B823" s="23">
        <v>2.5</v>
      </c>
      <c r="C823" s="24">
        <v>5</v>
      </c>
      <c r="D823" t="b" s="25">
        <v>0</v>
      </c>
      <c r="E823" s="26"/>
      <c r="F823" s="30">
        <f>3600*(B823*'data'!$C$15/1000-H823-I822)/C823</f>
        <v>433.439246283876</v>
      </c>
      <c r="G823" s="30">
        <f>IF(F823&gt;'data'!$H$29,'data'!$H$29,IF(F823&lt;0,0,F823))</f>
        <v>433.439246283876</v>
      </c>
      <c r="H823" s="30">
        <f>(J823*'data'!$C$16+K823*OFFSET('data'!$C$17,0,D823)-I822*(OFFSET('data'!$C$18,0,D823)+'data'!$C$19+OFFSET('data'!$C$20,0,D823)))*$C823/60</f>
        <v>-0.601998953172075</v>
      </c>
      <c r="I823" s="30">
        <f>(G823/60)*$C823/60+H823+I822</f>
        <v>16.3633802816823</v>
      </c>
      <c r="J823" s="30">
        <f>J822+('data'!$C$19*I822-'data'!$C$16*J822)*$C823/60</f>
        <v>66.84362063469391</v>
      </c>
      <c r="K823" s="30">
        <f>K822+(OFFSET('data'!$C$20,0,D823)*I822-OFFSET('data'!$C$17,0,D823)*K822)*$C823/60</f>
        <v>175.565881517879</v>
      </c>
      <c r="L823" s="28">
        <f>$A823/60</f>
        <v>68.25</v>
      </c>
      <c r="M823" s="24">
        <f>I823/'data'!$C$15*1000</f>
        <v>2.5</v>
      </c>
      <c r="N823" s="24">
        <f>N822+'data'!$G$21*(M822-N822)/60*C822</f>
        <v>2.49984411173346</v>
      </c>
      <c r="O823" s="25">
        <f>IF(N823&lt;='data'!$G$22,1.89,1.47)</f>
        <v>1.89</v>
      </c>
      <c r="P823" s="24">
        <f>$A823</f>
        <v>4095</v>
      </c>
      <c r="Q823" s="25">
        <f>'data'!$G$23-'data'!$G$23*(1-('data'!$G$22^O823)/('data'!$G$22^O823+N823^O823))</f>
        <v>54.2040057057563</v>
      </c>
      <c r="R823" s="25">
        <f>VLOOKUP(IF(P823-'data'!$G$24&lt;0,0,P823-'data'!$G$24),P2:Q1104,2)</f>
        <v>54.2041349233279</v>
      </c>
    </row>
    <row r="824" ht="20.05" customHeight="1">
      <c r="A824" s="22">
        <f>$A823+C823</f>
        <v>4100</v>
      </c>
      <c r="B824" s="23">
        <v>2.5</v>
      </c>
      <c r="C824" s="24">
        <v>5</v>
      </c>
      <c r="D824" t="b" s="25">
        <v>0</v>
      </c>
      <c r="E824" s="26"/>
      <c r="F824" s="30">
        <f>3600*(B824*'data'!$C$15/1000-H824-I823)/C824</f>
        <v>433.380797827428</v>
      </c>
      <c r="G824" s="30">
        <f>IF(F824&gt;'data'!$H$29,'data'!$H$29,IF(F824&lt;0,0,F824))</f>
        <v>433.380797827428</v>
      </c>
      <c r="H824" s="30">
        <f>(J824*'data'!$C$16+K824*OFFSET('data'!$C$17,0,D824)-I823*(OFFSET('data'!$C$18,0,D824)+'data'!$C$19+OFFSET('data'!$C$20,0,D824)))*$C824/60</f>
        <v>-0.601917774760342</v>
      </c>
      <c r="I824" s="30">
        <f>(G824/60)*$C824/60+H824+I823</f>
        <v>16.3633802816823</v>
      </c>
      <c r="J824" s="30">
        <f>J823+('data'!$C$19*I823-'data'!$C$16*J823)*$C824/60</f>
        <v>66.8468285413736</v>
      </c>
      <c r="K824" s="30">
        <f>K823+(OFFSET('data'!$C$20,0,D824)*I823-OFFSET('data'!$C$17,0,D824)*K823)*$C824/60</f>
        <v>175.752474684338</v>
      </c>
      <c r="L824" s="28">
        <f>$A824/60</f>
        <v>68.3333333333333</v>
      </c>
      <c r="M824" s="24">
        <f>I824/'data'!$C$15*1000</f>
        <v>2.5</v>
      </c>
      <c r="N824" s="24">
        <f>N823+'data'!$G$21*(M823-N823)/60*C823</f>
        <v>2.49984594610393</v>
      </c>
      <c r="O824" s="25">
        <f>IF(N824&lt;='data'!$G$22,1.89,1.47)</f>
        <v>1.89</v>
      </c>
      <c r="P824" s="24">
        <f>$A824</f>
        <v>4100</v>
      </c>
      <c r="Q824" s="25">
        <f>'data'!$G$23-'data'!$G$23*(1-('data'!$G$22^O824)/('data'!$G$22^O824+N824^O824))</f>
        <v>54.2039743461113</v>
      </c>
      <c r="R824" s="25">
        <f>VLOOKUP(IF(P824-'data'!$G$24&lt;0,0,P824-'data'!$G$24),P2:Q1104,2)</f>
        <v>54.2041020430862</v>
      </c>
    </row>
    <row r="825" ht="20.05" customHeight="1">
      <c r="A825" s="22">
        <f>$A824+C824</f>
        <v>4105</v>
      </c>
      <c r="B825" s="23">
        <v>2.5</v>
      </c>
      <c r="C825" s="24">
        <v>5</v>
      </c>
      <c r="D825" t="b" s="25">
        <v>0</v>
      </c>
      <c r="E825" s="26"/>
      <c r="F825" s="30">
        <f>3600*(B825*'data'!$C$15/1000-H825-I824)/C825</f>
        <v>433.322443913512</v>
      </c>
      <c r="G825" s="30">
        <f>IF(F825&gt;'data'!$H$29,'data'!$H$29,IF(F825&lt;0,0,F825))</f>
        <v>433.322443913512</v>
      </c>
      <c r="H825" s="30">
        <f>(J825*'data'!$C$16+K825*OFFSET('data'!$C$17,0,D825)-I824*(OFFSET('data'!$C$18,0,D825)+'data'!$C$19+OFFSET('data'!$C$20,0,D825)))*$C825/60</f>
        <v>-0.601836727657681</v>
      </c>
      <c r="I825" s="30">
        <f>(G825/60)*$C825/60+H825+I824</f>
        <v>16.3633802816823</v>
      </c>
      <c r="J825" s="30">
        <f>J824+('data'!$C$19*I824-'data'!$C$16*J824)*$C825/60</f>
        <v>66.8500176229101</v>
      </c>
      <c r="K825" s="30">
        <f>K824+(OFFSET('data'!$C$20,0,D825)*I824-OFFSET('data'!$C$17,0,D825)*K824)*$C825/60</f>
        <v>175.939005497529</v>
      </c>
      <c r="L825" s="28">
        <f>$A825/60</f>
        <v>68.4166666666667</v>
      </c>
      <c r="M825" s="24">
        <f>I825/'data'!$C$15*1000</f>
        <v>2.5</v>
      </c>
      <c r="N825" s="24">
        <f>N824+'data'!$G$21*(M824-N824)/60*C824</f>
        <v>2.49984775888897</v>
      </c>
      <c r="O825" s="25">
        <f>IF(N825&lt;='data'!$G$22,1.89,1.47)</f>
        <v>1.89</v>
      </c>
      <c r="P825" s="24">
        <f>$A825</f>
        <v>4105</v>
      </c>
      <c r="Q825" s="25">
        <f>'data'!$G$23-'data'!$G$23*(1-('data'!$G$22^O825)/('data'!$G$22^O825+N825^O825))</f>
        <v>54.2039433554974</v>
      </c>
      <c r="R825" s="25">
        <f>VLOOKUP(IF(P825-'data'!$G$24&lt;0,0,P825-'data'!$G$24),P2:Q1104,2)</f>
        <v>54.2040695497704</v>
      </c>
    </row>
    <row r="826" ht="20.05" customHeight="1">
      <c r="A826" s="22">
        <f>$A825+C825</f>
        <v>4110</v>
      </c>
      <c r="B826" s="23">
        <v>2.5</v>
      </c>
      <c r="C826" s="24">
        <v>5</v>
      </c>
      <c r="D826" t="b" s="25">
        <v>0</v>
      </c>
      <c r="E826" s="26"/>
      <c r="F826" s="30">
        <f>3600*(B826*'data'!$C$15/1000-H826-I825)/C826</f>
        <v>433.264184070343</v>
      </c>
      <c r="G826" s="30">
        <f>IF(F826&gt;'data'!$H$29,'data'!$H$29,IF(F826&lt;0,0,F826))</f>
        <v>433.264184070343</v>
      </c>
      <c r="H826" s="30">
        <f>(J826*'data'!$C$16+K826*OFFSET('data'!$C$17,0,D826)-I825*(OFFSET('data'!$C$18,0,D826)+'data'!$C$19+OFFSET('data'!$C$20,0,D826)))*$C826/60</f>
        <v>-0.601755811208835</v>
      </c>
      <c r="I826" s="30">
        <f>(G826/60)*$C826/60+H826+I825</f>
        <v>16.3633802816823</v>
      </c>
      <c r="J826" s="30">
        <f>J825+('data'!$C$19*I825-'data'!$C$16*J825)*$C826/60</f>
        <v>66.8531879897761</v>
      </c>
      <c r="K826" s="30">
        <f>K825+(OFFSET('data'!$C$20,0,D826)*I825-OFFSET('data'!$C$17,0,D826)*K825)*$C826/60</f>
        <v>176.125473978287</v>
      </c>
      <c r="L826" s="28">
        <f>$A826/60</f>
        <v>68.5</v>
      </c>
      <c r="M826" s="24">
        <f>I826/'data'!$C$15*1000</f>
        <v>2.5</v>
      </c>
      <c r="N826" s="24">
        <f>N825+'data'!$G$21*(M825-N825)/60*C825</f>
        <v>2.49984955034258</v>
      </c>
      <c r="O826" s="25">
        <f>IF(N826&lt;='data'!$G$22,1.89,1.47)</f>
        <v>1.89</v>
      </c>
      <c r="P826" s="24">
        <f>$A826</f>
        <v>4110</v>
      </c>
      <c r="Q826" s="25">
        <f>'data'!$G$23-'data'!$G$23*(1-('data'!$G$22^O826)/('data'!$G$22^O826+N826^O826))</f>
        <v>54.2039127295719</v>
      </c>
      <c r="R826" s="25">
        <f>VLOOKUP(IF(P826-'data'!$G$24&lt;0,0,P826-'data'!$G$24),P2:Q1104,2)</f>
        <v>54.2040374388271</v>
      </c>
    </row>
    <row r="827" ht="20.05" customHeight="1">
      <c r="A827" s="22">
        <f>$A826+C826</f>
        <v>4115</v>
      </c>
      <c r="B827" s="23">
        <v>2.5</v>
      </c>
      <c r="C827" s="24">
        <v>5</v>
      </c>
      <c r="D827" t="b" s="25">
        <v>0</v>
      </c>
      <c r="E827" s="26"/>
      <c r="F827" s="30">
        <f>3600*(B827*'data'!$C$15/1000-H827-I826)/C827</f>
        <v>433.206017828878</v>
      </c>
      <c r="G827" s="30">
        <f>IF(F827&gt;'data'!$H$29,'data'!$H$29,IF(F827&lt;0,0,F827))</f>
        <v>433.206017828878</v>
      </c>
      <c r="H827" s="30">
        <f>(J827*'data'!$C$16+K827*OFFSET('data'!$C$17,0,D827)-I826*(OFFSET('data'!$C$18,0,D827)+'data'!$C$19+OFFSET('data'!$C$20,0,D827)))*$C827/60</f>
        <v>-0.601675024762355</v>
      </c>
      <c r="I827" s="30">
        <f>(G827/60)*$C827/60+H827+I826</f>
        <v>16.3633802816823</v>
      </c>
      <c r="J827" s="30">
        <f>J826+('data'!$C$19*I826-'data'!$C$16*J826)*$C827/60</f>
        <v>66.856339751796</v>
      </c>
      <c r="K827" s="30">
        <f>K826+(OFFSET('data'!$C$20,0,D827)*I826-OFFSET('data'!$C$17,0,D827)*K826)*$C827/60</f>
        <v>176.311880147443</v>
      </c>
      <c r="L827" s="28">
        <f>$A827/60</f>
        <v>68.5833333333333</v>
      </c>
      <c r="M827" s="24">
        <f>I827/'data'!$C$15*1000</f>
        <v>2.5</v>
      </c>
      <c r="N827" s="24">
        <f>N826+'data'!$G$21*(M826-N826)/60*C826</f>
        <v>2.49985132071578</v>
      </c>
      <c r="O827" s="25">
        <f>IF(N827&lt;='data'!$G$22,1.89,1.47)</f>
        <v>1.89</v>
      </c>
      <c r="P827" s="24">
        <f>$A827</f>
        <v>4115</v>
      </c>
      <c r="Q827" s="25">
        <f>'data'!$G$23-'data'!$G$23*(1-('data'!$G$22^O827)/('data'!$G$22^O827+N827^O827))</f>
        <v>54.2038824640429</v>
      </c>
      <c r="R827" s="25">
        <f>VLOOKUP(IF(P827-'data'!$G$24&lt;0,0,P827-'data'!$G$24),P2:Q1104,2)</f>
        <v>54.2040057057563</v>
      </c>
    </row>
    <row r="828" ht="20.05" customHeight="1">
      <c r="A828" s="22">
        <f>$A827+C827</f>
        <v>4120</v>
      </c>
      <c r="B828" s="23">
        <v>2.5</v>
      </c>
      <c r="C828" s="24">
        <v>5</v>
      </c>
      <c r="D828" t="b" s="25">
        <v>0</v>
      </c>
      <c r="E828" s="26"/>
      <c r="F828" s="30">
        <f>3600*(B828*'data'!$C$15/1000-H828-I827)/C828</f>
        <v>433.147944722797</v>
      </c>
      <c r="G828" s="30">
        <f>IF(F828&gt;'data'!$H$29,'data'!$H$29,IF(F828&lt;0,0,F828))</f>
        <v>433.147944722797</v>
      </c>
      <c r="H828" s="30">
        <f>(J828*'data'!$C$16+K828*OFFSET('data'!$C$17,0,D828)-I827*(OFFSET('data'!$C$18,0,D828)+'data'!$C$19+OFFSET('data'!$C$20,0,D828)))*$C828/60</f>
        <v>-0.6015943676705759</v>
      </c>
      <c r="I828" s="30">
        <f>(G828/60)*$C828/60+H828+I827</f>
        <v>16.3633802816823</v>
      </c>
      <c r="J828" s="30">
        <f>J827+('data'!$C$19*I827-'data'!$C$16*J827)*$C828/60</f>
        <v>66.8594730181496</v>
      </c>
      <c r="K828" s="30">
        <f>K827+(OFFSET('data'!$C$20,0,D828)*I827-OFFSET('data'!$C$17,0,D828)*K827)*$C828/60</f>
        <v>176.498224025818</v>
      </c>
      <c r="L828" s="28">
        <f>$A828/60</f>
        <v>68.6666666666667</v>
      </c>
      <c r="M828" s="24">
        <f>I828/'data'!$C$15*1000</f>
        <v>2.5</v>
      </c>
      <c r="N828" s="24">
        <f>N827+'data'!$G$21*(M827-N827)/60*C827</f>
        <v>2.49985307025662</v>
      </c>
      <c r="O828" s="25">
        <f>IF(N828&lt;='data'!$G$22,1.89,1.47)</f>
        <v>1.89</v>
      </c>
      <c r="P828" s="24">
        <f>$A828</f>
        <v>4120</v>
      </c>
      <c r="Q828" s="25">
        <f>'data'!$G$23-'data'!$G$23*(1-('data'!$G$22^O828)/('data'!$G$22^O828+N828^O828))</f>
        <v>54.2038525546693</v>
      </c>
      <c r="R828" s="25">
        <f>VLOOKUP(IF(P828-'data'!$G$24&lt;0,0,P828-'data'!$G$24),P2:Q1104,2)</f>
        <v>54.2039743461113</v>
      </c>
    </row>
    <row r="829" ht="20.05" customHeight="1">
      <c r="A829" s="22">
        <f>$A828+C828</f>
        <v>4125</v>
      </c>
      <c r="B829" s="23">
        <v>2.5</v>
      </c>
      <c r="C829" s="24">
        <v>5</v>
      </c>
      <c r="D829" t="b" s="25">
        <v>0</v>
      </c>
      <c r="E829" s="26"/>
      <c r="F829" s="30">
        <f>3600*(B829*'data'!$C$15/1000-H829-I828)/C829</f>
        <v>433.089964288491</v>
      </c>
      <c r="G829" s="30">
        <f>IF(F829&gt;'data'!$H$29,'data'!$H$29,IF(F829&lt;0,0,F829))</f>
        <v>433.089964288491</v>
      </c>
      <c r="H829" s="30">
        <f>(J829*'data'!$C$16+K829*OFFSET('data'!$C$17,0,D829)-I828*(OFFSET('data'!$C$18,0,D829)+'data'!$C$19+OFFSET('data'!$C$20,0,D829)))*$C829/60</f>
        <v>-0.601513839289596</v>
      </c>
      <c r="I829" s="30">
        <f>(G829/60)*$C829/60+H829+I828</f>
        <v>16.3633802816823</v>
      </c>
      <c r="J829" s="30">
        <f>J828+('data'!$C$19*I828-'data'!$C$16*J828)*$C829/60</f>
        <v>66.8625878973762</v>
      </c>
      <c r="K829" s="30">
        <f>K828+(OFFSET('data'!$C$20,0,D829)*I828-OFFSET('data'!$C$17,0,D829)*K828)*$C829/60</f>
        <v>176.684505634229</v>
      </c>
      <c r="L829" s="28">
        <f>$A829/60</f>
        <v>68.75</v>
      </c>
      <c r="M829" s="24">
        <f>I829/'data'!$C$15*1000</f>
        <v>2.5</v>
      </c>
      <c r="N829" s="24">
        <f>N828+'data'!$G$21*(M828-N828)/60*C828</f>
        <v>2.49985479921024</v>
      </c>
      <c r="O829" s="25">
        <f>IF(N829&lt;='data'!$G$22,1.89,1.47)</f>
        <v>1.89</v>
      </c>
      <c r="P829" s="24">
        <f>$A829</f>
        <v>4125</v>
      </c>
      <c r="Q829" s="25">
        <f>'data'!$G$23-'data'!$G$23*(1-('data'!$G$22^O829)/('data'!$G$22^O829+N829^O829))</f>
        <v>54.2038229972598</v>
      </c>
      <c r="R829" s="25">
        <f>VLOOKUP(IF(P829-'data'!$G$24&lt;0,0,P829-'data'!$G$24),P2:Q1104,2)</f>
        <v>54.2039433554974</v>
      </c>
    </row>
    <row r="830" ht="20.05" customHeight="1">
      <c r="A830" s="22">
        <f>$A829+C829</f>
        <v>4130</v>
      </c>
      <c r="B830" s="23">
        <v>2.5</v>
      </c>
      <c r="C830" s="24">
        <v>5</v>
      </c>
      <c r="D830" t="b" s="25">
        <v>0</v>
      </c>
      <c r="E830" s="26"/>
      <c r="F830" s="30">
        <f>3600*(B830*'data'!$C$15/1000-H830-I829)/C830</f>
        <v>433.032076065043</v>
      </c>
      <c r="G830" s="30">
        <f>IF(F830&gt;'data'!$H$29,'data'!$H$29,IF(F830&lt;0,0,F830))</f>
        <v>433.032076065043</v>
      </c>
      <c r="H830" s="30">
        <f>(J830*'data'!$C$16+K830*OFFSET('data'!$C$17,0,D830)-I829*(OFFSET('data'!$C$18,0,D830)+'data'!$C$19+OFFSET('data'!$C$20,0,D830)))*$C830/60</f>
        <v>-0.6014334389792521</v>
      </c>
      <c r="I830" s="30">
        <f>(G830/60)*$C830/60+H830+I829</f>
        <v>16.3633802816823</v>
      </c>
      <c r="J830" s="30">
        <f>J829+('data'!$C$19*I829-'data'!$C$16*J829)*$C830/60</f>
        <v>66.865684497378</v>
      </c>
      <c r="K830" s="30">
        <f>K829+(OFFSET('data'!$C$20,0,D830)*I829-OFFSET('data'!$C$17,0,D830)*K829)*$C830/60</f>
        <v>176.870724993484</v>
      </c>
      <c r="L830" s="28">
        <f>$A830/60</f>
        <v>68.8333333333333</v>
      </c>
      <c r="M830" s="24">
        <f>I830/'data'!$C$15*1000</f>
        <v>2.5</v>
      </c>
      <c r="N830" s="24">
        <f>N829+'data'!$G$21*(M829-N829)/60*C829</f>
        <v>2.49985650781889</v>
      </c>
      <c r="O830" s="25">
        <f>IF(N830&lt;='data'!$G$22,1.89,1.47)</f>
        <v>1.89</v>
      </c>
      <c r="P830" s="24">
        <f>$A830</f>
        <v>4130</v>
      </c>
      <c r="Q830" s="25">
        <f>'data'!$G$23-'data'!$G$23*(1-('data'!$G$22^O830)/('data'!$G$22^O830+N830^O830))</f>
        <v>54.2037937876725</v>
      </c>
      <c r="R830" s="25">
        <f>VLOOKUP(IF(P830-'data'!$G$24&lt;0,0,P830-'data'!$G$24),P2:Q1104,2)</f>
        <v>54.2039127295719</v>
      </c>
    </row>
    <row r="831" ht="20.05" customHeight="1">
      <c r="A831" s="22">
        <f>$A830+C830</f>
        <v>4135</v>
      </c>
      <c r="B831" s="23">
        <v>2.5</v>
      </c>
      <c r="C831" s="24">
        <v>5</v>
      </c>
      <c r="D831" t="b" s="25">
        <v>0</v>
      </c>
      <c r="E831" s="26"/>
      <c r="F831" s="30">
        <f>3600*(B831*'data'!$C$15/1000-H831-I830)/C831</f>
        <v>432.974279594213</v>
      </c>
      <c r="G831" s="30">
        <f>IF(F831&gt;'data'!$H$29,'data'!$H$29,IF(F831&lt;0,0,F831))</f>
        <v>432.974279594213</v>
      </c>
      <c r="H831" s="30">
        <f>(J831*'data'!$C$16+K831*OFFSET('data'!$C$17,0,D831)-I830*(OFFSET('data'!$C$18,0,D831)+'data'!$C$19+OFFSET('data'!$C$20,0,D831)))*$C831/60</f>
        <v>-0.601353166103099</v>
      </c>
      <c r="I831" s="30">
        <f>(G831/60)*$C831/60+H831+I830</f>
        <v>16.3633802816823</v>
      </c>
      <c r="J831" s="30">
        <f>J830+('data'!$C$19*I830-'data'!$C$16*J830)*$C831/60</f>
        <v>66.86876292542399</v>
      </c>
      <c r="K831" s="30">
        <f>K830+(OFFSET('data'!$C$20,0,D831)*I830-OFFSET('data'!$C$17,0,D831)*K830)*$C831/60</f>
        <v>177.056882124384</v>
      </c>
      <c r="L831" s="28">
        <f>$A831/60</f>
        <v>68.9166666666667</v>
      </c>
      <c r="M831" s="24">
        <f>I831/'data'!$C$15*1000</f>
        <v>2.5</v>
      </c>
      <c r="N831" s="24">
        <f>N830+'data'!$G$21*(M830-N830)/60*C830</f>
        <v>2.49985819632198</v>
      </c>
      <c r="O831" s="25">
        <f>IF(N831&lt;='data'!$G$22,1.89,1.47)</f>
        <v>1.89</v>
      </c>
      <c r="P831" s="24">
        <f>$A831</f>
        <v>4135</v>
      </c>
      <c r="Q831" s="25">
        <f>'data'!$G$23-'data'!$G$23*(1-('data'!$G$22^O831)/('data'!$G$22^O831+N831^O831))</f>
        <v>54.2037649218141</v>
      </c>
      <c r="R831" s="25">
        <f>VLOOKUP(IF(P831-'data'!$G$24&lt;0,0,P831-'data'!$G$24),P2:Q1104,2)</f>
        <v>54.2038824640429</v>
      </c>
    </row>
    <row r="832" ht="20.05" customHeight="1">
      <c r="A832" s="22">
        <f>$A831+C831</f>
        <v>4140</v>
      </c>
      <c r="B832" s="23">
        <v>2.5</v>
      </c>
      <c r="C832" s="24">
        <v>5</v>
      </c>
      <c r="D832" t="b" s="25">
        <v>0</v>
      </c>
      <c r="E832" s="26"/>
      <c r="F832" s="30">
        <f>3600*(B832*'data'!$C$15/1000-H832-I831)/C832</f>
        <v>432.916574420424</v>
      </c>
      <c r="G832" s="30">
        <f>IF(F832&gt;'data'!$H$29,'data'!$H$29,IF(F832&lt;0,0,F832))</f>
        <v>432.916574420424</v>
      </c>
      <c r="H832" s="30">
        <f>(J832*'data'!$C$16+K832*OFFSET('data'!$C$17,0,D832)-I831*(OFFSET('data'!$C$18,0,D832)+'data'!$C$19+OFFSET('data'!$C$20,0,D832)))*$C832/60</f>
        <v>-0.601273020028392</v>
      </c>
      <c r="I832" s="30">
        <f>(G832/60)*$C832/60+H832+I831</f>
        <v>16.3633802816823</v>
      </c>
      <c r="J832" s="30">
        <f>J831+('data'!$C$19*I831-'data'!$C$16*J831)*$C832/60</f>
        <v>66.87182328815371</v>
      </c>
      <c r="K832" s="30">
        <f>K831+(OFFSET('data'!$C$20,0,D832)*I831-OFFSET('data'!$C$17,0,D832)*K831)*$C832/60</f>
        <v>177.242977047724</v>
      </c>
      <c r="L832" s="28">
        <f>$A832/60</f>
        <v>69</v>
      </c>
      <c r="M832" s="24">
        <f>I832/'data'!$C$15*1000</f>
        <v>2.5</v>
      </c>
      <c r="N832" s="24">
        <f>N831+'data'!$G$21*(M831-N831)/60*C831</f>
        <v>2.4998598649561</v>
      </c>
      <c r="O832" s="25">
        <f>IF(N832&lt;='data'!$G$22,1.89,1.47)</f>
        <v>1.89</v>
      </c>
      <c r="P832" s="24">
        <f>$A832</f>
        <v>4140</v>
      </c>
      <c r="Q832" s="25">
        <f>'data'!$G$23-'data'!$G$23*(1-('data'!$G$22^O832)/('data'!$G$22^O832+N832^O832))</f>
        <v>54.2037363956394</v>
      </c>
      <c r="R832" s="25">
        <f>VLOOKUP(IF(P832-'data'!$G$24&lt;0,0,P832-'data'!$G$24),P2:Q1104,2)</f>
        <v>54.2038525546693</v>
      </c>
    </row>
    <row r="833" ht="20.05" customHeight="1">
      <c r="A833" s="22">
        <f>$A832+C832</f>
        <v>4145</v>
      </c>
      <c r="B833" s="23">
        <v>2.5</v>
      </c>
      <c r="C833" s="24">
        <v>5</v>
      </c>
      <c r="D833" t="b" s="25">
        <v>0</v>
      </c>
      <c r="E833" s="26"/>
      <c r="F833" s="30">
        <f>3600*(B833*'data'!$C$15/1000-H833-I832)/C833</f>
        <v>432.858960090742</v>
      </c>
      <c r="G833" s="30">
        <f>IF(F833&gt;'data'!$H$29,'data'!$H$29,IF(F833&lt;0,0,F833))</f>
        <v>432.858960090742</v>
      </c>
      <c r="H833" s="30">
        <f>(J833*'data'!$C$16+K833*OFFSET('data'!$C$17,0,D833)-I832*(OFFSET('data'!$C$18,0,D833)+'data'!$C$19+OFFSET('data'!$C$20,0,D833)))*$C833/60</f>
        <v>-0.601193000126055</v>
      </c>
      <c r="I833" s="30">
        <f>(G833/60)*$C833/60+H833+I832</f>
        <v>16.3633802816823</v>
      </c>
      <c r="J833" s="30">
        <f>J832+('data'!$C$19*I832-'data'!$C$16*J832)*$C833/60</f>
        <v>66.87486569158089</v>
      </c>
      <c r="K833" s="30">
        <f>K832+(OFFSET('data'!$C$20,0,D833)*I832-OFFSET('data'!$C$17,0,D833)*K832)*$C833/60</f>
        <v>177.429009784292</v>
      </c>
      <c r="L833" s="28">
        <f>$A833/60</f>
        <v>69.0833333333333</v>
      </c>
      <c r="M833" s="24">
        <f>I833/'data'!$C$15*1000</f>
        <v>2.5</v>
      </c>
      <c r="N833" s="24">
        <f>N832+'data'!$G$21*(M832-N832)/60*C832</f>
        <v>2.49986151395504</v>
      </c>
      <c r="O833" s="25">
        <f>IF(N833&lt;='data'!$G$22,1.89,1.47)</f>
        <v>1.89</v>
      </c>
      <c r="P833" s="24">
        <f>$A833</f>
        <v>4145</v>
      </c>
      <c r="Q833" s="25">
        <f>'data'!$G$23-'data'!$G$23*(1-('data'!$G$22^O833)/('data'!$G$22^O833+N833^O833))</f>
        <v>54.2037082051513</v>
      </c>
      <c r="R833" s="25">
        <f>VLOOKUP(IF(P833-'data'!$G$24&lt;0,0,P833-'data'!$G$24),P2:Q1104,2)</f>
        <v>54.2038229972598</v>
      </c>
    </row>
    <row r="834" ht="20.05" customHeight="1">
      <c r="A834" s="22">
        <f>$A833+C833</f>
        <v>4150</v>
      </c>
      <c r="B834" s="23">
        <v>2.5</v>
      </c>
      <c r="C834" s="24">
        <v>5</v>
      </c>
      <c r="D834" t="b" s="25">
        <v>0</v>
      </c>
      <c r="E834" s="26"/>
      <c r="F834" s="30">
        <f>3600*(B834*'data'!$C$15/1000-H834-I833)/C834</f>
        <v>432.801436154864</v>
      </c>
      <c r="G834" s="30">
        <f>IF(F834&gt;'data'!$H$29,'data'!$H$29,IF(F834&lt;0,0,F834))</f>
        <v>432.801436154864</v>
      </c>
      <c r="H834" s="30">
        <f>(J834*'data'!$C$16+K834*OFFSET('data'!$C$17,0,D834)-I833*(OFFSET('data'!$C$18,0,D834)+'data'!$C$19+OFFSET('data'!$C$20,0,D834)))*$C834/60</f>
        <v>-0.60111310577067</v>
      </c>
      <c r="I834" s="30">
        <f>(G834/60)*$C834/60+H834+I833</f>
        <v>16.3633802816823</v>
      </c>
      <c r="J834" s="30">
        <f>J833+('data'!$C$19*I833-'data'!$C$16*J833)*$C834/60</f>
        <v>66.87789024109711</v>
      </c>
      <c r="K834" s="30">
        <f>K833+(OFFSET('data'!$C$20,0,D834)*I833-OFFSET('data'!$C$17,0,D834)*K833)*$C834/60</f>
        <v>177.614980354869</v>
      </c>
      <c r="L834" s="28">
        <f>$A834/60</f>
        <v>69.1666666666667</v>
      </c>
      <c r="M834" s="24">
        <f>I834/'data'!$C$15*1000</f>
        <v>2.5</v>
      </c>
      <c r="N834" s="24">
        <f>N833+'data'!$G$21*(M833-N833)/60*C833</f>
        <v>2.49986314354986</v>
      </c>
      <c r="O834" s="25">
        <f>IF(N834&lt;='data'!$G$22,1.89,1.47)</f>
        <v>1.89</v>
      </c>
      <c r="P834" s="24">
        <f>$A834</f>
        <v>4150</v>
      </c>
      <c r="Q834" s="25">
        <f>'data'!$G$23-'data'!$G$23*(1-('data'!$G$22^O834)/('data'!$G$22^O834+N834^O834))</f>
        <v>54.2036803463992</v>
      </c>
      <c r="R834" s="25">
        <f>VLOOKUP(IF(P834-'data'!$G$24&lt;0,0,P834-'data'!$G$24),P2:Q1104,2)</f>
        <v>54.2037937876725</v>
      </c>
    </row>
    <row r="835" ht="20.05" customHeight="1">
      <c r="A835" s="22">
        <f>$A834+C834</f>
        <v>4155</v>
      </c>
      <c r="B835" s="23">
        <v>2.5</v>
      </c>
      <c r="C835" s="24">
        <v>5</v>
      </c>
      <c r="D835" t="b" s="25">
        <v>0</v>
      </c>
      <c r="E835" s="26"/>
      <c r="F835" s="30">
        <f>3600*(B835*'data'!$C$15/1000-H835-I834)/C835</f>
        <v>432.744002165105</v>
      </c>
      <c r="G835" s="30">
        <f>IF(F835&gt;'data'!$H$29,'data'!$H$29,IF(F835&lt;0,0,F835))</f>
        <v>432.744002165105</v>
      </c>
      <c r="H835" s="30">
        <f>(J835*'data'!$C$16+K835*OFFSET('data'!$C$17,0,D835)-I834*(OFFSET('data'!$C$18,0,D835)+'data'!$C$19+OFFSET('data'!$C$20,0,D835)))*$C835/60</f>
        <v>-0.601033336340448</v>
      </c>
      <c r="I835" s="30">
        <f>(G835/60)*$C835/60+H835+I834</f>
        <v>16.3633802816823</v>
      </c>
      <c r="J835" s="30">
        <f>J834+('data'!$C$19*I834-'data'!$C$16*J834)*$C835/60</f>
        <v>66.88089704147551</v>
      </c>
      <c r="K835" s="30">
        <f>K834+(OFFSET('data'!$C$20,0,D835)*I834-OFFSET('data'!$C$17,0,D835)*K834)*$C835/60</f>
        <v>177.800888780228</v>
      </c>
      <c r="L835" s="28">
        <f>$A835/60</f>
        <v>69.25</v>
      </c>
      <c r="M835" s="24">
        <f>I835/'data'!$C$15*1000</f>
        <v>2.5</v>
      </c>
      <c r="N835" s="24">
        <f>N834+'data'!$G$21*(M834-N834)/60*C834</f>
        <v>2.49986475396889</v>
      </c>
      <c r="O835" s="25">
        <f>IF(N835&lt;='data'!$G$22,1.89,1.47)</f>
        <v>1.89</v>
      </c>
      <c r="P835" s="24">
        <f>$A835</f>
        <v>4155</v>
      </c>
      <c r="Q835" s="25">
        <f>'data'!$G$23-'data'!$G$23*(1-('data'!$G$22^O835)/('data'!$G$22^O835+N835^O835))</f>
        <v>54.2036528154792</v>
      </c>
      <c r="R835" s="25">
        <f>VLOOKUP(IF(P835-'data'!$G$24&lt;0,0,P835-'data'!$G$24),P2:Q1104,2)</f>
        <v>54.2037649218141</v>
      </c>
    </row>
    <row r="836" ht="20.05" customHeight="1">
      <c r="A836" s="22">
        <f>$A835+C835</f>
        <v>4160</v>
      </c>
      <c r="B836" s="23">
        <v>2.5</v>
      </c>
      <c r="C836" s="24">
        <v>5</v>
      </c>
      <c r="D836" t="b" s="25">
        <v>0</v>
      </c>
      <c r="E836" s="26"/>
      <c r="F836" s="30">
        <f>3600*(B836*'data'!$C$15/1000-H836-I835)/C836</f>
        <v>432.686657676374</v>
      </c>
      <c r="G836" s="30">
        <f>IF(F836&gt;'data'!$H$29,'data'!$H$29,IF(F836&lt;0,0,F836))</f>
        <v>432.686657676374</v>
      </c>
      <c r="H836" s="30">
        <f>(J836*'data'!$C$16+K836*OFFSET('data'!$C$17,0,D836)-I835*(OFFSET('data'!$C$18,0,D836)+'data'!$C$19+OFFSET('data'!$C$20,0,D836)))*$C836/60</f>
        <v>-0.600953691217211</v>
      </c>
      <c r="I836" s="30">
        <f>(G836/60)*$C836/60+H836+I835</f>
        <v>16.3633802816823</v>
      </c>
      <c r="J836" s="30">
        <f>J835+('data'!$C$19*I835-'data'!$C$16*J835)*$C836/60</f>
        <v>66.8838861968744</v>
      </c>
      <c r="K836" s="30">
        <f>K835+(OFFSET('data'!$C$20,0,D836)*I835-OFFSET('data'!$C$17,0,D836)*K835)*$C836/60</f>
        <v>177.986735081136</v>
      </c>
      <c r="L836" s="28">
        <f>$A836/60</f>
        <v>69.3333333333333</v>
      </c>
      <c r="M836" s="24">
        <f>I836/'data'!$C$15*1000</f>
        <v>2.5</v>
      </c>
      <c r="N836" s="24">
        <f>N835+'data'!$G$21*(M835-N835)/60*C835</f>
        <v>2.49986634543778</v>
      </c>
      <c r="O836" s="25">
        <f>IF(N836&lt;='data'!$G$22,1.89,1.47)</f>
        <v>1.89</v>
      </c>
      <c r="P836" s="24">
        <f>$A836</f>
        <v>4160</v>
      </c>
      <c r="Q836" s="25">
        <f>'data'!$G$23-'data'!$G$23*(1-('data'!$G$22^O836)/('data'!$G$22^O836+N836^O836))</f>
        <v>54.2036256085333</v>
      </c>
      <c r="R836" s="25">
        <f>VLOOKUP(IF(P836-'data'!$G$24&lt;0,0,P836-'data'!$G$24),P2:Q1104,2)</f>
        <v>54.2037363956394</v>
      </c>
    </row>
    <row r="837" ht="20.05" customHeight="1">
      <c r="A837" s="22">
        <f>$A836+C836</f>
        <v>4165</v>
      </c>
      <c r="B837" s="23">
        <v>2.5</v>
      </c>
      <c r="C837" s="24">
        <v>5</v>
      </c>
      <c r="D837" t="b" s="25">
        <v>0</v>
      </c>
      <c r="E837" s="26"/>
      <c r="F837" s="30">
        <f>3600*(B837*'data'!$C$15/1000-H837-I836)/C837</f>
        <v>432.629402246170</v>
      </c>
      <c r="G837" s="30">
        <f>IF(F837&gt;'data'!$H$29,'data'!$H$29,IF(F837&lt;0,0,F837))</f>
        <v>432.629402246170</v>
      </c>
      <c r="H837" s="30">
        <f>(J837*'data'!$C$16+K837*OFFSET('data'!$C$17,0,D837)-I836*(OFFSET('data'!$C$18,0,D837)+'data'!$C$19+OFFSET('data'!$C$20,0,D837)))*$C837/60</f>
        <v>-0.600874169786372</v>
      </c>
      <c r="I837" s="30">
        <f>(G837/60)*$C837/60+H837+I836</f>
        <v>16.3633802816823</v>
      </c>
      <c r="J837" s="30">
        <f>J836+('data'!$C$19*I836-'data'!$C$16*J836)*$C837/60</f>
        <v>66.88685781084089</v>
      </c>
      <c r="K837" s="30">
        <f>K836+(OFFSET('data'!$C$20,0,D837)*I836-OFFSET('data'!$C$17,0,D837)*K836)*$C837/60</f>
        <v>178.172519278353</v>
      </c>
      <c r="L837" s="28">
        <f>$A837/60</f>
        <v>69.4166666666667</v>
      </c>
      <c r="M837" s="24">
        <f>I837/'data'!$C$15*1000</f>
        <v>2.5</v>
      </c>
      <c r="N837" s="24">
        <f>N836+'data'!$G$21*(M836-N836)/60*C836</f>
        <v>2.49986791817951</v>
      </c>
      <c r="O837" s="25">
        <f>IF(N837&lt;='data'!$G$22,1.89,1.47)</f>
        <v>1.89</v>
      </c>
      <c r="P837" s="24">
        <f>$A837</f>
        <v>4165</v>
      </c>
      <c r="Q837" s="25">
        <f>'data'!$G$23-'data'!$G$23*(1-('data'!$G$22^O837)/('data'!$G$22^O837+N837^O837))</f>
        <v>54.2035987217492</v>
      </c>
      <c r="R837" s="25">
        <f>VLOOKUP(IF(P837-'data'!$G$24&lt;0,0,P837-'data'!$G$24),P2:Q1104,2)</f>
        <v>54.2037082051513</v>
      </c>
    </row>
    <row r="838" ht="20.05" customHeight="1">
      <c r="A838" s="22">
        <f>$A837+C837</f>
        <v>4170</v>
      </c>
      <c r="B838" s="23">
        <v>2.5</v>
      </c>
      <c r="C838" s="24">
        <v>5</v>
      </c>
      <c r="D838" t="b" s="25">
        <v>0</v>
      </c>
      <c r="E838" s="26"/>
      <c r="F838" s="30">
        <f>3600*(B838*'data'!$C$15/1000-H838-I837)/C838</f>
        <v>432.572235434557</v>
      </c>
      <c r="G838" s="30">
        <f>IF(F838&gt;'data'!$H$29,'data'!$H$29,IF(F838&lt;0,0,F838))</f>
        <v>432.572235434557</v>
      </c>
      <c r="H838" s="30">
        <f>(J838*'data'!$C$16+K838*OFFSET('data'!$C$17,0,D838)-I837*(OFFSET('data'!$C$18,0,D838)+'data'!$C$19+OFFSET('data'!$C$20,0,D838)))*$C838/60</f>
        <v>-0.60079477143691</v>
      </c>
      <c r="I838" s="30">
        <f>(G838/60)*$C838/60+H838+I837</f>
        <v>16.3633802816823</v>
      </c>
      <c r="J838" s="30">
        <f>J837+('data'!$C$19*I837-'data'!$C$16*J837)*$C838/60</f>
        <v>66.8898119863143</v>
      </c>
      <c r="K838" s="30">
        <f>K837+(OFFSET('data'!$C$20,0,D838)*I837-OFFSET('data'!$C$17,0,D838)*K837)*$C838/60</f>
        <v>178.358241392633</v>
      </c>
      <c r="L838" s="28">
        <f>$A838/60</f>
        <v>69.5</v>
      </c>
      <c r="M838" s="24">
        <f>I838/'data'!$C$15*1000</f>
        <v>2.5</v>
      </c>
      <c r="N838" s="24">
        <f>N837+'data'!$G$21*(M837-N837)/60*C837</f>
        <v>2.49986947241445</v>
      </c>
      <c r="O838" s="25">
        <f>IF(N838&lt;='data'!$G$22,1.89,1.47)</f>
        <v>1.89</v>
      </c>
      <c r="P838" s="24">
        <f>$A838</f>
        <v>4170</v>
      </c>
      <c r="Q838" s="25">
        <f>'data'!$G$23-'data'!$G$23*(1-('data'!$G$22^O838)/('data'!$G$22^O838+N838^O838))</f>
        <v>54.203572151359</v>
      </c>
      <c r="R838" s="25">
        <f>VLOOKUP(IF(P838-'data'!$G$24&lt;0,0,P838-'data'!$G$24),P2:Q1104,2)</f>
        <v>54.2036803463992</v>
      </c>
    </row>
    <row r="839" ht="20.05" customHeight="1">
      <c r="A839" s="22">
        <f>$A838+C838</f>
        <v>4175</v>
      </c>
      <c r="B839" s="23">
        <v>2.5</v>
      </c>
      <c r="C839" s="24">
        <v>5</v>
      </c>
      <c r="D839" t="b" s="25">
        <v>0</v>
      </c>
      <c r="E839" s="26"/>
      <c r="F839" s="30">
        <f>3600*(B839*'data'!$C$15/1000-H839-I838)/C839</f>
        <v>432.515156804155</v>
      </c>
      <c r="G839" s="30">
        <f>IF(F839&gt;'data'!$H$29,'data'!$H$29,IF(F839&lt;0,0,F839))</f>
        <v>432.515156804155</v>
      </c>
      <c r="H839" s="30">
        <f>(J839*'data'!$C$16+K839*OFFSET('data'!$C$17,0,D839)-I838*(OFFSET('data'!$C$18,0,D839)+'data'!$C$19+OFFSET('data'!$C$20,0,D839)))*$C839/60</f>
        <v>-0.600715495561351</v>
      </c>
      <c r="I839" s="30">
        <f>(G839/60)*$C839/60+H839+I838</f>
        <v>16.3633802816823</v>
      </c>
      <c r="J839" s="30">
        <f>J838+('data'!$C$19*I838-'data'!$C$16*J838)*$C839/60</f>
        <v>66.89274882562999</v>
      </c>
      <c r="K839" s="30">
        <f>K838+(OFFSET('data'!$C$20,0,D839)*I838-OFFSET('data'!$C$17,0,D839)*K838)*$C839/60</f>
        <v>178.543901444721</v>
      </c>
      <c r="L839" s="28">
        <f>$A839/60</f>
        <v>69.5833333333333</v>
      </c>
      <c r="M839" s="24">
        <f>I839/'data'!$C$15*1000</f>
        <v>2.5</v>
      </c>
      <c r="N839" s="24">
        <f>N838+'data'!$G$21*(M838-N838)/60*C838</f>
        <v>2.49987100836038</v>
      </c>
      <c r="O839" s="25">
        <f>IF(N839&lt;='data'!$G$22,1.89,1.47)</f>
        <v>1.89</v>
      </c>
      <c r="P839" s="24">
        <f>$A839</f>
        <v>4175</v>
      </c>
      <c r="Q839" s="25">
        <f>'data'!$G$23-'data'!$G$23*(1-('data'!$G$22^O839)/('data'!$G$22^O839+N839^O839))</f>
        <v>54.2035458936393</v>
      </c>
      <c r="R839" s="25">
        <f>VLOOKUP(IF(P839-'data'!$G$24&lt;0,0,P839-'data'!$G$24),P2:Q1104,2)</f>
        <v>54.2036528154792</v>
      </c>
    </row>
    <row r="840" ht="20.05" customHeight="1">
      <c r="A840" s="22">
        <f>$A839+C839</f>
        <v>4180</v>
      </c>
      <c r="B840" s="23">
        <v>2.5</v>
      </c>
      <c r="C840" s="24">
        <v>5</v>
      </c>
      <c r="D840" t="b" s="25">
        <v>0</v>
      </c>
      <c r="E840" s="26"/>
      <c r="F840" s="30">
        <f>3600*(B840*'data'!$C$15/1000-H840-I839)/C840</f>
        <v>432.458165920123</v>
      </c>
      <c r="G840" s="30">
        <f>IF(F840&gt;'data'!$H$29,'data'!$H$29,IF(F840&lt;0,0,F840))</f>
        <v>432.458165920123</v>
      </c>
      <c r="H840" s="30">
        <f>(J840*'data'!$C$16+K840*OFFSET('data'!$C$17,0,D840)-I839*(OFFSET('data'!$C$18,0,D840)+'data'!$C$19+OFFSET('data'!$C$20,0,D840)))*$C840/60</f>
        <v>-0.600636341555751</v>
      </c>
      <c r="I840" s="30">
        <f>(G840/60)*$C840/60+H840+I839</f>
        <v>16.3633802816823</v>
      </c>
      <c r="J840" s="30">
        <f>J839+('data'!$C$19*I839-'data'!$C$16*J839)*$C840/60</f>
        <v>66.8956684305227</v>
      </c>
      <c r="K840" s="30">
        <f>K839+(OFFSET('data'!$C$20,0,D840)*I839-OFFSET('data'!$C$17,0,D840)*K839)*$C840/60</f>
        <v>178.729499455356</v>
      </c>
      <c r="L840" s="28">
        <f>$A840/60</f>
        <v>69.6666666666667</v>
      </c>
      <c r="M840" s="24">
        <f>I840/'data'!$C$15*1000</f>
        <v>2.5</v>
      </c>
      <c r="N840" s="24">
        <f>N839+'data'!$G$21*(M839-N839)/60*C839</f>
        <v>2.49987252623251</v>
      </c>
      <c r="O840" s="25">
        <f>IF(N840&lt;='data'!$G$22,1.89,1.47)</f>
        <v>1.89</v>
      </c>
      <c r="P840" s="24">
        <f>$A840</f>
        <v>4180</v>
      </c>
      <c r="Q840" s="25">
        <f>'data'!$G$23-'data'!$G$23*(1-('data'!$G$22^O840)/('data'!$G$22^O840+N840^O840))</f>
        <v>54.2035199449107</v>
      </c>
      <c r="R840" s="25">
        <f>VLOOKUP(IF(P840-'data'!$G$24&lt;0,0,P840-'data'!$G$24),P2:Q1104,2)</f>
        <v>54.2036256085333</v>
      </c>
    </row>
    <row r="841" ht="20.05" customHeight="1">
      <c r="A841" s="22">
        <f>$A840+C840</f>
        <v>4185</v>
      </c>
      <c r="B841" s="23">
        <v>2.5</v>
      </c>
      <c r="C841" s="24">
        <v>5</v>
      </c>
      <c r="D841" t="b" s="25">
        <v>0</v>
      </c>
      <c r="E841" s="26"/>
      <c r="F841" s="30">
        <f>3600*(B841*'data'!$C$15/1000-H841-I840)/C841</f>
        <v>432.401262350142</v>
      </c>
      <c r="G841" s="30">
        <f>IF(F841&gt;'data'!$H$29,'data'!$H$29,IF(F841&lt;0,0,F841))</f>
        <v>432.401262350142</v>
      </c>
      <c r="H841" s="30">
        <f>(J841*'data'!$C$16+K841*OFFSET('data'!$C$17,0,D841)-I840*(OFFSET('data'!$C$18,0,D841)+'data'!$C$19+OFFSET('data'!$C$20,0,D841)))*$C841/60</f>
        <v>-0.600557308819667</v>
      </c>
      <c r="I841" s="30">
        <f>(G841/60)*$C841/60+H841+I840</f>
        <v>16.3633802816823</v>
      </c>
      <c r="J841" s="30">
        <f>J840+('data'!$C$19*I840-'data'!$C$16*J840)*$C841/60</f>
        <v>66.8985709021302</v>
      </c>
      <c r="K841" s="30">
        <f>K840+(OFFSET('data'!$C$20,0,D841)*I840-OFFSET('data'!$C$17,0,D841)*K840)*$C841/60</f>
        <v>178.915035445271</v>
      </c>
      <c r="L841" s="28">
        <f>$A841/60</f>
        <v>69.75</v>
      </c>
      <c r="M841" s="24">
        <f>I841/'data'!$C$15*1000</f>
        <v>2.5</v>
      </c>
      <c r="N841" s="24">
        <f>N840+'data'!$G$21*(M840-N840)/60*C840</f>
        <v>2.49987402624351</v>
      </c>
      <c r="O841" s="25">
        <f>IF(N841&lt;='data'!$G$22,1.89,1.47)</f>
        <v>1.89</v>
      </c>
      <c r="P841" s="24">
        <f>$A841</f>
        <v>4185</v>
      </c>
      <c r="Q841" s="25">
        <f>'data'!$G$23-'data'!$G$23*(1-('data'!$G$22^O841)/('data'!$G$22^O841+N841^O841))</f>
        <v>54.203494301537</v>
      </c>
      <c r="R841" s="25">
        <f>VLOOKUP(IF(P841-'data'!$G$24&lt;0,0,P841-'data'!$G$24),P2:Q1104,2)</f>
        <v>54.2035987217492</v>
      </c>
    </row>
    <row r="842" ht="20.05" customHeight="1">
      <c r="A842" s="22">
        <f>$A841+C841</f>
        <v>4190</v>
      </c>
      <c r="B842" s="23">
        <v>2.5</v>
      </c>
      <c r="C842" s="24">
        <v>5</v>
      </c>
      <c r="D842" t="b" s="25">
        <v>0</v>
      </c>
      <c r="E842" s="26"/>
      <c r="F842" s="30">
        <f>3600*(B842*'data'!$C$15/1000-H842-I841)/C842</f>
        <v>432.344445664407</v>
      </c>
      <c r="G842" s="30">
        <f>IF(F842&gt;'data'!$H$29,'data'!$H$29,IF(F842&lt;0,0,F842))</f>
        <v>432.344445664407</v>
      </c>
      <c r="H842" s="30">
        <f>(J842*'data'!$C$16+K842*OFFSET('data'!$C$17,0,D842)-I841*(OFFSET('data'!$C$18,0,D842)+'data'!$C$19+OFFSET('data'!$C$20,0,D842)))*$C842/60</f>
        <v>-0.600478396756146</v>
      </c>
      <c r="I842" s="30">
        <f>(G842/60)*$C842/60+H842+I841</f>
        <v>16.3633802816823</v>
      </c>
      <c r="J842" s="30">
        <f>J841+('data'!$C$19*I841-'data'!$C$16*J841)*$C842/60</f>
        <v>66.9014563409967</v>
      </c>
      <c r="K842" s="30">
        <f>K841+(OFFSET('data'!$C$20,0,D842)*I841-OFFSET('data'!$C$17,0,D842)*K841)*$C842/60</f>
        <v>179.100509435191</v>
      </c>
      <c r="L842" s="28">
        <f>$A842/60</f>
        <v>69.8333333333333</v>
      </c>
      <c r="M842" s="24">
        <f>I842/'data'!$C$15*1000</f>
        <v>2.5</v>
      </c>
      <c r="N842" s="24">
        <f>N841+'data'!$G$21*(M841-N841)/60*C841</f>
        <v>2.49987550860356</v>
      </c>
      <c r="O842" s="25">
        <f>IF(N842&lt;='data'!$G$22,1.89,1.47)</f>
        <v>1.89</v>
      </c>
      <c r="P842" s="24">
        <f>$A842</f>
        <v>4190</v>
      </c>
      <c r="Q842" s="25">
        <f>'data'!$G$23-'data'!$G$23*(1-('data'!$G$22^O842)/('data'!$G$22^O842+N842^O842))</f>
        <v>54.2034689599248</v>
      </c>
      <c r="R842" s="25">
        <f>VLOOKUP(IF(P842-'data'!$G$24&lt;0,0,P842-'data'!$G$24),P2:Q1104,2)</f>
        <v>54.203572151359</v>
      </c>
    </row>
    <row r="843" ht="20.05" customHeight="1">
      <c r="A843" s="22">
        <f>$A842+C842</f>
        <v>4195</v>
      </c>
      <c r="B843" s="23">
        <v>2.5</v>
      </c>
      <c r="C843" s="24">
        <v>5</v>
      </c>
      <c r="D843" t="b" s="25">
        <v>0</v>
      </c>
      <c r="E843" s="26"/>
      <c r="F843" s="30">
        <f>3600*(B843*'data'!$C$15/1000-H843-I842)/C843</f>
        <v>432.287715435603</v>
      </c>
      <c r="G843" s="30">
        <f>IF(F843&gt;'data'!$H$29,'data'!$H$29,IF(F843&lt;0,0,F843))</f>
        <v>432.287715435603</v>
      </c>
      <c r="H843" s="30">
        <f>(J843*'data'!$C$16+K843*OFFSET('data'!$C$17,0,D843)-I842*(OFFSET('data'!$C$18,0,D843)+'data'!$C$19+OFFSET('data'!$C$20,0,D843)))*$C843/60</f>
        <v>-0.600399604771696</v>
      </c>
      <c r="I843" s="30">
        <f>(G843/60)*$C843/60+H843+I842</f>
        <v>16.3633802816823</v>
      </c>
      <c r="J843" s="30">
        <f>J842+('data'!$C$19*I842-'data'!$C$16*J842)*$C843/60</f>
        <v>66.9043248470764</v>
      </c>
      <c r="K843" s="30">
        <f>K842+(OFFSET('data'!$C$20,0,D843)*I842-OFFSET('data'!$C$17,0,D843)*K842)*$C843/60</f>
        <v>179.285921445834</v>
      </c>
      <c r="L843" s="28">
        <f>$A843/60</f>
        <v>69.9166666666667</v>
      </c>
      <c r="M843" s="24">
        <f>I843/'data'!$C$15*1000</f>
        <v>2.5</v>
      </c>
      <c r="N843" s="24">
        <f>N842+'data'!$G$21*(M842-N842)/60*C842</f>
        <v>2.49987697352037</v>
      </c>
      <c r="O843" s="25">
        <f>IF(N843&lt;='data'!$G$22,1.89,1.47)</f>
        <v>1.89</v>
      </c>
      <c r="P843" s="24">
        <f>$A843</f>
        <v>4195</v>
      </c>
      <c r="Q843" s="25">
        <f>'data'!$G$23-'data'!$G$23*(1-('data'!$G$22^O843)/('data'!$G$22^O843+N843^O843))</f>
        <v>54.2034439165227</v>
      </c>
      <c r="R843" s="25">
        <f>VLOOKUP(IF(P843-'data'!$G$24&lt;0,0,P843-'data'!$G$24),P2:Q1104,2)</f>
        <v>54.2035458936393</v>
      </c>
    </row>
    <row r="844" ht="20.05" customHeight="1">
      <c r="A844" s="22">
        <f>$A843+C843</f>
        <v>4200</v>
      </c>
      <c r="B844" s="23">
        <v>2.5</v>
      </c>
      <c r="C844" s="24">
        <v>5</v>
      </c>
      <c r="D844" t="b" s="25">
        <v>0</v>
      </c>
      <c r="E844" s="26"/>
      <c r="F844" s="30">
        <f>3600*(B844*'data'!$C$15/1000-H844-I843)/C844</f>
        <v>432.231071238898</v>
      </c>
      <c r="G844" s="30">
        <f>IF(F844&gt;'data'!$H$29,'data'!$H$29,IF(F844&lt;0,0,F844))</f>
        <v>432.231071238898</v>
      </c>
      <c r="H844" s="30">
        <f>(J844*'data'!$C$16+K844*OFFSET('data'!$C$17,0,D844)-I843*(OFFSET('data'!$C$18,0,D844)+'data'!$C$19+OFFSET('data'!$C$20,0,D844)))*$C844/60</f>
        <v>-0.600320932276272</v>
      </c>
      <c r="I844" s="30">
        <f>(G844/60)*$C844/60+H844+I843</f>
        <v>16.3633802816823</v>
      </c>
      <c r="J844" s="30">
        <f>J843+('data'!$C$19*I843-'data'!$C$16*J843)*$C844/60</f>
        <v>66.90717651973701</v>
      </c>
      <c r="K844" s="30">
        <f>K843+(OFFSET('data'!$C$20,0,D844)*I843-OFFSET('data'!$C$17,0,D844)*K843)*$C844/60</f>
        <v>179.471271497912</v>
      </c>
      <c r="L844" s="28">
        <f>$A844/60</f>
        <v>70</v>
      </c>
      <c r="M844" s="24">
        <f>I844/'data'!$C$15*1000</f>
        <v>2.5</v>
      </c>
      <c r="N844" s="24">
        <f>N843+'data'!$G$21*(M843-N843)/60*C843</f>
        <v>2.49987842119919</v>
      </c>
      <c r="O844" s="25">
        <f>IF(N844&lt;='data'!$G$22,1.89,1.47)</f>
        <v>1.89</v>
      </c>
      <c r="P844" s="24">
        <f>$A844</f>
        <v>4200</v>
      </c>
      <c r="Q844" s="25">
        <f>'data'!$G$23-'data'!$G$23*(1-('data'!$G$22^O844)/('data'!$G$22^O844+N844^O844))</f>
        <v>54.2034191678216</v>
      </c>
      <c r="R844" s="25">
        <f>VLOOKUP(IF(P844-'data'!$G$24&lt;0,0,P844-'data'!$G$24),P2:Q1104,2)</f>
        <v>54.2035199449107</v>
      </c>
    </row>
    <row r="845" ht="20.05" customHeight="1">
      <c r="A845" s="22">
        <f>$A844+C844</f>
        <v>4205</v>
      </c>
      <c r="B845" s="23">
        <v>2.5</v>
      </c>
      <c r="C845" s="24">
        <v>5</v>
      </c>
      <c r="D845" t="b" s="25">
        <v>0</v>
      </c>
      <c r="E845" s="26"/>
      <c r="F845" s="30">
        <f>3600*(B845*'data'!$C$15/1000-H845-I844)/C845</f>
        <v>432.174512651923</v>
      </c>
      <c r="G845" s="30">
        <f>IF(F845&gt;'data'!$H$29,'data'!$H$29,IF(F845&lt;0,0,F845))</f>
        <v>432.174512651923</v>
      </c>
      <c r="H845" s="30">
        <f>(J845*'data'!$C$16+K845*OFFSET('data'!$C$17,0,D845)-I844*(OFFSET('data'!$C$18,0,D845)+'data'!$C$19+OFFSET('data'!$C$20,0,D845)))*$C845/60</f>
        <v>-0.600242378683252</v>
      </c>
      <c r="I845" s="30">
        <f>(G845/60)*$C845/60+H845+I844</f>
        <v>16.3633802816823</v>
      </c>
      <c r="J845" s="30">
        <f>J844+('data'!$C$19*I844-'data'!$C$16*J844)*$C845/60</f>
        <v>66.91001145776301</v>
      </c>
      <c r="K845" s="30">
        <f>K844+(OFFSET('data'!$C$20,0,D845)*I844-OFFSET('data'!$C$17,0,D845)*K844)*$C845/60</f>
        <v>179.656559612129</v>
      </c>
      <c r="L845" s="28">
        <f>$A845/60</f>
        <v>70.0833333333333</v>
      </c>
      <c r="M845" s="24">
        <f>I845/'data'!$C$15*1000</f>
        <v>2.5</v>
      </c>
      <c r="N845" s="24">
        <f>N844+'data'!$G$21*(M844-N844)/60*C844</f>
        <v>2.49987985184286</v>
      </c>
      <c r="O845" s="25">
        <f>IF(N845&lt;='data'!$G$22,1.89,1.47)</f>
        <v>1.89</v>
      </c>
      <c r="P845" s="24">
        <f>$A845</f>
        <v>4205</v>
      </c>
      <c r="Q845" s="25">
        <f>'data'!$G$23-'data'!$G$23*(1-('data'!$G$22^O845)/('data'!$G$22^O845+N845^O845))</f>
        <v>54.2033947103535</v>
      </c>
      <c r="R845" s="25">
        <f>VLOOKUP(IF(P845-'data'!$G$24&lt;0,0,P845-'data'!$G$24),P2:Q1104,2)</f>
        <v>54.203494301537</v>
      </c>
    </row>
    <row r="846" ht="20.05" customHeight="1">
      <c r="A846" s="22">
        <f>$A845+C845</f>
        <v>4210</v>
      </c>
      <c r="B846" s="23">
        <v>2.5</v>
      </c>
      <c r="C846" s="24">
        <v>5</v>
      </c>
      <c r="D846" t="b" s="25">
        <v>0</v>
      </c>
      <c r="E846" s="26"/>
      <c r="F846" s="30">
        <f>3600*(B846*'data'!$C$15/1000-H846-I845)/C846</f>
        <v>432.118039254764</v>
      </c>
      <c r="G846" s="30">
        <f>IF(F846&gt;'data'!$H$29,'data'!$H$29,IF(F846&lt;0,0,F846))</f>
        <v>432.118039254764</v>
      </c>
      <c r="H846" s="30">
        <f>(J846*'data'!$C$16+K846*OFFSET('data'!$C$17,0,D846)-I845*(OFFSET('data'!$C$18,0,D846)+'data'!$C$19+OFFSET('data'!$C$20,0,D846)))*$C846/60</f>
        <v>-0.600163943409419</v>
      </c>
      <c r="I846" s="30">
        <f>(G846/60)*$C846/60+H846+I845</f>
        <v>16.3633802816823</v>
      </c>
      <c r="J846" s="30">
        <f>J845+('data'!$C$19*I845-'data'!$C$16*J845)*$C846/60</f>
        <v>66.9128297593592</v>
      </c>
      <c r="K846" s="30">
        <f>K845+(OFFSET('data'!$C$20,0,D846)*I845-OFFSET('data'!$C$17,0,D846)*K845)*$C846/60</f>
        <v>179.841785809183</v>
      </c>
      <c r="L846" s="28">
        <f>$A846/60</f>
        <v>70.1666666666667</v>
      </c>
      <c r="M846" s="24">
        <f>I846/'data'!$C$15*1000</f>
        <v>2.5</v>
      </c>
      <c r="N846" s="24">
        <f>N845+'data'!$G$21*(M845-N845)/60*C845</f>
        <v>2.49988126565184</v>
      </c>
      <c r="O846" s="25">
        <f>IF(N846&lt;='data'!$G$22,1.89,1.47)</f>
        <v>1.89</v>
      </c>
      <c r="P846" s="24">
        <f>$A846</f>
        <v>4210</v>
      </c>
      <c r="Q846" s="25">
        <f>'data'!$G$23-'data'!$G$23*(1-('data'!$G$22^O846)/('data'!$G$22^O846+N846^O846))</f>
        <v>54.2033705406912</v>
      </c>
      <c r="R846" s="25">
        <f>VLOOKUP(IF(P846-'data'!$G$24&lt;0,0,P846-'data'!$G$24),P2:Q1104,2)</f>
        <v>54.2034689599248</v>
      </c>
    </row>
    <row r="847" ht="20.05" customHeight="1">
      <c r="A847" s="22">
        <f>$A846+C846</f>
        <v>4215</v>
      </c>
      <c r="B847" s="23">
        <v>2.5</v>
      </c>
      <c r="C847" s="24">
        <v>5</v>
      </c>
      <c r="D847" t="b" s="25">
        <v>0</v>
      </c>
      <c r="E847" s="26"/>
      <c r="F847" s="30">
        <f>3600*(B847*'data'!$C$15/1000-H847-I846)/C847</f>
        <v>432.061650629938</v>
      </c>
      <c r="G847" s="30">
        <f>IF(F847&gt;'data'!$H$29,'data'!$H$29,IF(F847&lt;0,0,F847))</f>
        <v>432.061650629938</v>
      </c>
      <c r="H847" s="30">
        <f>(J847*'data'!$C$16+K847*OFFSET('data'!$C$17,0,D847)-I846*(OFFSET('data'!$C$18,0,D847)+'data'!$C$19+OFFSET('data'!$C$20,0,D847)))*$C847/60</f>
        <v>-0.600085625874939</v>
      </c>
      <c r="I847" s="30">
        <f>(G847/60)*$C847/60+H847+I846</f>
        <v>16.3633802816823</v>
      </c>
      <c r="J847" s="30">
        <f>J846+('data'!$C$19*I846-'data'!$C$16*J846)*$C847/60</f>
        <v>66.9156315221541</v>
      </c>
      <c r="K847" s="30">
        <f>K846+(OFFSET('data'!$C$20,0,D847)*I846-OFFSET('data'!$C$17,0,D847)*K846)*$C847/60</f>
        <v>180.026950109764</v>
      </c>
      <c r="L847" s="28">
        <f>$A847/60</f>
        <v>70.25</v>
      </c>
      <c r="M847" s="24">
        <f>I847/'data'!$C$15*1000</f>
        <v>2.5</v>
      </c>
      <c r="N847" s="24">
        <f>N846+'data'!$G$21*(M846-N846)/60*C846</f>
        <v>2.49988266282423</v>
      </c>
      <c r="O847" s="25">
        <f>IF(N847&lt;='data'!$G$22,1.89,1.47)</f>
        <v>1.89</v>
      </c>
      <c r="P847" s="24">
        <f>$A847</f>
        <v>4215</v>
      </c>
      <c r="Q847" s="25">
        <f>'data'!$G$23-'data'!$G$23*(1-('data'!$G$22^O847)/('data'!$G$22^O847+N847^O847))</f>
        <v>54.2033466554475</v>
      </c>
      <c r="R847" s="25">
        <f>VLOOKUP(IF(P847-'data'!$G$24&lt;0,0,P847-'data'!$G$24),P2:Q1104,2)</f>
        <v>54.2034439165227</v>
      </c>
    </row>
    <row r="848" ht="20.05" customHeight="1">
      <c r="A848" s="22">
        <f>$A847+C847</f>
        <v>4220</v>
      </c>
      <c r="B848" s="23">
        <v>2.5</v>
      </c>
      <c r="C848" s="24">
        <v>5</v>
      </c>
      <c r="D848" t="b" s="25">
        <v>0</v>
      </c>
      <c r="E848" s="26"/>
      <c r="F848" s="30">
        <f>3600*(B848*'data'!$C$15/1000-H848-I847)/C848</f>
        <v>432.005346362390</v>
      </c>
      <c r="G848" s="30">
        <f>IF(F848&gt;'data'!$H$29,'data'!$H$29,IF(F848&lt;0,0,F848))</f>
        <v>432.005346362390</v>
      </c>
      <c r="H848" s="30">
        <f>(J848*'data'!$C$16+K848*OFFSET('data'!$C$17,0,D848)-I847*(OFFSET('data'!$C$18,0,D848)+'data'!$C$19+OFFSET('data'!$C$20,0,D848)))*$C848/60</f>
        <v>-0.600007425503344</v>
      </c>
      <c r="I848" s="30">
        <f>(G848/60)*$C848/60+H848+I847</f>
        <v>16.3633802816823</v>
      </c>
      <c r="J848" s="30">
        <f>J847+('data'!$C$19*I847-'data'!$C$16*J847)*$C848/60</f>
        <v>66.9184168432034</v>
      </c>
      <c r="K848" s="30">
        <f>K847+(OFFSET('data'!$C$20,0,D848)*I847-OFFSET('data'!$C$17,0,D848)*K847)*$C848/60</f>
        <v>180.212052534556</v>
      </c>
      <c r="L848" s="28">
        <f>$A848/60</f>
        <v>70.3333333333333</v>
      </c>
      <c r="M848" s="24">
        <f>I848/'data'!$C$15*1000</f>
        <v>2.5</v>
      </c>
      <c r="N848" s="24">
        <f>N847+'data'!$G$21*(M847-N847)/60*C847</f>
        <v>2.4998840435558</v>
      </c>
      <c r="O848" s="25">
        <f>IF(N848&lt;='data'!$G$22,1.89,1.47)</f>
        <v>1.89</v>
      </c>
      <c r="P848" s="24">
        <f>$A848</f>
        <v>4220</v>
      </c>
      <c r="Q848" s="25">
        <f>'data'!$G$23-'data'!$G$23*(1-('data'!$G$22^O848)/('data'!$G$22^O848+N848^O848))</f>
        <v>54.2033230512756</v>
      </c>
      <c r="R848" s="25">
        <f>VLOOKUP(IF(P848-'data'!$G$24&lt;0,0,P848-'data'!$G$24),P2:Q1104,2)</f>
        <v>54.2034191678216</v>
      </c>
    </row>
    <row r="849" ht="20.05" customHeight="1">
      <c r="A849" s="22">
        <f>$A848+C848</f>
        <v>4225</v>
      </c>
      <c r="B849" s="23">
        <v>2.5</v>
      </c>
      <c r="C849" s="24">
        <v>5</v>
      </c>
      <c r="D849" t="b" s="25">
        <v>0</v>
      </c>
      <c r="E849" s="26"/>
      <c r="F849" s="30">
        <f>3600*(B849*'data'!$C$15/1000-H849-I848)/C849</f>
        <v>431.949126039469</v>
      </c>
      <c r="G849" s="30">
        <f>IF(F849&gt;'data'!$H$29,'data'!$H$29,IF(F849&lt;0,0,F849))</f>
        <v>431.949126039469</v>
      </c>
      <c r="H849" s="30">
        <f>(J849*'data'!$C$16+K849*OFFSET('data'!$C$17,0,D849)-I848*(OFFSET('data'!$C$18,0,D849)+'data'!$C$19+OFFSET('data'!$C$20,0,D849)))*$C849/60</f>
        <v>-0.59992934172151</v>
      </c>
      <c r="I849" s="30">
        <f>(G849/60)*$C849/60+H849+I848</f>
        <v>16.3633802816823</v>
      </c>
      <c r="J849" s="30">
        <f>J848+('data'!$C$19*I848-'data'!$C$16*J848)*$C849/60</f>
        <v>66.921185818993</v>
      </c>
      <c r="K849" s="30">
        <f>K848+(OFFSET('data'!$C$20,0,D849)*I848-OFFSET('data'!$C$17,0,D849)*K848)*$C849/60</f>
        <v>180.397093104236</v>
      </c>
      <c r="L849" s="28">
        <f>$A849/60</f>
        <v>70.4166666666667</v>
      </c>
      <c r="M849" s="24">
        <f>I849/'data'!$C$15*1000</f>
        <v>2.5</v>
      </c>
      <c r="N849" s="24">
        <f>N848+'data'!$G$21*(M848-N848)/60*C848</f>
        <v>2.499885408040</v>
      </c>
      <c r="O849" s="25">
        <f>IF(N849&lt;='data'!$G$22,1.89,1.47)</f>
        <v>1.89</v>
      </c>
      <c r="P849" s="24">
        <f>$A849</f>
        <v>4225</v>
      </c>
      <c r="Q849" s="25">
        <f>'data'!$G$23-'data'!$G$23*(1-('data'!$G$22^O849)/('data'!$G$22^O849+N849^O849))</f>
        <v>54.2032997248679</v>
      </c>
      <c r="R849" s="25">
        <f>VLOOKUP(IF(P849-'data'!$G$24&lt;0,0,P849-'data'!$G$24),P2:Q1104,2)</f>
        <v>54.2033947103535</v>
      </c>
    </row>
    <row r="850" ht="20.05" customHeight="1">
      <c r="A850" s="22">
        <f>$A849+C849</f>
        <v>4230</v>
      </c>
      <c r="B850" s="23">
        <v>2.5</v>
      </c>
      <c r="C850" s="24">
        <v>5</v>
      </c>
      <c r="D850" t="b" s="25">
        <v>0</v>
      </c>
      <c r="E850" s="26"/>
      <c r="F850" s="30">
        <f>3600*(B850*'data'!$C$15/1000-H850-I849)/C850</f>
        <v>431.892989250921</v>
      </c>
      <c r="G850" s="30">
        <f>IF(F850&gt;'data'!$H$29,'data'!$H$29,IF(F850&lt;0,0,F850))</f>
        <v>431.892989250921</v>
      </c>
      <c r="H850" s="30">
        <f>(J850*'data'!$C$16+K850*OFFSET('data'!$C$17,0,D850)-I849*(OFFSET('data'!$C$18,0,D850)+'data'!$C$19+OFFSET('data'!$C$20,0,D850)))*$C850/60</f>
        <v>-0.5998513739596369</v>
      </c>
      <c r="I850" s="30">
        <f>(G850/60)*$C850/60+H850+I849</f>
        <v>16.3633802816823</v>
      </c>
      <c r="J850" s="30">
        <f>J849+('data'!$C$19*I849-'data'!$C$16*J849)*$C850/60</f>
        <v>66.92393854544279</v>
      </c>
      <c r="K850" s="30">
        <f>K849+(OFFSET('data'!$C$20,0,D850)*I849-OFFSET('data'!$C$17,0,D850)*K849)*$C850/60</f>
        <v>180.582071839474</v>
      </c>
      <c r="L850" s="28">
        <f>$A850/60</f>
        <v>70.5</v>
      </c>
      <c r="M850" s="24">
        <f>I850/'data'!$C$15*1000</f>
        <v>2.5</v>
      </c>
      <c r="N850" s="24">
        <f>N849+'data'!$G$21*(M849-N849)/60*C849</f>
        <v>2.49988675646803</v>
      </c>
      <c r="O850" s="25">
        <f>IF(N850&lt;='data'!$G$22,1.89,1.47)</f>
        <v>1.89</v>
      </c>
      <c r="P850" s="24">
        <f>$A850</f>
        <v>4230</v>
      </c>
      <c r="Q850" s="25">
        <f>'data'!$G$23-'data'!$G$23*(1-('data'!$G$22^O850)/('data'!$G$22^O850+N850^O850))</f>
        <v>54.2032766729555</v>
      </c>
      <c r="R850" s="25">
        <f>VLOOKUP(IF(P850-'data'!$G$24&lt;0,0,P850-'data'!$G$24),P2:Q1104,2)</f>
        <v>54.2033705406912</v>
      </c>
    </row>
    <row r="851" ht="20.05" customHeight="1">
      <c r="A851" s="22">
        <f>$A850+C850</f>
        <v>4235</v>
      </c>
      <c r="B851" s="23">
        <v>2.5</v>
      </c>
      <c r="C851" s="24">
        <v>5</v>
      </c>
      <c r="D851" t="b" s="25">
        <v>0</v>
      </c>
      <c r="E851" s="26"/>
      <c r="F851" s="30">
        <f>3600*(B851*'data'!$C$15/1000-H851-I850)/C851</f>
        <v>431.836935588868</v>
      </c>
      <c r="G851" s="30">
        <f>IF(F851&gt;'data'!$H$29,'data'!$H$29,IF(F851&lt;0,0,F851))</f>
        <v>431.836935588868</v>
      </c>
      <c r="H851" s="30">
        <f>(J851*'data'!$C$16+K851*OFFSET('data'!$C$17,0,D851)-I850*(OFFSET('data'!$C$18,0,D851)+'data'!$C$19+OFFSET('data'!$C$20,0,D851)))*$C851/60</f>
        <v>-0.599773521651231</v>
      </c>
      <c r="I851" s="30">
        <f>(G851/60)*$C851/60+H851+I850</f>
        <v>16.3633802816823</v>
      </c>
      <c r="J851" s="30">
        <f>J850+('data'!$C$19*I850-'data'!$C$16*J850)*$C851/60</f>
        <v>66.9266751179098</v>
      </c>
      <c r="K851" s="30">
        <f>K850+(OFFSET('data'!$C$20,0,D851)*I850-OFFSET('data'!$C$17,0,D851)*K850)*$C851/60</f>
        <v>180.766988760933</v>
      </c>
      <c r="L851" s="28">
        <f>$A851/60</f>
        <v>70.5833333333333</v>
      </c>
      <c r="M851" s="24">
        <f>I851/'data'!$C$15*1000</f>
        <v>2.5</v>
      </c>
      <c r="N851" s="24">
        <f>N850+'data'!$G$21*(M850-N850)/60*C850</f>
        <v>2.49988808902882</v>
      </c>
      <c r="O851" s="25">
        <f>IF(N851&lt;='data'!$G$22,1.89,1.47)</f>
        <v>1.89</v>
      </c>
      <c r="P851" s="24">
        <f>$A851</f>
        <v>4235</v>
      </c>
      <c r="Q851" s="25">
        <f>'data'!$G$23-'data'!$G$23*(1-('data'!$G$22^O851)/('data'!$G$22^O851+N851^O851))</f>
        <v>54.2032538923082</v>
      </c>
      <c r="R851" s="25">
        <f>VLOOKUP(IF(P851-'data'!$G$24&lt;0,0,P851-'data'!$G$24),P2:Q1104,2)</f>
        <v>54.2033466554475</v>
      </c>
    </row>
    <row r="852" ht="20.05" customHeight="1">
      <c r="A852" s="22">
        <f>$A851+C851</f>
        <v>4240</v>
      </c>
      <c r="B852" s="23">
        <v>2.5</v>
      </c>
      <c r="C852" s="24">
        <v>5</v>
      </c>
      <c r="D852" t="b" s="25">
        <v>0</v>
      </c>
      <c r="E852" s="26"/>
      <c r="F852" s="30">
        <f>3600*(B852*'data'!$C$15/1000-H852-I851)/C852</f>
        <v>431.780964647804</v>
      </c>
      <c r="G852" s="30">
        <f>IF(F852&gt;'data'!$H$29,'data'!$H$29,IF(F852&lt;0,0,F852))</f>
        <v>431.780964647804</v>
      </c>
      <c r="H852" s="30">
        <f>(J852*'data'!$C$16+K852*OFFSET('data'!$C$17,0,D852)-I851*(OFFSET('data'!$C$18,0,D852)+'data'!$C$19+OFFSET('data'!$C$20,0,D852)))*$C852/60</f>
        <v>-0.599695784233086</v>
      </c>
      <c r="I852" s="30">
        <f>(G852/60)*$C852/60+H852+I851</f>
        <v>16.3633802816823</v>
      </c>
      <c r="J852" s="30">
        <f>J851+('data'!$C$19*I851-'data'!$C$16*J851)*$C852/60</f>
        <v>66.9293956311913</v>
      </c>
      <c r="K852" s="30">
        <f>K851+(OFFSET('data'!$C$20,0,D852)*I851-OFFSET('data'!$C$17,0,D852)*K851)*$C852/60</f>
        <v>180.951843889270</v>
      </c>
      <c r="L852" s="28">
        <f>$A852/60</f>
        <v>70.6666666666667</v>
      </c>
      <c r="M852" s="24">
        <f>I852/'data'!$C$15*1000</f>
        <v>2.5</v>
      </c>
      <c r="N852" s="24">
        <f>N851+'data'!$G$21*(M851-N851)/60*C851</f>
        <v>2.49988940590908</v>
      </c>
      <c r="O852" s="25">
        <f>IF(N852&lt;='data'!$G$22,1.89,1.47)</f>
        <v>1.89</v>
      </c>
      <c r="P852" s="24">
        <f>$A852</f>
        <v>4240</v>
      </c>
      <c r="Q852" s="25">
        <f>'data'!$G$23-'data'!$G$23*(1-('data'!$G$22^O852)/('data'!$G$22^O852+N852^O852))</f>
        <v>54.2032313797339</v>
      </c>
      <c r="R852" s="25">
        <f>VLOOKUP(IF(P852-'data'!$G$24&lt;0,0,P852-'data'!$G$24),P2:Q1104,2)</f>
        <v>54.2033230512756</v>
      </c>
    </row>
    <row r="853" ht="20.05" customHeight="1">
      <c r="A853" s="22">
        <f>$A852+C852</f>
        <v>4245</v>
      </c>
      <c r="B853" s="23">
        <v>2.5</v>
      </c>
      <c r="C853" s="24">
        <v>5</v>
      </c>
      <c r="D853" t="b" s="25">
        <v>0</v>
      </c>
      <c r="E853" s="26"/>
      <c r="F853" s="30">
        <f>3600*(B853*'data'!$C$15/1000-H853-I852)/C853</f>
        <v>431.725076024571</v>
      </c>
      <c r="G853" s="30">
        <f>IF(F853&gt;'data'!$H$29,'data'!$H$29,IF(F853&lt;0,0,F853))</f>
        <v>431.725076024571</v>
      </c>
      <c r="H853" s="30">
        <f>(J853*'data'!$C$16+K853*OFFSET('data'!$C$17,0,D853)-I852*(OFFSET('data'!$C$18,0,D853)+'data'!$C$19+OFFSET('data'!$C$20,0,D853)))*$C853/60</f>
        <v>-0.599618161145262</v>
      </c>
      <c r="I853" s="30">
        <f>(G853/60)*$C853/60+H853+I852</f>
        <v>16.3633802816823</v>
      </c>
      <c r="J853" s="30">
        <f>J852+('data'!$C$19*I852-'data'!$C$16*J852)*$C853/60</f>
        <v>66.93210017952831</v>
      </c>
      <c r="K853" s="30">
        <f>K852+(OFFSET('data'!$C$20,0,D853)*I852-OFFSET('data'!$C$17,0,D853)*K852)*$C853/60</f>
        <v>181.136637245133</v>
      </c>
      <c r="L853" s="28">
        <f>$A853/60</f>
        <v>70.75</v>
      </c>
      <c r="M853" s="24">
        <f>I853/'data'!$C$15*1000</f>
        <v>2.5</v>
      </c>
      <c r="N853" s="24">
        <f>N852+'data'!$G$21*(M852-N852)/60*C852</f>
        <v>2.49989070729333</v>
      </c>
      <c r="O853" s="25">
        <f>IF(N853&lt;='data'!$G$22,1.89,1.47)</f>
        <v>1.89</v>
      </c>
      <c r="P853" s="24">
        <f>$A853</f>
        <v>4245</v>
      </c>
      <c r="Q853" s="25">
        <f>'data'!$G$23-'data'!$G$23*(1-('data'!$G$22^O853)/('data'!$G$22^O853+N853^O853))</f>
        <v>54.2032091320779</v>
      </c>
      <c r="R853" s="25">
        <f>VLOOKUP(IF(P853-'data'!$G$24&lt;0,0,P853-'data'!$G$24),P2:Q1104,2)</f>
        <v>54.2032997248679</v>
      </c>
    </row>
    <row r="854" ht="20.05" customHeight="1">
      <c r="A854" s="22">
        <f>$A853+C853</f>
        <v>4250</v>
      </c>
      <c r="B854" s="23">
        <v>2.5</v>
      </c>
      <c r="C854" s="24">
        <v>5</v>
      </c>
      <c r="D854" t="b" s="25">
        <v>0</v>
      </c>
      <c r="E854" s="26"/>
      <c r="F854" s="30">
        <f>3600*(B854*'data'!$C$15/1000-H854-I853)/C854</f>
        <v>431.669269318349</v>
      </c>
      <c r="G854" s="30">
        <f>IF(F854&gt;'data'!$H$29,'data'!$H$29,IF(F854&lt;0,0,F854))</f>
        <v>431.669269318349</v>
      </c>
      <c r="H854" s="30">
        <f>(J854*'data'!$C$16+K854*OFFSET('data'!$C$17,0,D854)-I853*(OFFSET('data'!$C$18,0,D854)+'data'!$C$19+OFFSET('data'!$C$20,0,D854)))*$C854/60</f>
        <v>-0.599540651831065</v>
      </c>
      <c r="I854" s="30">
        <f>(G854/60)*$C854/60+H854+I853</f>
        <v>16.3633802816823</v>
      </c>
      <c r="J854" s="30">
        <f>J853+('data'!$C$19*I853-'data'!$C$16*J853)*$C854/60</f>
        <v>66.9347888566088</v>
      </c>
      <c r="K854" s="30">
        <f>K853+(OFFSET('data'!$C$20,0,D854)*I853-OFFSET('data'!$C$17,0,D854)*K853)*$C854/60</f>
        <v>181.321368849165</v>
      </c>
      <c r="L854" s="28">
        <f>$A854/60</f>
        <v>70.8333333333333</v>
      </c>
      <c r="M854" s="24">
        <f>I854/'data'!$C$15*1000</f>
        <v>2.5</v>
      </c>
      <c r="N854" s="24">
        <f>N853+'data'!$G$21*(M853-N853)/60*C853</f>
        <v>2.49989199336391</v>
      </c>
      <c r="O854" s="25">
        <f>IF(N854&lt;='data'!$G$22,1.89,1.47)</f>
        <v>1.89</v>
      </c>
      <c r="P854" s="24">
        <f>$A854</f>
        <v>4250</v>
      </c>
      <c r="Q854" s="25">
        <f>'data'!$G$23-'data'!$G$23*(1-('data'!$G$22^O854)/('data'!$G$22^O854+N854^O854))</f>
        <v>54.2031871462227</v>
      </c>
      <c r="R854" s="25">
        <f>VLOOKUP(IF(P854-'data'!$G$24&lt;0,0,P854-'data'!$G$24),P2:Q1104,2)</f>
        <v>54.2032766729555</v>
      </c>
    </row>
    <row r="855" ht="20.05" customHeight="1">
      <c r="A855" s="22">
        <f>$A854+C854</f>
        <v>4255</v>
      </c>
      <c r="B855" s="23">
        <v>2.5</v>
      </c>
      <c r="C855" s="24">
        <v>5</v>
      </c>
      <c r="D855" t="b" s="25">
        <v>0</v>
      </c>
      <c r="E855" s="26"/>
      <c r="F855" s="30">
        <f>3600*(B855*'data'!$C$15/1000-H855-I854)/C855</f>
        <v>431.613544130645</v>
      </c>
      <c r="G855" s="30">
        <f>IF(F855&gt;'data'!$H$29,'data'!$H$29,IF(F855&lt;0,0,F855))</f>
        <v>431.613544130645</v>
      </c>
      <c r="H855" s="30">
        <f>(J855*'data'!$C$16+K855*OFFSET('data'!$C$17,0,D855)-I854*(OFFSET('data'!$C$18,0,D855)+'data'!$C$19+OFFSET('data'!$C$20,0,D855)))*$C855/60</f>
        <v>-0.599463255737032</v>
      </c>
      <c r="I855" s="30">
        <f>(G855/60)*$C855/60+H855+I854</f>
        <v>16.3633802816823</v>
      </c>
      <c r="J855" s="30">
        <f>J854+('data'!$C$19*I854-'data'!$C$16*J854)*$C855/60</f>
        <v>66.93746175557099</v>
      </c>
      <c r="K855" s="30">
        <f>K854+(OFFSET('data'!$C$20,0,D855)*I854-OFFSET('data'!$C$17,0,D855)*K854)*$C855/60</f>
        <v>181.506038722001</v>
      </c>
      <c r="L855" s="28">
        <f>$A855/60</f>
        <v>70.9166666666667</v>
      </c>
      <c r="M855" s="24">
        <f>I855/'data'!$C$15*1000</f>
        <v>2.5</v>
      </c>
      <c r="N855" s="24">
        <f>N854+'data'!$G$21*(M854-N854)/60*C854</f>
        <v>2.49989326430103</v>
      </c>
      <c r="O855" s="25">
        <f>IF(N855&lt;='data'!$G$22,1.89,1.47)</f>
        <v>1.89</v>
      </c>
      <c r="P855" s="24">
        <f>$A855</f>
        <v>4255</v>
      </c>
      <c r="Q855" s="25">
        <f>'data'!$G$23-'data'!$G$23*(1-('data'!$G$22^O855)/('data'!$G$22^O855+N855^O855))</f>
        <v>54.2031654190872</v>
      </c>
      <c r="R855" s="25">
        <f>VLOOKUP(IF(P855-'data'!$G$24&lt;0,0,P855-'data'!$G$24),P2:Q1104,2)</f>
        <v>54.2032538923082</v>
      </c>
    </row>
    <row r="856" ht="20.05" customHeight="1">
      <c r="A856" s="22">
        <f>$A855+C855</f>
        <v>4260</v>
      </c>
      <c r="B856" s="23">
        <v>2.5</v>
      </c>
      <c r="C856" s="24">
        <v>5</v>
      </c>
      <c r="D856" t="b" s="25">
        <v>0</v>
      </c>
      <c r="E856" s="26"/>
      <c r="F856" s="30">
        <f>3600*(B856*'data'!$C$15/1000-H856-I855)/C856</f>
        <v>431.557900065276</v>
      </c>
      <c r="G856" s="30">
        <f>IF(F856&gt;'data'!$H$29,'data'!$H$29,IF(F856&lt;0,0,F856))</f>
        <v>431.557900065276</v>
      </c>
      <c r="H856" s="30">
        <f>(J856*'data'!$C$16+K856*OFFSET('data'!$C$17,0,D856)-I855*(OFFSET('data'!$C$18,0,D856)+'data'!$C$19+OFFSET('data'!$C$20,0,D856)))*$C856/60</f>
        <v>-0.599385972312908</v>
      </c>
      <c r="I856" s="30">
        <f>(G856/60)*$C856/60+H856+I855</f>
        <v>16.3633802816823</v>
      </c>
      <c r="J856" s="30">
        <f>J855+('data'!$C$19*I855-'data'!$C$16*J855)*$C856/60</f>
        <v>66.9401189690066</v>
      </c>
      <c r="K856" s="30">
        <f>K855+(OFFSET('data'!$C$20,0,D856)*I855-OFFSET('data'!$C$17,0,D856)*K855)*$C856/60</f>
        <v>181.690646884269</v>
      </c>
      <c r="L856" s="28">
        <f>$A856/60</f>
        <v>71</v>
      </c>
      <c r="M856" s="24">
        <f>I856/'data'!$C$15*1000</f>
        <v>2.5</v>
      </c>
      <c r="N856" s="24">
        <f>N855+'data'!$G$21*(M855-N855)/60*C855</f>
        <v>2.49989452028276</v>
      </c>
      <c r="O856" s="25">
        <f>IF(N856&lt;='data'!$G$22,1.89,1.47)</f>
        <v>1.89</v>
      </c>
      <c r="P856" s="24">
        <f>$A856</f>
        <v>4260</v>
      </c>
      <c r="Q856" s="25">
        <f>'data'!$G$23-'data'!$G$23*(1-('data'!$G$22^O856)/('data'!$G$22^O856+N856^O856))</f>
        <v>54.2031439476271</v>
      </c>
      <c r="R856" s="25">
        <f>VLOOKUP(IF(P856-'data'!$G$24&lt;0,0,P856-'data'!$G$24),P2:Q1104,2)</f>
        <v>54.2032313797339</v>
      </c>
    </row>
    <row r="857" ht="20.05" customHeight="1">
      <c r="A857" s="22">
        <f>$A856+C856</f>
        <v>4265</v>
      </c>
      <c r="B857" s="23">
        <v>2.5</v>
      </c>
      <c r="C857" s="24">
        <v>5</v>
      </c>
      <c r="D857" t="b" s="25">
        <v>0</v>
      </c>
      <c r="E857" s="26"/>
      <c r="F857" s="30">
        <f>3600*(B857*'data'!$C$15/1000-H857-I856)/C857</f>
        <v>431.502336728356</v>
      </c>
      <c r="G857" s="30">
        <f>IF(F857&gt;'data'!$H$29,'data'!$H$29,IF(F857&lt;0,0,F857))</f>
        <v>431.502336728356</v>
      </c>
      <c r="H857" s="30">
        <f>(J857*'data'!$C$16+K857*OFFSET('data'!$C$17,0,D857)-I856*(OFFSET('data'!$C$18,0,D857)+'data'!$C$19+OFFSET('data'!$C$20,0,D857)))*$C857/60</f>
        <v>-0.599308801011631</v>
      </c>
      <c r="I857" s="30">
        <f>(G857/60)*$C857/60+H857+I856</f>
        <v>16.3633802816823</v>
      </c>
      <c r="J857" s="30">
        <f>J856+('data'!$C$19*I856-'data'!$C$16*J856)*$C857/60</f>
        <v>66.94276058896391</v>
      </c>
      <c r="K857" s="30">
        <f>K856+(OFFSET('data'!$C$20,0,D857)*I856-OFFSET('data'!$C$17,0,D857)*K856)*$C857/60</f>
        <v>181.875193356591</v>
      </c>
      <c r="L857" s="28">
        <f>$A857/60</f>
        <v>71.0833333333333</v>
      </c>
      <c r="M857" s="24">
        <f>I857/'data'!$C$15*1000</f>
        <v>2.5</v>
      </c>
      <c r="N857" s="24">
        <f>N856+'data'!$G$21*(M856-N856)/60*C856</f>
        <v>2.49989576148508</v>
      </c>
      <c r="O857" s="25">
        <f>IF(N857&lt;='data'!$G$22,1.89,1.47)</f>
        <v>1.89</v>
      </c>
      <c r="P857" s="24">
        <f>$A857</f>
        <v>4265</v>
      </c>
      <c r="Q857" s="25">
        <f>'data'!$G$23-'data'!$G$23*(1-('data'!$G$22^O857)/('data'!$G$22^O857+N857^O857))</f>
        <v>54.2031227288335</v>
      </c>
      <c r="R857" s="25">
        <f>VLOOKUP(IF(P857-'data'!$G$24&lt;0,0,P857-'data'!$G$24),P2:Q1104,2)</f>
        <v>54.2032091320779</v>
      </c>
    </row>
    <row r="858" ht="20.05" customHeight="1">
      <c r="A858" s="22">
        <f>$A857+C857</f>
        <v>4270</v>
      </c>
      <c r="B858" s="23">
        <v>2.5</v>
      </c>
      <c r="C858" s="24">
        <v>5</v>
      </c>
      <c r="D858" t="b" s="25">
        <v>0</v>
      </c>
      <c r="E858" s="26"/>
      <c r="F858" s="30">
        <f>3600*(B858*'data'!$C$15/1000-H858-I857)/C858</f>
        <v>431.446853728284</v>
      </c>
      <c r="G858" s="30">
        <f>IF(F858&gt;'data'!$H$29,'data'!$H$29,IF(F858&lt;0,0,F858))</f>
        <v>431.446853728284</v>
      </c>
      <c r="H858" s="30">
        <f>(J858*'data'!$C$16+K858*OFFSET('data'!$C$17,0,D858)-I857*(OFFSET('data'!$C$18,0,D858)+'data'!$C$19+OFFSET('data'!$C$20,0,D858)))*$C858/60</f>
        <v>-0.599231741289309</v>
      </c>
      <c r="I858" s="30">
        <f>(G858/60)*$C858/60+H858+I857</f>
        <v>16.3633802816823</v>
      </c>
      <c r="J858" s="30">
        <f>J857+('data'!$C$19*I857-'data'!$C$16*J857)*$C858/60</f>
        <v>66.9453867069509</v>
      </c>
      <c r="K858" s="30">
        <f>K857+(OFFSET('data'!$C$20,0,D858)*I857-OFFSET('data'!$C$17,0,D858)*K857)*$C858/60</f>
        <v>182.059678159582</v>
      </c>
      <c r="L858" s="28">
        <f>$A858/60</f>
        <v>71.1666666666667</v>
      </c>
      <c r="M858" s="24">
        <f>I858/'data'!$C$15*1000</f>
        <v>2.5</v>
      </c>
      <c r="N858" s="24">
        <f>N857+'data'!$G$21*(M857-N857)/60*C857</f>
        <v>2.49989698808191</v>
      </c>
      <c r="O858" s="25">
        <f>IF(N858&lt;='data'!$G$22,1.89,1.47)</f>
        <v>1.89</v>
      </c>
      <c r="P858" s="24">
        <f>$A858</f>
        <v>4270</v>
      </c>
      <c r="Q858" s="25">
        <f>'data'!$G$23-'data'!$G$23*(1-('data'!$G$22^O858)/('data'!$G$22^O858+N858^O858))</f>
        <v>54.2031017597331</v>
      </c>
      <c r="R858" s="25">
        <f>VLOOKUP(IF(P858-'data'!$G$24&lt;0,0,P858-'data'!$G$24),P2:Q1104,2)</f>
        <v>54.2031871462227</v>
      </c>
    </row>
    <row r="859" ht="20.05" customHeight="1">
      <c r="A859" s="22">
        <f>$A858+C858</f>
        <v>4275</v>
      </c>
      <c r="B859" s="23">
        <v>2.5</v>
      </c>
      <c r="C859" s="24">
        <v>5</v>
      </c>
      <c r="D859" t="b" s="25">
        <v>0</v>
      </c>
      <c r="E859" s="26"/>
      <c r="F859" s="30">
        <f>3600*(B859*'data'!$C$15/1000-H859-I858)/C859</f>
        <v>431.391450675729</v>
      </c>
      <c r="G859" s="30">
        <f>IF(F859&gt;'data'!$H$29,'data'!$H$29,IF(F859&lt;0,0,F859))</f>
        <v>431.391450675729</v>
      </c>
      <c r="H859" s="30">
        <f>(J859*'data'!$C$16+K859*OFFSET('data'!$C$17,0,D859)-I858*(OFFSET('data'!$C$18,0,D859)+'data'!$C$19+OFFSET('data'!$C$20,0,D859)))*$C859/60</f>
        <v>-0.599154792605204</v>
      </c>
      <c r="I859" s="30">
        <f>(G859/60)*$C859/60+H859+I858</f>
        <v>16.3633802816823</v>
      </c>
      <c r="J859" s="30">
        <f>J858+('data'!$C$19*I858-'data'!$C$16*J858)*$C859/60</f>
        <v>66.94799741393879</v>
      </c>
      <c r="K859" s="30">
        <f>K858+(OFFSET('data'!$C$20,0,D859)*I858-OFFSET('data'!$C$17,0,D859)*K858)*$C859/60</f>
        <v>182.244101313850</v>
      </c>
      <c r="L859" s="28">
        <f>$A859/60</f>
        <v>71.25</v>
      </c>
      <c r="M859" s="24">
        <f>I859/'data'!$C$15*1000</f>
        <v>2.5</v>
      </c>
      <c r="N859" s="24">
        <f>N858+'data'!$G$21*(M858-N858)/60*C858</f>
        <v>2.49989820024511</v>
      </c>
      <c r="O859" s="25">
        <f>IF(N859&lt;='data'!$G$22,1.89,1.47)</f>
        <v>1.89</v>
      </c>
      <c r="P859" s="24">
        <f>$A859</f>
        <v>4275</v>
      </c>
      <c r="Q859" s="25">
        <f>'data'!$G$23-'data'!$G$23*(1-('data'!$G$22^O859)/('data'!$G$22^O859+N859^O859))</f>
        <v>54.2030810373876</v>
      </c>
      <c r="R859" s="25">
        <f>VLOOKUP(IF(P859-'data'!$G$24&lt;0,0,P859-'data'!$G$24),P2:Q1104,2)</f>
        <v>54.2031654190872</v>
      </c>
    </row>
    <row r="860" ht="20.05" customHeight="1">
      <c r="A860" s="22">
        <f>$A859+C859</f>
        <v>4280</v>
      </c>
      <c r="B860" s="23">
        <v>2.5</v>
      </c>
      <c r="C860" s="24">
        <v>5</v>
      </c>
      <c r="D860" t="b" s="25">
        <v>0</v>
      </c>
      <c r="E860" s="26"/>
      <c r="F860" s="30">
        <f>3600*(B860*'data'!$C$15/1000-H860-I859)/C860</f>
        <v>431.336127183616</v>
      </c>
      <c r="G860" s="30">
        <f>IF(F860&gt;'data'!$H$29,'data'!$H$29,IF(F860&lt;0,0,F860))</f>
        <v>431.336127183616</v>
      </c>
      <c r="H860" s="30">
        <f>(J860*'data'!$C$16+K860*OFFSET('data'!$C$17,0,D860)-I859*(OFFSET('data'!$C$18,0,D860)+'data'!$C$19+OFFSET('data'!$C$20,0,D860)))*$C860/60</f>
        <v>-0.599077954421714</v>
      </c>
      <c r="I860" s="30">
        <f>(G860/60)*$C860/60+H860+I859</f>
        <v>16.3633802816823</v>
      </c>
      <c r="J860" s="30">
        <f>J859+('data'!$C$19*I859-'data'!$C$16*J859)*$C860/60</f>
        <v>66.9505928003648</v>
      </c>
      <c r="K860" s="30">
        <f>K859+(OFFSET('data'!$C$20,0,D860)*I859-OFFSET('data'!$C$17,0,D860)*K859)*$C860/60</f>
        <v>182.428462839996</v>
      </c>
      <c r="L860" s="28">
        <f>$A860/60</f>
        <v>71.3333333333333</v>
      </c>
      <c r="M860" s="24">
        <f>I860/'data'!$C$15*1000</f>
        <v>2.5</v>
      </c>
      <c r="N860" s="24">
        <f>N859+'data'!$G$21*(M859-N859)/60*C859</f>
        <v>2.49989939814453</v>
      </c>
      <c r="O860" s="25">
        <f>IF(N860&lt;='data'!$G$22,1.89,1.47)</f>
        <v>1.89</v>
      </c>
      <c r="P860" s="24">
        <f>$A860</f>
        <v>4280</v>
      </c>
      <c r="Q860" s="25">
        <f>'data'!$G$23-'data'!$G$23*(1-('data'!$G$22^O860)/('data'!$G$22^O860+N860^O860))</f>
        <v>54.2030605588931</v>
      </c>
      <c r="R860" s="25">
        <f>VLOOKUP(IF(P860-'data'!$G$24&lt;0,0,P860-'data'!$G$24),P2:Q1104,2)</f>
        <v>54.2031439476271</v>
      </c>
    </row>
    <row r="861" ht="20.05" customHeight="1">
      <c r="A861" s="22">
        <f>$A860+C860</f>
        <v>4285</v>
      </c>
      <c r="B861" s="23">
        <v>2.5</v>
      </c>
      <c r="C861" s="24">
        <v>5</v>
      </c>
      <c r="D861" t="b" s="25">
        <v>0</v>
      </c>
      <c r="E861" s="26"/>
      <c r="F861" s="30">
        <f>3600*(B861*'data'!$C$15/1000-H861-I860)/C861</f>
        <v>431.280882867118</v>
      </c>
      <c r="G861" s="30">
        <f>IF(F861&gt;'data'!$H$29,'data'!$H$29,IF(F861&lt;0,0,F861))</f>
        <v>431.280882867118</v>
      </c>
      <c r="H861" s="30">
        <f>(J861*'data'!$C$16+K861*OFFSET('data'!$C$17,0,D861)-I860*(OFFSET('data'!$C$18,0,D861)+'data'!$C$19+OFFSET('data'!$C$20,0,D861)))*$C861/60</f>
        <v>-0.599001226204355</v>
      </c>
      <c r="I861" s="30">
        <f>(G861/60)*$C861/60+H861+I860</f>
        <v>16.3633802816823</v>
      </c>
      <c r="J861" s="30">
        <f>J860+('data'!$C$19*I860-'data'!$C$16*J860)*$C861/60</f>
        <v>66.9531729561354</v>
      </c>
      <c r="K861" s="30">
        <f>K860+(OFFSET('data'!$C$20,0,D861)*I860-OFFSET('data'!$C$17,0,D861)*K860)*$C861/60</f>
        <v>182.612762758614</v>
      </c>
      <c r="L861" s="28">
        <f>$A861/60</f>
        <v>71.4166666666667</v>
      </c>
      <c r="M861" s="24">
        <f>I861/'data'!$C$15*1000</f>
        <v>2.5</v>
      </c>
      <c r="N861" s="24">
        <f>N860+'data'!$G$21*(M860-N860)/60*C860</f>
        <v>2.49990058194801</v>
      </c>
      <c r="O861" s="25">
        <f>IF(N861&lt;='data'!$G$22,1.89,1.47)</f>
        <v>1.89</v>
      </c>
      <c r="P861" s="24">
        <f>$A861</f>
        <v>4285</v>
      </c>
      <c r="Q861" s="25">
        <f>'data'!$G$23-'data'!$G$23*(1-('data'!$G$22^O861)/('data'!$G$22^O861+N861^O861))</f>
        <v>54.2030403213801</v>
      </c>
      <c r="R861" s="25">
        <f>VLOOKUP(IF(P861-'data'!$G$24&lt;0,0,P861-'data'!$G$24),P2:Q1104,2)</f>
        <v>54.2031227288335</v>
      </c>
    </row>
    <row r="862" ht="20.05" customHeight="1">
      <c r="A862" s="22">
        <f>$A861+C861</f>
        <v>4290</v>
      </c>
      <c r="B862" s="23">
        <v>2.5</v>
      </c>
      <c r="C862" s="24">
        <v>5</v>
      </c>
      <c r="D862" t="b" s="25">
        <v>0</v>
      </c>
      <c r="E862" s="26"/>
      <c r="F862" s="30">
        <f>3600*(B862*'data'!$C$15/1000-H862-I861)/C862</f>
        <v>431.225717343634</v>
      </c>
      <c r="G862" s="30">
        <f>IF(F862&gt;'data'!$H$29,'data'!$H$29,IF(F862&lt;0,0,F862))</f>
        <v>431.225717343634</v>
      </c>
      <c r="H862" s="30">
        <f>(J862*'data'!$C$16+K862*OFFSET('data'!$C$17,0,D862)-I861*(OFFSET('data'!$C$18,0,D862)+'data'!$C$19+OFFSET('data'!$C$20,0,D862)))*$C862/60</f>
        <v>-0.598924607421739</v>
      </c>
      <c r="I862" s="30">
        <f>(G862/60)*$C862/60+H862+I861</f>
        <v>16.3633802816823</v>
      </c>
      <c r="J862" s="30">
        <f>J861+('data'!$C$19*I861-'data'!$C$16*J861)*$C862/60</f>
        <v>66.9557379706296</v>
      </c>
      <c r="K862" s="30">
        <f>K861+(OFFSET('data'!$C$20,0,D862)*I861-OFFSET('data'!$C$17,0,D862)*K861)*$C862/60</f>
        <v>182.797001090291</v>
      </c>
      <c r="L862" s="28">
        <f>$A862/60</f>
        <v>71.5</v>
      </c>
      <c r="M862" s="24">
        <f>I862/'data'!$C$15*1000</f>
        <v>2.5</v>
      </c>
      <c r="N862" s="24">
        <f>N861+'data'!$G$21*(M861-N861)/60*C861</f>
        <v>2.49990175182143</v>
      </c>
      <c r="O862" s="25">
        <f>IF(N862&lt;='data'!$G$22,1.89,1.47)</f>
        <v>1.89</v>
      </c>
      <c r="P862" s="24">
        <f>$A862</f>
        <v>4290</v>
      </c>
      <c r="Q862" s="25">
        <f>'data'!$G$23-'data'!$G$23*(1-('data'!$G$22^O862)/('data'!$G$22^O862+N862^O862))</f>
        <v>54.2030203220125</v>
      </c>
      <c r="R862" s="25">
        <f>VLOOKUP(IF(P862-'data'!$G$24&lt;0,0,P862-'data'!$G$24),P2:Q1104,2)</f>
        <v>54.2031017597331</v>
      </c>
    </row>
    <row r="863" ht="20.05" customHeight="1">
      <c r="A863" s="22">
        <f>$A862+C862</f>
        <v>4295</v>
      </c>
      <c r="B863" s="23">
        <v>2.5</v>
      </c>
      <c r="C863" s="24">
        <v>5</v>
      </c>
      <c r="D863" t="b" s="25">
        <v>0</v>
      </c>
      <c r="E863" s="26"/>
      <c r="F863" s="30">
        <f>3600*(B863*'data'!$C$15/1000-H863-I862)/C863</f>
        <v>431.170630232784</v>
      </c>
      <c r="G863" s="30">
        <f>IF(F863&gt;'data'!$H$29,'data'!$H$29,IF(F863&lt;0,0,F863))</f>
        <v>431.170630232784</v>
      </c>
      <c r="H863" s="30">
        <f>(J863*'data'!$C$16+K863*OFFSET('data'!$C$17,0,D863)-I862*(OFFSET('data'!$C$18,0,D863)+'data'!$C$19+OFFSET('data'!$C$20,0,D863)))*$C863/60</f>
        <v>-0.598848097545558</v>
      </c>
      <c r="I863" s="30">
        <f>(G863/60)*$C863/60+H863+I862</f>
        <v>16.3633802816823</v>
      </c>
      <c r="J863" s="30">
        <f>J862+('data'!$C$19*I862-'data'!$C$16*J862)*$C863/60</f>
        <v>66.95828793270179</v>
      </c>
      <c r="K863" s="30">
        <f>K862+(OFFSET('data'!$C$20,0,D863)*I862-OFFSET('data'!$C$17,0,D863)*K862)*$C863/60</f>
        <v>182.981177855607</v>
      </c>
      <c r="L863" s="28">
        <f>$A863/60</f>
        <v>71.5833333333333</v>
      </c>
      <c r="M863" s="24">
        <f>I863/'data'!$C$15*1000</f>
        <v>2.5</v>
      </c>
      <c r="N863" s="24">
        <f>N862+'data'!$G$21*(M862-N862)/60*C862</f>
        <v>2.4999029079287</v>
      </c>
      <c r="O863" s="25">
        <f>IF(N863&lt;='data'!$G$22,1.89,1.47)</f>
        <v>1.89</v>
      </c>
      <c r="P863" s="24">
        <f>$A863</f>
        <v>4295</v>
      </c>
      <c r="Q863" s="25">
        <f>'data'!$G$23-'data'!$G$23*(1-('data'!$G$22^O863)/('data'!$G$22^O863+N863^O863))</f>
        <v>54.203000557988</v>
      </c>
      <c r="R863" s="25">
        <f>VLOOKUP(IF(P863-'data'!$G$24&lt;0,0,P863-'data'!$G$24),P2:Q1104,2)</f>
        <v>54.2030810373876</v>
      </c>
    </row>
    <row r="864" ht="20.05" customHeight="1">
      <c r="A864" s="22">
        <f>$A863+C863</f>
        <v>4300</v>
      </c>
      <c r="B864" s="23">
        <v>2.5</v>
      </c>
      <c r="C864" s="24">
        <v>5</v>
      </c>
      <c r="D864" t="b" s="25">
        <v>0</v>
      </c>
      <c r="E864" s="26"/>
      <c r="F864" s="30">
        <f>3600*(B864*'data'!$C$15/1000-H864-I863)/C864</f>
        <v>431.115621156392</v>
      </c>
      <c r="G864" s="30">
        <f>IF(F864&gt;'data'!$H$29,'data'!$H$29,IF(F864&lt;0,0,F864))</f>
        <v>431.115621156392</v>
      </c>
      <c r="H864" s="30">
        <f>(J864*'data'!$C$16+K864*OFFSET('data'!$C$17,0,D864)-I863*(OFFSET('data'!$C$18,0,D864)+'data'!$C$19+OFFSET('data'!$C$20,0,D864)))*$C864/60</f>
        <v>-0.598771696050569</v>
      </c>
      <c r="I864" s="30">
        <f>(G864/60)*$C864/60+H864+I863</f>
        <v>16.3633802816823</v>
      </c>
      <c r="J864" s="30">
        <f>J863+('data'!$C$19*I863-'data'!$C$16*J863)*$C864/60</f>
        <v>66.960822930685</v>
      </c>
      <c r="K864" s="30">
        <f>K863+(OFFSET('data'!$C$20,0,D864)*I863-OFFSET('data'!$C$17,0,D864)*K863)*$C864/60</f>
        <v>183.165293075136</v>
      </c>
      <c r="L864" s="28">
        <f>$A864/60</f>
        <v>71.6666666666667</v>
      </c>
      <c r="M864" s="24">
        <f>I864/'data'!$C$15*1000</f>
        <v>2.5</v>
      </c>
      <c r="N864" s="24">
        <f>N863+'data'!$G$21*(M863-N863)/60*C863</f>
        <v>2.49990405043181</v>
      </c>
      <c r="O864" s="25">
        <f>IF(N864&lt;='data'!$G$22,1.89,1.47)</f>
        <v>1.89</v>
      </c>
      <c r="P864" s="24">
        <f>$A864</f>
        <v>4300</v>
      </c>
      <c r="Q864" s="25">
        <f>'data'!$G$23-'data'!$G$23*(1-('data'!$G$22^O864)/('data'!$G$22^O864+N864^O864))</f>
        <v>54.2029810265372</v>
      </c>
      <c r="R864" s="25">
        <f>VLOOKUP(IF(P864-'data'!$G$24&lt;0,0,P864-'data'!$G$24),P2:Q1104,2)</f>
        <v>54.2030605588931</v>
      </c>
    </row>
    <row r="865" ht="20.05" customHeight="1">
      <c r="A865" s="22">
        <f>$A864+C864</f>
        <v>4305</v>
      </c>
      <c r="B865" s="23">
        <v>2.5</v>
      </c>
      <c r="C865" s="24">
        <v>5</v>
      </c>
      <c r="D865" t="b" s="25">
        <v>0</v>
      </c>
      <c r="E865" s="26"/>
      <c r="F865" s="30">
        <f>3600*(B865*'data'!$C$15/1000-H865-I864)/C865</f>
        <v>431.060689738473</v>
      </c>
      <c r="G865" s="30">
        <f>IF(F865&gt;'data'!$H$29,'data'!$H$29,IF(F865&lt;0,0,F865))</f>
        <v>431.060689738473</v>
      </c>
      <c r="H865" s="30">
        <f>(J865*'data'!$C$16+K865*OFFSET('data'!$C$17,0,D865)-I864*(OFFSET('data'!$C$18,0,D865)+'data'!$C$19+OFFSET('data'!$C$20,0,D865)))*$C865/60</f>
        <v>-0.598695402414571</v>
      </c>
      <c r="I865" s="30">
        <f>(G865/60)*$C865/60+H865+I864</f>
        <v>16.3633802816823</v>
      </c>
      <c r="J865" s="30">
        <f>J864+('data'!$C$19*I864-'data'!$C$16*J864)*$C865/60</f>
        <v>66.9633430523938</v>
      </c>
      <c r="K865" s="30">
        <f>K864+(OFFSET('data'!$C$20,0,D865)*I864-OFFSET('data'!$C$17,0,D865)*K864)*$C865/60</f>
        <v>183.349346769445</v>
      </c>
      <c r="L865" s="28">
        <f>$A865/60</f>
        <v>71.75</v>
      </c>
      <c r="M865" s="24">
        <f>I865/'data'!$C$15*1000</f>
        <v>2.5</v>
      </c>
      <c r="N865" s="24">
        <f>N864+'data'!$G$21*(M864-N864)/60*C864</f>
        <v>2.49990517949084</v>
      </c>
      <c r="O865" s="25">
        <f>IF(N865&lt;='data'!$G$22,1.89,1.47)</f>
        <v>1.89</v>
      </c>
      <c r="P865" s="24">
        <f>$A865</f>
        <v>4305</v>
      </c>
      <c r="Q865" s="25">
        <f>'data'!$G$23-'data'!$G$23*(1-('data'!$G$22^O865)/('data'!$G$22^O865+N865^O865))</f>
        <v>54.2029617249232</v>
      </c>
      <c r="R865" s="25">
        <f>VLOOKUP(IF(P865-'data'!$G$24&lt;0,0,P865-'data'!$G$24),P2:Q1104,2)</f>
        <v>54.2030403213801</v>
      </c>
    </row>
    <row r="866" ht="20.05" customHeight="1">
      <c r="A866" s="22">
        <f>$A865+C865</f>
        <v>4310</v>
      </c>
      <c r="B866" s="23">
        <v>2.5</v>
      </c>
      <c r="C866" s="24">
        <v>5</v>
      </c>
      <c r="D866" t="b" s="25">
        <v>0</v>
      </c>
      <c r="E866" s="26"/>
      <c r="F866" s="30">
        <f>3600*(B866*'data'!$C$15/1000-H866-I865)/C866</f>
        <v>431.005835605223</v>
      </c>
      <c r="G866" s="30">
        <f>IF(F866&gt;'data'!$H$29,'data'!$H$29,IF(F866&lt;0,0,F866))</f>
        <v>431.005835605223</v>
      </c>
      <c r="H866" s="30">
        <f>(J866*'data'!$C$16+K866*OFFSET('data'!$C$17,0,D866)-I865*(OFFSET('data'!$C$18,0,D866)+'data'!$C$19+OFFSET('data'!$C$20,0,D866)))*$C866/60</f>
        <v>-0.59861921611839</v>
      </c>
      <c r="I866" s="30">
        <f>(G866/60)*$C866/60+H866+I865</f>
        <v>16.3633802816823</v>
      </c>
      <c r="J866" s="30">
        <f>J865+('data'!$C$19*I865-'data'!$C$16*J865)*$C866/60</f>
        <v>66.9658483851275</v>
      </c>
      <c r="K866" s="30">
        <f>K865+(OFFSET('data'!$C$20,0,D866)*I865-OFFSET('data'!$C$17,0,D866)*K865)*$C866/60</f>
        <v>183.533338959093</v>
      </c>
      <c r="L866" s="28">
        <f>$A866/60</f>
        <v>71.8333333333333</v>
      </c>
      <c r="M866" s="24">
        <f>I866/'data'!$C$15*1000</f>
        <v>2.5</v>
      </c>
      <c r="N866" s="24">
        <f>N865+'data'!$G$21*(M865-N865)/60*C865</f>
        <v>2.49990629526399</v>
      </c>
      <c r="O866" s="25">
        <f>IF(N866&lt;='data'!$G$22,1.89,1.47)</f>
        <v>1.89</v>
      </c>
      <c r="P866" s="24">
        <f>$A866</f>
        <v>4310</v>
      </c>
      <c r="Q866" s="25">
        <f>'data'!$G$23-'data'!$G$23*(1-('data'!$G$22^O866)/('data'!$G$22^O866+N866^O866))</f>
        <v>54.2029426504414</v>
      </c>
      <c r="R866" s="25">
        <f>VLOOKUP(IF(P866-'data'!$G$24&lt;0,0,P866-'data'!$G$24),P2:Q1104,2)</f>
        <v>54.2030203220125</v>
      </c>
    </row>
    <row r="867" ht="20.05" customHeight="1">
      <c r="A867" s="22">
        <f>$A866+C866</f>
        <v>4315</v>
      </c>
      <c r="B867" s="23">
        <v>2.5</v>
      </c>
      <c r="C867" s="24">
        <v>5</v>
      </c>
      <c r="D867" t="b" s="25">
        <v>0</v>
      </c>
      <c r="E867" s="26"/>
      <c r="F867" s="30">
        <f>3600*(B867*'data'!$C$15/1000-H867-I866)/C867</f>
        <v>430.951058385003</v>
      </c>
      <c r="G867" s="30">
        <f>IF(F867&gt;'data'!$H$29,'data'!$H$29,IF(F867&lt;0,0,F867))</f>
        <v>430.951058385003</v>
      </c>
      <c r="H867" s="30">
        <f>(J867*'data'!$C$16+K867*OFFSET('data'!$C$17,0,D867)-I866*(OFFSET('data'!$C$18,0,D867)+'data'!$C$19+OFFSET('data'!$C$20,0,D867)))*$C867/60</f>
        <v>-0.598543136645862</v>
      </c>
      <c r="I867" s="30">
        <f>(G867/60)*$C867/60+H867+I866</f>
        <v>16.3633802816823</v>
      </c>
      <c r="J867" s="30">
        <f>J866+('data'!$C$19*I866-'data'!$C$16*J866)*$C867/60</f>
        <v>66.9683390156731</v>
      </c>
      <c r="K867" s="30">
        <f>K866+(OFFSET('data'!$C$20,0,D867)*I866-OFFSET('data'!$C$17,0,D867)*K866)*$C867/60</f>
        <v>183.717269664633</v>
      </c>
      <c r="L867" s="28">
        <f>$A867/60</f>
        <v>71.9166666666667</v>
      </c>
      <c r="M867" s="24">
        <f>I867/'data'!$C$15*1000</f>
        <v>2.5</v>
      </c>
      <c r="N867" s="24">
        <f>N866+'data'!$G$21*(M866-N866)/60*C866</f>
        <v>2.4999073979076</v>
      </c>
      <c r="O867" s="25">
        <f>IF(N867&lt;='data'!$G$22,1.89,1.47)</f>
        <v>1.89</v>
      </c>
      <c r="P867" s="24">
        <f>$A867</f>
        <v>4315</v>
      </c>
      <c r="Q867" s="25">
        <f>'data'!$G$23-'data'!$G$23*(1-('data'!$G$22^O867)/('data'!$G$22^O867+N867^O867))</f>
        <v>54.2029238004187</v>
      </c>
      <c r="R867" s="25">
        <f>VLOOKUP(IF(P867-'data'!$G$24&lt;0,0,P867-'data'!$G$24),P2:Q1104,2)</f>
        <v>54.203000557988</v>
      </c>
    </row>
    <row r="868" ht="20.05" customHeight="1">
      <c r="A868" s="22">
        <f>$A867+C867</f>
        <v>4320</v>
      </c>
      <c r="B868" s="23">
        <v>2.5</v>
      </c>
      <c r="C868" s="24">
        <v>5</v>
      </c>
      <c r="D868" t="b" s="25">
        <v>0</v>
      </c>
      <c r="E868" s="26"/>
      <c r="F868" s="30">
        <f>3600*(B868*'data'!$C$15/1000-H868-I867)/C868</f>
        <v>430.896357708327</v>
      </c>
      <c r="G868" s="30">
        <f>IF(F868&gt;'data'!$H$29,'data'!$H$29,IF(F868&lt;0,0,F868))</f>
        <v>430.896357708327</v>
      </c>
      <c r="H868" s="30">
        <f>(J868*'data'!$C$16+K868*OFFSET('data'!$C$17,0,D868)-I867*(OFFSET('data'!$C$18,0,D868)+'data'!$C$19+OFFSET('data'!$C$20,0,D868)))*$C868/60</f>
        <v>-0.598467163483812</v>
      </c>
      <c r="I868" s="30">
        <f>(G868/60)*$C868/60+H868+I867</f>
        <v>16.3633802816823</v>
      </c>
      <c r="J868" s="30">
        <f>J867+('data'!$C$19*I867-'data'!$C$16*J867)*$C868/60</f>
        <v>66.9708150303083</v>
      </c>
      <c r="K868" s="30">
        <f>K867+(OFFSET('data'!$C$20,0,D868)*I867-OFFSET('data'!$C$17,0,D868)*K867)*$C868/60</f>
        <v>183.901138906610</v>
      </c>
      <c r="L868" s="28">
        <f>$A868/60</f>
        <v>72</v>
      </c>
      <c r="M868" s="24">
        <f>I868/'data'!$C$15*1000</f>
        <v>2.5</v>
      </c>
      <c r="N868" s="24">
        <f>N867+'data'!$G$21*(M867-N867)/60*C867</f>
        <v>2.49990848757617</v>
      </c>
      <c r="O868" s="25">
        <f>IF(N868&lt;='data'!$G$22,1.89,1.47)</f>
        <v>1.89</v>
      </c>
      <c r="P868" s="24">
        <f>$A868</f>
        <v>4320</v>
      </c>
      <c r="Q868" s="25">
        <f>'data'!$G$23-'data'!$G$23*(1-('data'!$G$22^O868)/('data'!$G$22^O868+N868^O868))</f>
        <v>54.2029051722139</v>
      </c>
      <c r="R868" s="25">
        <f>VLOOKUP(IF(P868-'data'!$G$24&lt;0,0,P868-'data'!$G$24),P2:Q1104,2)</f>
        <v>54.2029810265372</v>
      </c>
    </row>
    <row r="869" ht="20.05" customHeight="1">
      <c r="A869" s="22">
        <f>$A868+C868</f>
        <v>4325</v>
      </c>
      <c r="B869" s="23">
        <v>2.5</v>
      </c>
      <c r="C869" s="24">
        <v>5</v>
      </c>
      <c r="D869" t="b" s="25">
        <v>0</v>
      </c>
      <c r="E869" s="26"/>
      <c r="F869" s="30">
        <f>3600*(B869*'data'!$C$15/1000-H869-I868)/C869</f>
        <v>430.841733207850</v>
      </c>
      <c r="G869" s="30">
        <f>IF(F869&gt;'data'!$H$29,'data'!$H$29,IF(F869&lt;0,0,F869))</f>
        <v>430.841733207850</v>
      </c>
      <c r="H869" s="30">
        <f>(J869*'data'!$C$16+K869*OFFSET('data'!$C$17,0,D869)-I868*(OFFSET('data'!$C$18,0,D869)+'data'!$C$19+OFFSET('data'!$C$20,0,D869)))*$C869/60</f>
        <v>-0.598391296122039</v>
      </c>
      <c r="I869" s="30">
        <f>(G869/60)*$C869/60+H869+I868</f>
        <v>16.3633802816823</v>
      </c>
      <c r="J869" s="30">
        <f>J868+('data'!$C$19*I868-'data'!$C$16*J868)*$C869/60</f>
        <v>66.9732765148045</v>
      </c>
      <c r="K869" s="30">
        <f>K868+(OFFSET('data'!$C$20,0,D869)*I868-OFFSET('data'!$C$17,0,D869)*K868)*$C869/60</f>
        <v>184.084946705564</v>
      </c>
      <c r="L869" s="28">
        <f>$A869/60</f>
        <v>72.0833333333333</v>
      </c>
      <c r="M869" s="24">
        <f>I869/'data'!$C$15*1000</f>
        <v>2.5</v>
      </c>
      <c r="N869" s="24">
        <f>N868+'data'!$G$21*(M868-N868)/60*C868</f>
        <v>2.49990956442237</v>
      </c>
      <c r="O869" s="25">
        <f>IF(N869&lt;='data'!$G$22,1.89,1.47)</f>
        <v>1.89</v>
      </c>
      <c r="P869" s="24">
        <f>$A869</f>
        <v>4325</v>
      </c>
      <c r="Q869" s="25">
        <f>'data'!$G$23-'data'!$G$23*(1-('data'!$G$22^O869)/('data'!$G$22^O869+N869^O869))</f>
        <v>54.2028867632167</v>
      </c>
      <c r="R869" s="25">
        <f>VLOOKUP(IF(P869-'data'!$G$24&lt;0,0,P869-'data'!$G$24),P2:Q1104,2)</f>
        <v>54.2029617249232</v>
      </c>
    </row>
    <row r="870" ht="20.05" customHeight="1">
      <c r="A870" s="22">
        <f>$A869+C869</f>
        <v>4330</v>
      </c>
      <c r="B870" s="23">
        <v>2.5</v>
      </c>
      <c r="C870" s="24">
        <v>5</v>
      </c>
      <c r="D870" t="b" s="25">
        <v>0</v>
      </c>
      <c r="E870" s="26"/>
      <c r="F870" s="30">
        <f>3600*(B870*'data'!$C$15/1000-H870-I869)/C870</f>
        <v>430.787184518357</v>
      </c>
      <c r="G870" s="30">
        <f>IF(F870&gt;'data'!$H$29,'data'!$H$29,IF(F870&lt;0,0,F870))</f>
        <v>430.787184518357</v>
      </c>
      <c r="H870" s="30">
        <f>(J870*'data'!$C$16+K870*OFFSET('data'!$C$17,0,D870)-I869*(OFFSET('data'!$C$18,0,D870)+'data'!$C$19+OFFSET('data'!$C$20,0,D870)))*$C870/60</f>
        <v>-0.598315534053299</v>
      </c>
      <c r="I870" s="30">
        <f>(G870/60)*$C870/60+H870+I869</f>
        <v>16.3633802816823</v>
      </c>
      <c r="J870" s="30">
        <f>J869+('data'!$C$19*I869-'data'!$C$16*J869)*$C870/60</f>
        <v>66.97572355442971</v>
      </c>
      <c r="K870" s="30">
        <f>K869+(OFFSET('data'!$C$20,0,D870)*I869-OFFSET('data'!$C$17,0,D870)*K869)*$C870/60</f>
        <v>184.268693082028</v>
      </c>
      <c r="L870" s="28">
        <f>$A870/60</f>
        <v>72.1666666666667</v>
      </c>
      <c r="M870" s="24">
        <f>I870/'data'!$C$15*1000</f>
        <v>2.5</v>
      </c>
      <c r="N870" s="24">
        <f>N869+'data'!$G$21*(M869-N869)/60*C869</f>
        <v>2.49991062859709</v>
      </c>
      <c r="O870" s="25">
        <f>IF(N870&lt;='data'!$G$22,1.89,1.47)</f>
        <v>1.89</v>
      </c>
      <c r="P870" s="24">
        <f>$A870</f>
        <v>4330</v>
      </c>
      <c r="Q870" s="25">
        <f>'data'!$G$23-'data'!$G$23*(1-('data'!$G$22^O870)/('data'!$G$22^O870+N870^O870))</f>
        <v>54.2028685708475</v>
      </c>
      <c r="R870" s="25">
        <f>VLOOKUP(IF(P870-'data'!$G$24&lt;0,0,P870-'data'!$G$24),P2:Q1104,2)</f>
        <v>54.2029426504414</v>
      </c>
    </row>
    <row r="871" ht="20.05" customHeight="1">
      <c r="A871" s="22">
        <f>$A870+C870</f>
        <v>4335</v>
      </c>
      <c r="B871" s="23">
        <v>2.5</v>
      </c>
      <c r="C871" s="24">
        <v>5</v>
      </c>
      <c r="D871" t="b" s="25">
        <v>0</v>
      </c>
      <c r="E871" s="26"/>
      <c r="F871" s="30">
        <f>3600*(B871*'data'!$C$15/1000-H871-I870)/C871</f>
        <v>430.732711276748</v>
      </c>
      <c r="G871" s="30">
        <f>IF(F871&gt;'data'!$H$29,'data'!$H$29,IF(F871&lt;0,0,F871))</f>
        <v>430.732711276748</v>
      </c>
      <c r="H871" s="30">
        <f>(J871*'data'!$C$16+K871*OFFSET('data'!$C$17,0,D871)-I870*(OFFSET('data'!$C$18,0,D871)+'data'!$C$19+OFFSET('data'!$C$20,0,D871)))*$C871/60</f>
        <v>-0.5982398767732861</v>
      </c>
      <c r="I871" s="30">
        <f>(G871/60)*$C871/60+H871+I870</f>
        <v>16.3633802816823</v>
      </c>
      <c r="J871" s="30">
        <f>J870+('data'!$C$19*I870-'data'!$C$16*J870)*$C871/60</f>
        <v>66.97815623395159</v>
      </c>
      <c r="K871" s="30">
        <f>K870+(OFFSET('data'!$C$20,0,D871)*I870-OFFSET('data'!$C$17,0,D871)*K870)*$C871/60</f>
        <v>184.452378056526</v>
      </c>
      <c r="L871" s="28">
        <f>$A871/60</f>
        <v>72.25</v>
      </c>
      <c r="M871" s="24">
        <f>I871/'data'!$C$15*1000</f>
        <v>2.5</v>
      </c>
      <c r="N871" s="24">
        <f>N870+'data'!$G$21*(M870-N870)/60*C870</f>
        <v>2.49991168024944</v>
      </c>
      <c r="O871" s="25">
        <f>IF(N871&lt;='data'!$G$22,1.89,1.47)</f>
        <v>1.89</v>
      </c>
      <c r="P871" s="24">
        <f>$A871</f>
        <v>4335</v>
      </c>
      <c r="Q871" s="25">
        <f>'data'!$G$23-'data'!$G$23*(1-('data'!$G$22^O871)/('data'!$G$22^O871+N871^O871))</f>
        <v>54.202850592557</v>
      </c>
      <c r="R871" s="25">
        <f>VLOOKUP(IF(P871-'data'!$G$24&lt;0,0,P871-'data'!$G$24),P2:Q1104,2)</f>
        <v>54.2029238004187</v>
      </c>
    </row>
    <row r="872" ht="20.05" customHeight="1">
      <c r="A872" s="22">
        <f>$A871+C871</f>
        <v>4340</v>
      </c>
      <c r="B872" s="23">
        <v>2.5</v>
      </c>
      <c r="C872" s="24">
        <v>5</v>
      </c>
      <c r="D872" t="b" s="25">
        <v>0</v>
      </c>
      <c r="E872" s="26"/>
      <c r="F872" s="30">
        <f>3600*(B872*'data'!$C$15/1000-H872-I871)/C872</f>
        <v>430.678313122026</v>
      </c>
      <c r="G872" s="30">
        <f>IF(F872&gt;'data'!$H$29,'data'!$H$29,IF(F872&lt;0,0,F872))</f>
        <v>430.678313122026</v>
      </c>
      <c r="H872" s="30">
        <f>(J872*'data'!$C$16+K872*OFFSET('data'!$C$17,0,D872)-I871*(OFFSET('data'!$C$18,0,D872)+'data'!$C$19+OFFSET('data'!$C$20,0,D872)))*$C872/60</f>
        <v>-0.598164323780616</v>
      </c>
      <c r="I872" s="30">
        <f>(G872/60)*$C872/60+H872+I871</f>
        <v>16.3633802816823</v>
      </c>
      <c r="J872" s="30">
        <f>J871+('data'!$C$19*I871-'data'!$C$16*J871)*$C872/60</f>
        <v>66.9805746376404</v>
      </c>
      <c r="K872" s="30">
        <f>K871+(OFFSET('data'!$C$20,0,D872)*I871-OFFSET('data'!$C$17,0,D872)*K871)*$C872/60</f>
        <v>184.636001649577</v>
      </c>
      <c r="L872" s="28">
        <f>$A872/60</f>
        <v>72.3333333333333</v>
      </c>
      <c r="M872" s="24">
        <f>I872/'data'!$C$15*1000</f>
        <v>2.5</v>
      </c>
      <c r="N872" s="24">
        <f>N871+'data'!$G$21*(M871-N871)/60*C871</f>
        <v>2.49991271952678</v>
      </c>
      <c r="O872" s="25">
        <f>IF(N872&lt;='data'!$G$22,1.89,1.47)</f>
        <v>1.89</v>
      </c>
      <c r="P872" s="24">
        <f>$A872</f>
        <v>4340</v>
      </c>
      <c r="Q872" s="25">
        <f>'data'!$G$23-'data'!$G$23*(1-('data'!$G$22^O872)/('data'!$G$22^O872+N872^O872))</f>
        <v>54.2028328258258</v>
      </c>
      <c r="R872" s="25">
        <f>VLOOKUP(IF(P872-'data'!$G$24&lt;0,0,P872-'data'!$G$24),P2:Q1104,2)</f>
        <v>54.2029051722139</v>
      </c>
    </row>
    <row r="873" ht="20.05" customHeight="1">
      <c r="A873" s="22">
        <f>$A872+C872</f>
        <v>4345</v>
      </c>
      <c r="B873" s="23">
        <v>2.5</v>
      </c>
      <c r="C873" s="24">
        <v>5</v>
      </c>
      <c r="D873" t="b" s="25">
        <v>0</v>
      </c>
      <c r="E873" s="26"/>
      <c r="F873" s="30">
        <f>3600*(B873*'data'!$C$15/1000-H873-I872)/C873</f>
        <v>430.623989695284</v>
      </c>
      <c r="G873" s="30">
        <f>IF(F873&gt;'data'!$H$29,'data'!$H$29,IF(F873&lt;0,0,F873))</f>
        <v>430.623989695284</v>
      </c>
      <c r="H873" s="30">
        <f>(J873*'data'!$C$16+K873*OFFSET('data'!$C$17,0,D873)-I872*(OFFSET('data'!$C$18,0,D873)+'data'!$C$19+OFFSET('data'!$C$20,0,D873)))*$C873/60</f>
        <v>-0.598088874576808</v>
      </c>
      <c r="I873" s="30">
        <f>(G873/60)*$C873/60+H873+I872</f>
        <v>16.3633802816823</v>
      </c>
      <c r="J873" s="30">
        <f>J872+('data'!$C$19*I872-'data'!$C$16*J872)*$C873/60</f>
        <v>66.9829788492718</v>
      </c>
      <c r="K873" s="30">
        <f>K872+(OFFSET('data'!$C$20,0,D873)*I872-OFFSET('data'!$C$17,0,D873)*K872)*$C873/60</f>
        <v>184.819563881693</v>
      </c>
      <c r="L873" s="28">
        <f>$A873/60</f>
        <v>72.4166666666667</v>
      </c>
      <c r="M873" s="24">
        <f>I873/'data'!$C$15*1000</f>
        <v>2.5</v>
      </c>
      <c r="N873" s="24">
        <f>N872+'data'!$G$21*(M872-N872)/60*C872</f>
        <v>2.49991374657472</v>
      </c>
      <c r="O873" s="25">
        <f>IF(N873&lt;='data'!$G$22,1.89,1.47)</f>
        <v>1.89</v>
      </c>
      <c r="P873" s="24">
        <f>$A873</f>
        <v>4345</v>
      </c>
      <c r="Q873" s="25">
        <f>'data'!$G$23-'data'!$G$23*(1-('data'!$G$22^O873)/('data'!$G$22^O873+N873^O873))</f>
        <v>54.2028152681646</v>
      </c>
      <c r="R873" s="25">
        <f>VLOOKUP(IF(P873-'data'!$G$24&lt;0,0,P873-'data'!$G$24),P2:Q1104,2)</f>
        <v>54.2028867632167</v>
      </c>
    </row>
    <row r="874" ht="20.05" customHeight="1">
      <c r="A874" s="22">
        <f>$A873+C873</f>
        <v>4350</v>
      </c>
      <c r="B874" s="23">
        <v>2.5</v>
      </c>
      <c r="C874" s="24">
        <v>5</v>
      </c>
      <c r="D874" t="b" s="25">
        <v>0</v>
      </c>
      <c r="E874" s="26"/>
      <c r="F874" s="30">
        <f>3600*(B874*'data'!$C$15/1000-H874-I873)/C874</f>
        <v>430.569740639696</v>
      </c>
      <c r="G874" s="30">
        <f>IF(F874&gt;'data'!$H$29,'data'!$H$29,IF(F874&lt;0,0,F874))</f>
        <v>430.569740639696</v>
      </c>
      <c r="H874" s="30">
        <f>(J874*'data'!$C$16+K874*OFFSET('data'!$C$17,0,D874)-I873*(OFFSET('data'!$C$18,0,D874)+'data'!$C$19+OFFSET('data'!$C$20,0,D874)))*$C874/60</f>
        <v>-0.59801352866627</v>
      </c>
      <c r="I874" s="30">
        <f>(G874/60)*$C874/60+H874+I873</f>
        <v>16.3633802816823</v>
      </c>
      <c r="J874" s="30">
        <f>J873+('data'!$C$19*I873-'data'!$C$16*J873)*$C874/60</f>
        <v>66.9853689521299</v>
      </c>
      <c r="K874" s="30">
        <f>K873+(OFFSET('data'!$C$20,0,D874)*I873-OFFSET('data'!$C$17,0,D874)*K873)*$C874/60</f>
        <v>185.003064773378</v>
      </c>
      <c r="L874" s="28">
        <f>$A874/60</f>
        <v>72.5</v>
      </c>
      <c r="M874" s="24">
        <f>I874/'data'!$C$15*1000</f>
        <v>2.5</v>
      </c>
      <c r="N874" s="24">
        <f>N873+'data'!$G$21*(M873-N873)/60*C873</f>
        <v>2.49991476153717</v>
      </c>
      <c r="O874" s="25">
        <f>IF(N874&lt;='data'!$G$22,1.89,1.47)</f>
        <v>1.89</v>
      </c>
      <c r="P874" s="24">
        <f>$A874</f>
        <v>4350</v>
      </c>
      <c r="Q874" s="25">
        <f>'data'!$G$23-'data'!$G$23*(1-('data'!$G$22^O874)/('data'!$G$22^O874+N874^O874))</f>
        <v>54.202797917113</v>
      </c>
      <c r="R874" s="25">
        <f>VLOOKUP(IF(P874-'data'!$G$24&lt;0,0,P874-'data'!$G$24),P2:Q1104,2)</f>
        <v>54.2028685708475</v>
      </c>
    </row>
    <row r="875" ht="20.05" customHeight="1">
      <c r="A875" s="22">
        <f>$A874+C874</f>
        <v>4355</v>
      </c>
      <c r="B875" s="23">
        <v>2.5</v>
      </c>
      <c r="C875" s="24">
        <v>5</v>
      </c>
      <c r="D875" t="b" s="25">
        <v>0</v>
      </c>
      <c r="E875" s="26"/>
      <c r="F875" s="30">
        <f>3600*(B875*'data'!$C$15/1000-H875-I874)/C875</f>
        <v>430.515565600504</v>
      </c>
      <c r="G875" s="30">
        <f>IF(F875&gt;'data'!$H$29,'data'!$H$29,IF(F875&lt;0,0,F875))</f>
        <v>430.515565600504</v>
      </c>
      <c r="H875" s="30">
        <f>(J875*'data'!$C$16+K875*OFFSET('data'!$C$17,0,D875)-I874*(OFFSET('data'!$C$18,0,D875)+'data'!$C$19+OFFSET('data'!$C$20,0,D875)))*$C875/60</f>
        <v>-0.59793828555628</v>
      </c>
      <c r="I875" s="30">
        <f>(G875/60)*$C875/60+H875+I874</f>
        <v>16.3633802816823</v>
      </c>
      <c r="J875" s="30">
        <f>J874+('data'!$C$19*I874-'data'!$C$16*J874)*$C875/60</f>
        <v>66.987745029010</v>
      </c>
      <c r="K875" s="30">
        <f>K874+(OFFSET('data'!$C$20,0,D875)*I874-OFFSET('data'!$C$17,0,D875)*K874)*$C875/60</f>
        <v>185.186504345131</v>
      </c>
      <c r="L875" s="28">
        <f>$A875/60</f>
        <v>72.5833333333333</v>
      </c>
      <c r="M875" s="24">
        <f>I875/'data'!$C$15*1000</f>
        <v>2.5</v>
      </c>
      <c r="N875" s="24">
        <f>N874+'data'!$G$21*(M874-N874)/60*C874</f>
        <v>2.49991576455634</v>
      </c>
      <c r="O875" s="25">
        <f>IF(N875&lt;='data'!$G$22,1.89,1.47)</f>
        <v>1.89</v>
      </c>
      <c r="P875" s="24">
        <f>$A875</f>
        <v>4355</v>
      </c>
      <c r="Q875" s="25">
        <f>'data'!$G$23-'data'!$G$23*(1-('data'!$G$22^O875)/('data'!$G$22^O875+N875^O875))</f>
        <v>54.2027807702396</v>
      </c>
      <c r="R875" s="25">
        <f>VLOOKUP(IF(P875-'data'!$G$24&lt;0,0,P875-'data'!$G$24),P2:Q1104,2)</f>
        <v>54.202850592557</v>
      </c>
    </row>
    <row r="876" ht="20.05" customHeight="1">
      <c r="A876" s="22">
        <f>$A875+C875</f>
        <v>4360</v>
      </c>
      <c r="B876" s="23">
        <v>2.5</v>
      </c>
      <c r="C876" s="24">
        <v>5</v>
      </c>
      <c r="D876" t="b" s="25">
        <v>0</v>
      </c>
      <c r="E876" s="26"/>
      <c r="F876" s="30">
        <f>3600*(B876*'data'!$C$15/1000-H876-I875)/C876</f>
        <v>430.461464224999</v>
      </c>
      <c r="G876" s="30">
        <f>IF(F876&gt;'data'!$H$29,'data'!$H$29,IF(F876&lt;0,0,F876))</f>
        <v>430.461464224999</v>
      </c>
      <c r="H876" s="30">
        <f>(J876*'data'!$C$16+K876*OFFSET('data'!$C$17,0,D876)-I875*(OFFSET('data'!$C$18,0,D876)+'data'!$C$19+OFFSET('data'!$C$20,0,D876)))*$C876/60</f>
        <v>-0.597863144756968</v>
      </c>
      <c r="I876" s="30">
        <f>(G876/60)*$C876/60+H876+I875</f>
        <v>16.3633802816823</v>
      </c>
      <c r="J876" s="30">
        <f>J875+('data'!$C$19*I875-'data'!$C$16*J875)*$C876/60</f>
        <v>66.99010716222161</v>
      </c>
      <c r="K876" s="30">
        <f>K875+(OFFSET('data'!$C$20,0,D876)*I875-OFFSET('data'!$C$17,0,D876)*K875)*$C876/60</f>
        <v>185.369882617442</v>
      </c>
      <c r="L876" s="28">
        <f>$A876/60</f>
        <v>72.6666666666667</v>
      </c>
      <c r="M876" s="24">
        <f>I876/'data'!$C$15*1000</f>
        <v>2.5</v>
      </c>
      <c r="N876" s="24">
        <f>N875+'data'!$G$21*(M875-N875)/60*C875</f>
        <v>2.49991675577277</v>
      </c>
      <c r="O876" s="25">
        <f>IF(N876&lt;='data'!$G$22,1.89,1.47)</f>
        <v>1.89</v>
      </c>
      <c r="P876" s="24">
        <f>$A876</f>
        <v>4360</v>
      </c>
      <c r="Q876" s="25">
        <f>'data'!$G$23-'data'!$G$23*(1-('data'!$G$22^O876)/('data'!$G$22^O876+N876^O876))</f>
        <v>54.2027638251418</v>
      </c>
      <c r="R876" s="25">
        <f>VLOOKUP(IF(P876-'data'!$G$24&lt;0,0,P876-'data'!$G$24),P2:Q1104,2)</f>
        <v>54.2028328258258</v>
      </c>
    </row>
    <row r="877" ht="20.05" customHeight="1">
      <c r="A877" s="22">
        <f>$A876+C876</f>
        <v>4365</v>
      </c>
      <c r="B877" s="23">
        <v>2.5</v>
      </c>
      <c r="C877" s="24">
        <v>5</v>
      </c>
      <c r="D877" t="b" s="25">
        <v>0</v>
      </c>
      <c r="E877" s="26"/>
      <c r="F877" s="30">
        <f>3600*(B877*'data'!$C$15/1000-H877-I876)/C877</f>
        <v>430.407436162521</v>
      </c>
      <c r="G877" s="30">
        <f>IF(F877&gt;'data'!$H$29,'data'!$H$29,IF(F877&lt;0,0,F877))</f>
        <v>430.407436162521</v>
      </c>
      <c r="H877" s="30">
        <f>(J877*'data'!$C$16+K877*OFFSET('data'!$C$17,0,D877)-I876*(OFFSET('data'!$C$18,0,D877)+'data'!$C$19+OFFSET('data'!$C$20,0,D877)))*$C877/60</f>
        <v>-0.597788105781304</v>
      </c>
      <c r="I877" s="30">
        <f>(G877/60)*$C877/60+H877+I876</f>
        <v>16.3633802816823</v>
      </c>
      <c r="J877" s="30">
        <f>J876+('data'!$C$19*I876-'data'!$C$16*J876)*$C877/60</f>
        <v>66.992455433591</v>
      </c>
      <c r="K877" s="30">
        <f>K876+(OFFSET('data'!$C$20,0,D877)*I876-OFFSET('data'!$C$17,0,D877)*K876)*$C877/60</f>
        <v>185.553199610796</v>
      </c>
      <c r="L877" s="28">
        <f>$A877/60</f>
        <v>72.75</v>
      </c>
      <c r="M877" s="24">
        <f>I877/'data'!$C$15*1000</f>
        <v>2.5</v>
      </c>
      <c r="N877" s="24">
        <f>N876+'data'!$G$21*(M876-N876)/60*C876</f>
        <v>2.49991773532534</v>
      </c>
      <c r="O877" s="25">
        <f>IF(N877&lt;='data'!$G$22,1.89,1.47)</f>
        <v>1.89</v>
      </c>
      <c r="P877" s="24">
        <f>$A877</f>
        <v>4365</v>
      </c>
      <c r="Q877" s="25">
        <f>'data'!$G$23-'data'!$G$23*(1-('data'!$G$22^O877)/('data'!$G$22^O877+N877^O877))</f>
        <v>54.2027470794452</v>
      </c>
      <c r="R877" s="25">
        <f>VLOOKUP(IF(P877-'data'!$G$24&lt;0,0,P877-'data'!$G$24),P2:Q1104,2)</f>
        <v>54.2028152681646</v>
      </c>
    </row>
    <row r="878" ht="20.05" customHeight="1">
      <c r="A878" s="22">
        <f>$A877+C877</f>
        <v>4370</v>
      </c>
      <c r="B878" s="23">
        <v>2.5</v>
      </c>
      <c r="C878" s="24">
        <v>5</v>
      </c>
      <c r="D878" t="b" s="25">
        <v>0</v>
      </c>
      <c r="E878" s="26"/>
      <c r="F878" s="30">
        <f>3600*(B878*'data'!$C$15/1000-H878-I877)/C878</f>
        <v>430.353481064435</v>
      </c>
      <c r="G878" s="30">
        <f>IF(F878&gt;'data'!$H$29,'data'!$H$29,IF(F878&lt;0,0,F878))</f>
        <v>430.353481064435</v>
      </c>
      <c r="H878" s="30">
        <f>(J878*'data'!$C$16+K878*OFFSET('data'!$C$17,0,D878)-I877*(OFFSET('data'!$C$18,0,D878)+'data'!$C$19+OFFSET('data'!$C$20,0,D878)))*$C878/60</f>
        <v>-0.597713168145074</v>
      </c>
      <c r="I878" s="30">
        <f>(G878/60)*$C878/60+H878+I877</f>
        <v>16.3633802816823</v>
      </c>
      <c r="J878" s="30">
        <f>J877+('data'!$C$19*I877-'data'!$C$16*J877)*$C878/60</f>
        <v>66.9947899244646</v>
      </c>
      <c r="K878" s="30">
        <f>K877+(OFFSET('data'!$C$20,0,D878)*I877-OFFSET('data'!$C$17,0,D878)*K877)*$C878/60</f>
        <v>185.736455345670</v>
      </c>
      <c r="L878" s="28">
        <f>$A878/60</f>
        <v>72.8333333333333</v>
      </c>
      <c r="M878" s="24">
        <f>I878/'data'!$C$15*1000</f>
        <v>2.5</v>
      </c>
      <c r="N878" s="24">
        <f>N877+'data'!$G$21*(M877-N877)/60*C877</f>
        <v>2.49991870335131</v>
      </c>
      <c r="O878" s="25">
        <f>IF(N878&lt;='data'!$G$22,1.89,1.47)</f>
        <v>1.89</v>
      </c>
      <c r="P878" s="24">
        <f>$A878</f>
        <v>4370</v>
      </c>
      <c r="Q878" s="25">
        <f>'data'!$G$23-'data'!$G$23*(1-('data'!$G$22^O878)/('data'!$G$22^O878+N878^O878))</f>
        <v>54.2027305308031</v>
      </c>
      <c r="R878" s="25">
        <f>VLOOKUP(IF(P878-'data'!$G$24&lt;0,0,P878-'data'!$G$24),P2:Q1104,2)</f>
        <v>54.202797917113</v>
      </c>
    </row>
    <row r="879" ht="20.05" customHeight="1">
      <c r="A879" s="22">
        <f>$A878+C878</f>
        <v>4375</v>
      </c>
      <c r="B879" s="23">
        <v>2.5</v>
      </c>
      <c r="C879" s="24">
        <v>5</v>
      </c>
      <c r="D879" t="b" s="25">
        <v>0</v>
      </c>
      <c r="E879" s="26"/>
      <c r="F879" s="30">
        <f>3600*(B879*'data'!$C$15/1000-H879-I878)/C879</f>
        <v>430.299598584130</v>
      </c>
      <c r="G879" s="30">
        <f>IF(F879&gt;'data'!$H$29,'data'!$H$29,IF(F879&lt;0,0,F879))</f>
        <v>430.299598584130</v>
      </c>
      <c r="H879" s="30">
        <f>(J879*'data'!$C$16+K879*OFFSET('data'!$C$17,0,D879)-I878*(OFFSET('data'!$C$18,0,D879)+'data'!$C$19+OFFSET('data'!$C$20,0,D879)))*$C879/60</f>
        <v>-0.5976383313668721</v>
      </c>
      <c r="I879" s="30">
        <f>(G879/60)*$C879/60+H879+I878</f>
        <v>16.3633802816823</v>
      </c>
      <c r="J879" s="30">
        <f>J878+('data'!$C$19*I878-'data'!$C$16*J878)*$C879/60</f>
        <v>66.9971107157112</v>
      </c>
      <c r="K879" s="30">
        <f>K878+(OFFSET('data'!$C$20,0,D879)*I878-OFFSET('data'!$C$17,0,D879)*K878)*$C879/60</f>
        <v>185.919649842535</v>
      </c>
      <c r="L879" s="28">
        <f>$A879/60</f>
        <v>72.9166666666667</v>
      </c>
      <c r="M879" s="24">
        <f>I879/'data'!$C$15*1000</f>
        <v>2.5</v>
      </c>
      <c r="N879" s="24">
        <f>N878+'data'!$G$21*(M878-N878)/60*C878</f>
        <v>2.49991965998631</v>
      </c>
      <c r="O879" s="25">
        <f>IF(N879&lt;='data'!$G$22,1.89,1.47)</f>
        <v>1.89</v>
      </c>
      <c r="P879" s="24">
        <f>$A879</f>
        <v>4375</v>
      </c>
      <c r="Q879" s="25">
        <f>'data'!$G$23-'data'!$G$23*(1-('data'!$G$22^O879)/('data'!$G$22^O879+N879^O879))</f>
        <v>54.2027141768968</v>
      </c>
      <c r="R879" s="25">
        <f>VLOOKUP(IF(P879-'data'!$G$24&lt;0,0,P879-'data'!$G$24),P2:Q1104,2)</f>
        <v>54.2027807702396</v>
      </c>
    </row>
    <row r="880" ht="20.05" customHeight="1">
      <c r="A880" s="22">
        <f>$A879+C879</f>
        <v>4380</v>
      </c>
      <c r="B880" s="23">
        <v>2.5</v>
      </c>
      <c r="C880" s="24">
        <v>5</v>
      </c>
      <c r="D880" t="b" s="25">
        <v>0</v>
      </c>
      <c r="E880" s="26"/>
      <c r="F880" s="30">
        <f>3600*(B880*'data'!$C$15/1000-H880-I879)/C880</f>
        <v>430.245788376996</v>
      </c>
      <c r="G880" s="30">
        <f>IF(F880&gt;'data'!$H$29,'data'!$H$29,IF(F880&lt;0,0,F880))</f>
        <v>430.245788376996</v>
      </c>
      <c r="H880" s="30">
        <f>(J880*'data'!$C$16+K880*OFFSET('data'!$C$17,0,D880)-I879*(OFFSET('data'!$C$18,0,D880)+'data'!$C$19+OFFSET('data'!$C$20,0,D880)))*$C880/60</f>
        <v>-0.597563594968075</v>
      </c>
      <c r="I880" s="30">
        <f>(G880/60)*$C880/60+H880+I879</f>
        <v>16.3633802816823</v>
      </c>
      <c r="J880" s="30">
        <f>J879+('data'!$C$19*I879-'data'!$C$16*J879)*$C880/60</f>
        <v>66.9994178877251</v>
      </c>
      <c r="K880" s="30">
        <f>K879+(OFFSET('data'!$C$20,0,D880)*I879-OFFSET('data'!$C$17,0,D880)*K879)*$C880/60</f>
        <v>186.102783121855</v>
      </c>
      <c r="L880" s="28">
        <f>$A880/60</f>
        <v>73</v>
      </c>
      <c r="M880" s="24">
        <f>I880/'data'!$C$15*1000</f>
        <v>2.5</v>
      </c>
      <c r="N880" s="24">
        <f>N879+'data'!$G$21*(M879-N879)/60*C879</f>
        <v>2.49992060536438</v>
      </c>
      <c r="O880" s="25">
        <f>IF(N880&lt;='data'!$G$22,1.89,1.47)</f>
        <v>1.89</v>
      </c>
      <c r="P880" s="24">
        <f>$A880</f>
        <v>4380</v>
      </c>
      <c r="Q880" s="25">
        <f>'data'!$G$23-'data'!$G$23*(1-('data'!$G$22^O880)/('data'!$G$22^O880+N880^O880))</f>
        <v>54.2026980154347</v>
      </c>
      <c r="R880" s="25">
        <f>VLOOKUP(IF(P880-'data'!$G$24&lt;0,0,P880-'data'!$G$24),P2:Q1104,2)</f>
        <v>54.2027638251418</v>
      </c>
    </row>
    <row r="881" ht="20.05" customHeight="1">
      <c r="A881" s="22">
        <f>$A880+C880</f>
        <v>4385</v>
      </c>
      <c r="B881" s="23">
        <v>2.5</v>
      </c>
      <c r="C881" s="24">
        <v>5</v>
      </c>
      <c r="D881" t="b" s="25">
        <v>0</v>
      </c>
      <c r="E881" s="26"/>
      <c r="F881" s="30">
        <f>3600*(B881*'data'!$C$15/1000-H881-I880)/C881</f>
        <v>430.192050100423</v>
      </c>
      <c r="G881" s="30">
        <f>IF(F881&gt;'data'!$H$29,'data'!$H$29,IF(F881&lt;0,0,F881))</f>
        <v>430.192050100423</v>
      </c>
      <c r="H881" s="30">
        <f>(J881*'data'!$C$16+K881*OFFSET('data'!$C$17,0,D881)-I880*(OFFSET('data'!$C$18,0,D881)+'data'!$C$19+OFFSET('data'!$C$20,0,D881)))*$C881/60</f>
        <v>-0.597488958472835</v>
      </c>
      <c r="I881" s="30">
        <f>(G881/60)*$C881/60+H881+I880</f>
        <v>16.3633802816823</v>
      </c>
      <c r="J881" s="30">
        <f>J880+('data'!$C$19*I880-'data'!$C$16*J880)*$C881/60</f>
        <v>67.0017115204289</v>
      </c>
      <c r="K881" s="30">
        <f>K880+(OFFSET('data'!$C$20,0,D881)*I880-OFFSET('data'!$C$17,0,D881)*K880)*$C881/60</f>
        <v>186.285855204086</v>
      </c>
      <c r="L881" s="28">
        <f>$A881/60</f>
        <v>73.0833333333333</v>
      </c>
      <c r="M881" s="24">
        <f>I881/'data'!$C$15*1000</f>
        <v>2.5</v>
      </c>
      <c r="N881" s="24">
        <f>N880+'data'!$G$21*(M880-N880)/60*C880</f>
        <v>2.49992153961799</v>
      </c>
      <c r="O881" s="25">
        <f>IF(N881&lt;='data'!$G$22,1.89,1.47)</f>
        <v>1.89</v>
      </c>
      <c r="P881" s="24">
        <f>$A881</f>
        <v>4385</v>
      </c>
      <c r="Q881" s="25">
        <f>'data'!$G$23-'data'!$G$23*(1-('data'!$G$22^O881)/('data'!$G$22^O881+N881^O881))</f>
        <v>54.2026820441519</v>
      </c>
      <c r="R881" s="25">
        <f>VLOOKUP(IF(P881-'data'!$G$24&lt;0,0,P881-'data'!$G$24),P2:Q1104,2)</f>
        <v>54.2027470794452</v>
      </c>
    </row>
    <row r="882" ht="20.05" customHeight="1">
      <c r="A882" s="22">
        <f>$A881+C881</f>
        <v>4390</v>
      </c>
      <c r="B882" s="23">
        <v>2.5</v>
      </c>
      <c r="C882" s="24">
        <v>5</v>
      </c>
      <c r="D882" t="b" s="25">
        <v>0</v>
      </c>
      <c r="E882" s="26"/>
      <c r="F882" s="30">
        <f>3600*(B882*'data'!$C$15/1000-H882-I881)/C882</f>
        <v>430.138383413783</v>
      </c>
      <c r="G882" s="30">
        <f>IF(F882&gt;'data'!$H$29,'data'!$H$29,IF(F882&lt;0,0,F882))</f>
        <v>430.138383413783</v>
      </c>
      <c r="H882" s="30">
        <f>(J882*'data'!$C$16+K882*OFFSET('data'!$C$17,0,D882)-I881*(OFFSET('data'!$C$18,0,D882)+'data'!$C$19+OFFSET('data'!$C$20,0,D882)))*$C882/60</f>
        <v>-0.597414421408057</v>
      </c>
      <c r="I882" s="30">
        <f>(G882/60)*$C882/60+H882+I881</f>
        <v>16.3633802816823</v>
      </c>
      <c r="J882" s="30">
        <f>J881+('data'!$C$19*I881-'data'!$C$16*J881)*$C882/60</f>
        <v>67.00399169327601</v>
      </c>
      <c r="K882" s="30">
        <f>K881+(OFFSET('data'!$C$20,0,D882)*I881-OFFSET('data'!$C$17,0,D882)*K881)*$C882/60</f>
        <v>186.468866109678</v>
      </c>
      <c r="L882" s="28">
        <f>$A882/60</f>
        <v>73.1666666666667</v>
      </c>
      <c r="M882" s="24">
        <f>I882/'data'!$C$15*1000</f>
        <v>2.5</v>
      </c>
      <c r="N882" s="24">
        <f>N881+'data'!$G$21*(M881-N881)/60*C881</f>
        <v>2.49992246287803</v>
      </c>
      <c r="O882" s="25">
        <f>IF(N882&lt;='data'!$G$22,1.89,1.47)</f>
        <v>1.89</v>
      </c>
      <c r="P882" s="24">
        <f>$A882</f>
        <v>4390</v>
      </c>
      <c r="Q882" s="25">
        <f>'data'!$G$23-'data'!$G$23*(1-('data'!$G$22^O882)/('data'!$G$22^O882+N882^O882))</f>
        <v>54.2026662608108</v>
      </c>
      <c r="R882" s="25">
        <f>VLOOKUP(IF(P882-'data'!$G$24&lt;0,0,P882-'data'!$G$24),P2:Q1104,2)</f>
        <v>54.2027305308031</v>
      </c>
    </row>
    <row r="883" ht="20.05" customHeight="1">
      <c r="A883" s="22">
        <f>$A882+C882</f>
        <v>4395</v>
      </c>
      <c r="B883" s="23">
        <v>2.5</v>
      </c>
      <c r="C883" s="24">
        <v>5</v>
      </c>
      <c r="D883" t="b" s="25">
        <v>0</v>
      </c>
      <c r="E883" s="26"/>
      <c r="F883" s="30">
        <f>3600*(B883*'data'!$C$15/1000-H883-I882)/C883</f>
        <v>430.084787978417</v>
      </c>
      <c r="G883" s="30">
        <f>IF(F883&gt;'data'!$H$29,'data'!$H$29,IF(F883&lt;0,0,F883))</f>
        <v>430.084787978417</v>
      </c>
      <c r="H883" s="30">
        <f>(J883*'data'!$C$16+K883*OFFSET('data'!$C$17,0,D883)-I882*(OFFSET('data'!$C$18,0,D883)+'data'!$C$19+OFFSET('data'!$C$20,0,D883)))*$C883/60</f>
        <v>-0.597339983303382</v>
      </c>
      <c r="I883" s="30">
        <f>(G883/60)*$C883/60+H883+I882</f>
        <v>16.3633802816823</v>
      </c>
      <c r="J883" s="30">
        <f>J882+('data'!$C$19*I882-'data'!$C$16*J882)*$C883/60</f>
        <v>67.0062584852537</v>
      </c>
      <c r="K883" s="30">
        <f>K882+(OFFSET('data'!$C$20,0,D883)*I882-OFFSET('data'!$C$17,0,D883)*K882)*$C883/60</f>
        <v>186.651815859075</v>
      </c>
      <c r="L883" s="28">
        <f>$A883/60</f>
        <v>73.25</v>
      </c>
      <c r="M883" s="24">
        <f>I883/'data'!$C$15*1000</f>
        <v>2.5</v>
      </c>
      <c r="N883" s="24">
        <f>N882+'data'!$G$21*(M882-N882)/60*C882</f>
        <v>2.49992337527388</v>
      </c>
      <c r="O883" s="25">
        <f>IF(N883&lt;='data'!$G$22,1.89,1.47)</f>
        <v>1.89</v>
      </c>
      <c r="P883" s="24">
        <f>$A883</f>
        <v>4395</v>
      </c>
      <c r="Q883" s="25">
        <f>'data'!$G$23-'data'!$G$23*(1-('data'!$G$22^O883)/('data'!$G$22^O883+N883^O883))</f>
        <v>54.2026506631995</v>
      </c>
      <c r="R883" s="25">
        <f>VLOOKUP(IF(P883-'data'!$G$24&lt;0,0,P883-'data'!$G$24),P2:Q1104,2)</f>
        <v>54.2027141768968</v>
      </c>
    </row>
    <row r="884" ht="20.05" customHeight="1">
      <c r="A884" s="22">
        <f>$A883+C883</f>
        <v>4400</v>
      </c>
      <c r="B884" s="23">
        <v>2.5</v>
      </c>
      <c r="C884" s="24">
        <v>5</v>
      </c>
      <c r="D884" t="b" s="25">
        <v>0</v>
      </c>
      <c r="E884" s="26"/>
      <c r="F884" s="30">
        <f>3600*(B884*'data'!$C$15/1000-H884-I883)/C884</f>
        <v>430.031263457629</v>
      </c>
      <c r="G884" s="30">
        <f>IF(F884&gt;'data'!$H$29,'data'!$H$29,IF(F884&lt;0,0,F884))</f>
        <v>430.031263457629</v>
      </c>
      <c r="H884" s="30">
        <f>(J884*'data'!$C$16+K884*OFFSET('data'!$C$17,0,D884)-I883*(OFFSET('data'!$C$18,0,D884)+'data'!$C$19+OFFSET('data'!$C$20,0,D884)))*$C884/60</f>
        <v>-0.597265643691177</v>
      </c>
      <c r="I884" s="30">
        <f>(G884/60)*$C884/60+H884+I883</f>
        <v>16.3633802816823</v>
      </c>
      <c r="J884" s="30">
        <f>J883+('data'!$C$19*I883-'data'!$C$16*J883)*$C884/60</f>
        <v>67.00851197488571</v>
      </c>
      <c r="K884" s="30">
        <f>K883+(OFFSET('data'!$C$20,0,D884)*I883-OFFSET('data'!$C$17,0,D884)*K883)*$C884/60</f>
        <v>186.834704472713</v>
      </c>
      <c r="L884" s="28">
        <f>$A884/60</f>
        <v>73.3333333333333</v>
      </c>
      <c r="M884" s="24">
        <f>I884/'data'!$C$15*1000</f>
        <v>2.5</v>
      </c>
      <c r="N884" s="24">
        <f>N883+'data'!$G$21*(M883-N883)/60*C883</f>
        <v>2.49992427693337</v>
      </c>
      <c r="O884" s="25">
        <f>IF(N884&lt;='data'!$G$22,1.89,1.47)</f>
        <v>1.89</v>
      </c>
      <c r="P884" s="24">
        <f>$A884</f>
        <v>4400</v>
      </c>
      <c r="Q884" s="25">
        <f>'data'!$G$23-'data'!$G$23*(1-('data'!$G$22^O884)/('data'!$G$22^O884+N884^O884))</f>
        <v>54.2026352491325</v>
      </c>
      <c r="R884" s="25">
        <f>VLOOKUP(IF(P884-'data'!$G$24&lt;0,0,P884-'data'!$G$24),P2:Q1104,2)</f>
        <v>54.2026980154347</v>
      </c>
    </row>
    <row r="885" ht="20.05" customHeight="1">
      <c r="A885" s="22">
        <f>$A884+C884</f>
        <v>4405</v>
      </c>
      <c r="B885" s="23">
        <v>2.5</v>
      </c>
      <c r="C885" s="24">
        <v>5</v>
      </c>
      <c r="D885" t="b" s="25">
        <v>0</v>
      </c>
      <c r="E885" s="26"/>
      <c r="F885" s="30">
        <f>3600*(B885*'data'!$C$15/1000-H885-I884)/C885</f>
        <v>429.977809516671</v>
      </c>
      <c r="G885" s="30">
        <f>IF(F885&gt;'data'!$H$29,'data'!$H$29,IF(F885&lt;0,0,F885))</f>
        <v>429.977809516671</v>
      </c>
      <c r="H885" s="30">
        <f>(J885*'data'!$C$16+K885*OFFSET('data'!$C$17,0,D885)-I884*(OFFSET('data'!$C$18,0,D885)+'data'!$C$19+OFFSET('data'!$C$20,0,D885)))*$C885/60</f>
        <v>-0.597191402106513</v>
      </c>
      <c r="I885" s="30">
        <f>(G885/60)*$C885/60+H885+I884</f>
        <v>16.3633802816823</v>
      </c>
      <c r="J885" s="30">
        <f>J884+('data'!$C$19*I884-'data'!$C$16*J884)*$C885/60</f>
        <v>67.01075224023501</v>
      </c>
      <c r="K885" s="30">
        <f>K884+(OFFSET('data'!$C$20,0,D885)*I884-OFFSET('data'!$C$17,0,D885)*K884)*$C885/60</f>
        <v>187.017531971022</v>
      </c>
      <c r="L885" s="28">
        <f>$A885/60</f>
        <v>73.4166666666667</v>
      </c>
      <c r="M885" s="24">
        <f>I885/'data'!$C$15*1000</f>
        <v>2.5</v>
      </c>
      <c r="N885" s="24">
        <f>N884+'data'!$G$21*(M884-N884)/60*C884</f>
        <v>2.49992516798284</v>
      </c>
      <c r="O885" s="25">
        <f>IF(N885&lt;='data'!$G$22,1.89,1.47)</f>
        <v>1.89</v>
      </c>
      <c r="P885" s="24">
        <f>$A885</f>
        <v>4405</v>
      </c>
      <c r="Q885" s="25">
        <f>'data'!$G$23-'data'!$G$23*(1-('data'!$G$22^O885)/('data'!$G$22^O885+N885^O885))</f>
        <v>54.2026200164498</v>
      </c>
      <c r="R885" s="25">
        <f>VLOOKUP(IF(P885-'data'!$G$24&lt;0,0,P885-'data'!$G$24),P2:Q1104,2)</f>
        <v>54.2026820441519</v>
      </c>
    </row>
    <row r="886" ht="20.05" customHeight="1">
      <c r="A886" s="22">
        <f>$A885+C885</f>
        <v>4410</v>
      </c>
      <c r="B886" s="23">
        <v>2.5</v>
      </c>
      <c r="C886" s="24">
        <v>5</v>
      </c>
      <c r="D886" t="b" s="25">
        <v>0</v>
      </c>
      <c r="E886" s="26"/>
      <c r="F886" s="30">
        <f>3600*(B886*'data'!$C$15/1000-H886-I885)/C886</f>
        <v>429.924425822733</v>
      </c>
      <c r="G886" s="30">
        <f>IF(F886&gt;'data'!$H$29,'data'!$H$29,IF(F886&lt;0,0,F886))</f>
        <v>429.924425822733</v>
      </c>
      <c r="H886" s="30">
        <f>(J886*'data'!$C$16+K886*OFFSET('data'!$C$17,0,D886)-I885*(OFFSET('data'!$C$18,0,D886)+'data'!$C$19+OFFSET('data'!$C$20,0,D886)))*$C886/60</f>
        <v>-0.597117258087154</v>
      </c>
      <c r="I886" s="30">
        <f>(G886/60)*$C886/60+H886+I885</f>
        <v>16.3633802816823</v>
      </c>
      <c r="J886" s="30">
        <f>J885+('data'!$C$19*I885-'data'!$C$16*J885)*$C886/60</f>
        <v>67.01297935890641</v>
      </c>
      <c r="K886" s="30">
        <f>K885+(OFFSET('data'!$C$20,0,D886)*I885-OFFSET('data'!$C$17,0,D886)*K885)*$C886/60</f>
        <v>187.200298374424</v>
      </c>
      <c r="L886" s="28">
        <f>$A886/60</f>
        <v>73.5</v>
      </c>
      <c r="M886" s="24">
        <f>I886/'data'!$C$15*1000</f>
        <v>2.5</v>
      </c>
      <c r="N886" s="24">
        <f>N885+'data'!$G$21*(M885-N885)/60*C885</f>
        <v>2.49992604854714</v>
      </c>
      <c r="O886" s="25">
        <f>IF(N886&lt;='data'!$G$22,1.89,1.47)</f>
        <v>1.89</v>
      </c>
      <c r="P886" s="24">
        <f>$A886</f>
        <v>4410</v>
      </c>
      <c r="Q886" s="25">
        <f>'data'!$G$23-'data'!$G$23*(1-('data'!$G$22^O886)/('data'!$G$22^O886+N886^O886))</f>
        <v>54.2026049630171</v>
      </c>
      <c r="R886" s="25">
        <f>VLOOKUP(IF(P886-'data'!$G$24&lt;0,0,P886-'data'!$G$24),P2:Q1104,2)</f>
        <v>54.2026662608108</v>
      </c>
    </row>
    <row r="887" ht="20.05" customHeight="1">
      <c r="A887" s="22">
        <f>$A886+C886</f>
        <v>4415</v>
      </c>
      <c r="B887" s="23">
        <v>2.5</v>
      </c>
      <c r="C887" s="24">
        <v>5</v>
      </c>
      <c r="D887" t="b" s="25">
        <v>0</v>
      </c>
      <c r="E887" s="26"/>
      <c r="F887" s="30">
        <f>3600*(B887*'data'!$C$15/1000-H887-I886)/C887</f>
        <v>429.871112044928</v>
      </c>
      <c r="G887" s="30">
        <f>IF(F887&gt;'data'!$H$29,'data'!$H$29,IF(F887&lt;0,0,F887))</f>
        <v>429.871112044928</v>
      </c>
      <c r="H887" s="30">
        <f>(J887*'data'!$C$16+K887*OFFSET('data'!$C$17,0,D887)-I886*(OFFSET('data'!$C$18,0,D887)+'data'!$C$19+OFFSET('data'!$C$20,0,D887)))*$C887/60</f>
        <v>-0.597043211173536</v>
      </c>
      <c r="I887" s="30">
        <f>(G887/60)*$C887/60+H887+I886</f>
        <v>16.3633802816823</v>
      </c>
      <c r="J887" s="30">
        <f>J886+('data'!$C$19*I886-'data'!$C$16*J886)*$C887/60</f>
        <v>67.0151934080492</v>
      </c>
      <c r="K887" s="30">
        <f>K886+(OFFSET('data'!$C$20,0,D887)*I886-OFFSET('data'!$C$17,0,D887)*K886)*$C887/60</f>
        <v>187.383003703335</v>
      </c>
      <c r="L887" s="28">
        <f>$A887/60</f>
        <v>73.5833333333333</v>
      </c>
      <c r="M887" s="24">
        <f>I887/'data'!$C$15*1000</f>
        <v>2.5</v>
      </c>
      <c r="N887" s="24">
        <f>N886+'data'!$G$21*(M886-N886)/60*C886</f>
        <v>2.49992691874965</v>
      </c>
      <c r="O887" s="25">
        <f>IF(N887&lt;='data'!$G$22,1.89,1.47)</f>
        <v>1.89</v>
      </c>
      <c r="P887" s="24">
        <f>$A887</f>
        <v>4415</v>
      </c>
      <c r="Q887" s="25">
        <f>'data'!$G$23-'data'!$G$23*(1-('data'!$G$22^O887)/('data'!$G$22^O887+N887^O887))</f>
        <v>54.2025900867249</v>
      </c>
      <c r="R887" s="25">
        <f>VLOOKUP(IF(P887-'data'!$G$24&lt;0,0,P887-'data'!$G$24),P2:Q1104,2)</f>
        <v>54.2026506631995</v>
      </c>
    </row>
    <row r="888" ht="20.05" customHeight="1">
      <c r="A888" s="22">
        <f>$A887+C887</f>
        <v>4420</v>
      </c>
      <c r="B888" s="23">
        <v>2.5</v>
      </c>
      <c r="C888" s="24">
        <v>5</v>
      </c>
      <c r="D888" t="b" s="25">
        <v>0</v>
      </c>
      <c r="E888" s="26"/>
      <c r="F888" s="30">
        <f>3600*(B888*'data'!$C$15/1000-H888-I887)/C888</f>
        <v>429.817867854286</v>
      </c>
      <c r="G888" s="30">
        <f>IF(F888&gt;'data'!$H$29,'data'!$H$29,IF(F888&lt;0,0,F888))</f>
        <v>429.817867854286</v>
      </c>
      <c r="H888" s="30">
        <f>(J888*'data'!$C$16+K888*OFFSET('data'!$C$17,0,D888)-I887*(OFFSET('data'!$C$18,0,D888)+'data'!$C$19+OFFSET('data'!$C$20,0,D888)))*$C888/60</f>
        <v>-0.596969260908756</v>
      </c>
      <c r="I888" s="30">
        <f>(G888/60)*$C888/60+H888+I887</f>
        <v>16.3633802816823</v>
      </c>
      <c r="J888" s="30">
        <f>J887+('data'!$C$19*I887-'data'!$C$16*J887)*$C888/60</f>
        <v>67.01739446436019</v>
      </c>
      <c r="K888" s="30">
        <f>K887+(OFFSET('data'!$C$20,0,D888)*I887-OFFSET('data'!$C$17,0,D888)*K887)*$C888/60</f>
        <v>187.565647978164</v>
      </c>
      <c r="L888" s="28">
        <f>$A888/60</f>
        <v>73.6666666666667</v>
      </c>
      <c r="M888" s="24">
        <f>I888/'data'!$C$15*1000</f>
        <v>2.5</v>
      </c>
      <c r="N888" s="24">
        <f>N887+'data'!$G$21*(M887-N887)/60*C887</f>
        <v>2.49992777871231</v>
      </c>
      <c r="O888" s="25">
        <f>IF(N888&lt;='data'!$G$22,1.89,1.47)</f>
        <v>1.89</v>
      </c>
      <c r="P888" s="24">
        <f>$A888</f>
        <v>4420</v>
      </c>
      <c r="Q888" s="25">
        <f>'data'!$G$23-'data'!$G$23*(1-('data'!$G$22^O888)/('data'!$G$22^O888+N888^O888))</f>
        <v>54.2025753854886</v>
      </c>
      <c r="R888" s="25">
        <f>VLOOKUP(IF(P888-'data'!$G$24&lt;0,0,P888-'data'!$G$24),P2:Q1104,2)</f>
        <v>54.2026352491325</v>
      </c>
    </row>
    <row r="889" ht="20.05" customHeight="1">
      <c r="A889" s="22">
        <f>$A888+C888</f>
        <v>4425</v>
      </c>
      <c r="B889" s="23">
        <v>2.5</v>
      </c>
      <c r="C889" s="24">
        <v>5</v>
      </c>
      <c r="D889" t="b" s="25">
        <v>0</v>
      </c>
      <c r="E889" s="26"/>
      <c r="F889" s="30">
        <f>3600*(B889*'data'!$C$15/1000-H889-I888)/C889</f>
        <v>429.764692923742</v>
      </c>
      <c r="G889" s="30">
        <f>IF(F889&gt;'data'!$H$29,'data'!$H$29,IF(F889&lt;0,0,F889))</f>
        <v>429.764692923742</v>
      </c>
      <c r="H889" s="30">
        <f>(J889*'data'!$C$16+K889*OFFSET('data'!$C$17,0,D889)-I888*(OFFSET('data'!$C$18,0,D889)+'data'!$C$19+OFFSET('data'!$C$20,0,D889)))*$C889/60</f>
        <v>-0.596895406838555</v>
      </c>
      <c r="I889" s="30">
        <f>(G889/60)*$C889/60+H889+I888</f>
        <v>16.3633802816823</v>
      </c>
      <c r="J889" s="30">
        <f>J888+('data'!$C$19*I888-'data'!$C$16*J888)*$C889/60</f>
        <v>67.0195826040859</v>
      </c>
      <c r="K889" s="30">
        <f>K888+(OFFSET('data'!$C$20,0,D889)*I888-OFFSET('data'!$C$17,0,D889)*K888)*$C889/60</f>
        <v>187.748231219314</v>
      </c>
      <c r="L889" s="28">
        <f>$A889/60</f>
        <v>73.75</v>
      </c>
      <c r="M889" s="24">
        <f>I889/'data'!$C$15*1000</f>
        <v>2.5</v>
      </c>
      <c r="N889" s="24">
        <f>N888+'data'!$G$21*(M888-N888)/60*C888</f>
        <v>2.4999286285556</v>
      </c>
      <c r="O889" s="25">
        <f>IF(N889&lt;='data'!$G$22,1.89,1.47)</f>
        <v>1.89</v>
      </c>
      <c r="P889" s="24">
        <f>$A889</f>
        <v>4425</v>
      </c>
      <c r="Q889" s="25">
        <f>'data'!$G$23-'data'!$G$23*(1-('data'!$G$22^O889)/('data'!$G$22^O889+N889^O889))</f>
        <v>54.2025608572483</v>
      </c>
      <c r="R889" s="25">
        <f>VLOOKUP(IF(P889-'data'!$G$24&lt;0,0,P889-'data'!$G$24),P2:Q1104,2)</f>
        <v>54.2026200164498</v>
      </c>
    </row>
    <row r="890" ht="20.05" customHeight="1">
      <c r="A890" s="22">
        <f>$A889+C889</f>
        <v>4430</v>
      </c>
      <c r="B890" s="23">
        <v>2.5</v>
      </c>
      <c r="C890" s="24">
        <v>5</v>
      </c>
      <c r="D890" t="b" s="25">
        <v>0</v>
      </c>
      <c r="E890" s="26"/>
      <c r="F890" s="30">
        <f>3600*(B890*'data'!$C$15/1000-H890-I889)/C890</f>
        <v>429.711586928117</v>
      </c>
      <c r="G890" s="30">
        <f>IF(F890&gt;'data'!$H$29,'data'!$H$29,IF(F890&lt;0,0,F890))</f>
        <v>429.711586928117</v>
      </c>
      <c r="H890" s="30">
        <f>(J890*'data'!$C$16+K890*OFFSET('data'!$C$17,0,D890)-I889*(OFFSET('data'!$C$18,0,D890)+'data'!$C$19+OFFSET('data'!$C$20,0,D890)))*$C890/60</f>
        <v>-0.596821648511299</v>
      </c>
      <c r="I890" s="30">
        <f>(G890/60)*$C890/60+H890+I889</f>
        <v>16.3633802816823</v>
      </c>
      <c r="J890" s="30">
        <f>J889+('data'!$C$19*I889-'data'!$C$16*J889)*$C890/60</f>
        <v>67.0217579030255</v>
      </c>
      <c r="K890" s="30">
        <f>K889+(OFFSET('data'!$C$20,0,D890)*I889-OFFSET('data'!$C$17,0,D890)*K889)*$C890/60</f>
        <v>187.930753447180</v>
      </c>
      <c r="L890" s="28">
        <f>$A890/60</f>
        <v>73.8333333333333</v>
      </c>
      <c r="M890" s="24">
        <f>I890/'data'!$C$15*1000</f>
        <v>2.5</v>
      </c>
      <c r="N890" s="24">
        <f>N889+'data'!$G$21*(M889-N889)/60*C889</f>
        <v>2.4999294683986</v>
      </c>
      <c r="O890" s="25">
        <f>IF(N890&lt;='data'!$G$22,1.89,1.47)</f>
        <v>1.89</v>
      </c>
      <c r="P890" s="24">
        <f>$A890</f>
        <v>4430</v>
      </c>
      <c r="Q890" s="25">
        <f>'data'!$G$23-'data'!$G$23*(1-('data'!$G$22^O890)/('data'!$G$22^O890+N890^O890))</f>
        <v>54.2025464999684</v>
      </c>
      <c r="R890" s="25">
        <f>VLOOKUP(IF(P890-'data'!$G$24&lt;0,0,P890-'data'!$G$24),P2:Q1104,2)</f>
        <v>54.2026049630171</v>
      </c>
    </row>
    <row r="891" ht="20.05" customHeight="1">
      <c r="A891" s="22">
        <f>$A890+C890</f>
        <v>4435</v>
      </c>
      <c r="B891" s="23">
        <v>2.5</v>
      </c>
      <c r="C891" s="24">
        <v>5</v>
      </c>
      <c r="D891" t="b" s="25">
        <v>0</v>
      </c>
      <c r="E891" s="26"/>
      <c r="F891" s="30">
        <f>3600*(B891*'data'!$C$15/1000-H891-I890)/C891</f>
        <v>429.658549544121</v>
      </c>
      <c r="G891" s="30">
        <f>IF(F891&gt;'data'!$H$29,'data'!$H$29,IF(F891&lt;0,0,F891))</f>
        <v>429.658549544121</v>
      </c>
      <c r="H891" s="30">
        <f>(J891*'data'!$C$16+K891*OFFSET('data'!$C$17,0,D891)-I890*(OFFSET('data'!$C$18,0,D891)+'data'!$C$19+OFFSET('data'!$C$20,0,D891)))*$C891/60</f>
        <v>-0.596747985477971</v>
      </c>
      <c r="I891" s="30">
        <f>(G891/60)*$C891/60+H891+I890</f>
        <v>16.3633802816823</v>
      </c>
      <c r="J891" s="30">
        <f>J890+('data'!$C$19*I890-'data'!$C$16*J890)*$C891/60</f>
        <v>67.0239204365333</v>
      </c>
      <c r="K891" s="30">
        <f>K890+(OFFSET('data'!$C$20,0,D891)*I890-OFFSET('data'!$C$17,0,D891)*K890)*$C891/60</f>
        <v>188.113214682150</v>
      </c>
      <c r="L891" s="28">
        <f>$A891/60</f>
        <v>73.9166666666667</v>
      </c>
      <c r="M891" s="24">
        <f>I891/'data'!$C$15*1000</f>
        <v>2.5</v>
      </c>
      <c r="N891" s="24">
        <f>N890+'data'!$G$21*(M890-N890)/60*C890</f>
        <v>2.49993029835899</v>
      </c>
      <c r="O891" s="25">
        <f>IF(N891&lt;='data'!$G$22,1.89,1.47)</f>
        <v>1.89</v>
      </c>
      <c r="P891" s="24">
        <f>$A891</f>
        <v>4435</v>
      </c>
      <c r="Q891" s="25">
        <f>'data'!$G$23-'data'!$G$23*(1-('data'!$G$22^O891)/('data'!$G$22^O891+N891^O891))</f>
        <v>54.2025323116369</v>
      </c>
      <c r="R891" s="25">
        <f>VLOOKUP(IF(P891-'data'!$G$24&lt;0,0,P891-'data'!$G$24),P2:Q1104,2)</f>
        <v>54.2025900867249</v>
      </c>
    </row>
    <row r="892" ht="20.05" customHeight="1">
      <c r="A892" s="22">
        <f>$A891+C891</f>
        <v>4440</v>
      </c>
      <c r="B892" s="23">
        <v>2.5</v>
      </c>
      <c r="C892" s="24">
        <v>5</v>
      </c>
      <c r="D892" t="b" s="25">
        <v>0</v>
      </c>
      <c r="E892" s="26"/>
      <c r="F892" s="30">
        <f>3600*(B892*'data'!$C$15/1000-H892-I891)/C892</f>
        <v>429.605580450328</v>
      </c>
      <c r="G892" s="30">
        <f>IF(F892&gt;'data'!$H$29,'data'!$H$29,IF(F892&lt;0,0,F892))</f>
        <v>429.605580450328</v>
      </c>
      <c r="H892" s="30">
        <f>(J892*'data'!$C$16+K892*OFFSET('data'!$C$17,0,D892)-I891*(OFFSET('data'!$C$18,0,D892)+'data'!$C$19+OFFSET('data'!$C$20,0,D892)))*$C892/60</f>
        <v>-0.596674417292147</v>
      </c>
      <c r="I892" s="30">
        <f>(G892/60)*$C892/60+H892+I891</f>
        <v>16.3633802816823</v>
      </c>
      <c r="J892" s="30">
        <f>J891+('data'!$C$19*I891-'data'!$C$16*J891)*$C892/60</f>
        <v>67.02607027952141</v>
      </c>
      <c r="K892" s="30">
        <f>K891+(OFFSET('data'!$C$20,0,D892)*I891-OFFSET('data'!$C$17,0,D892)*K891)*$C892/60</f>
        <v>188.295614944607</v>
      </c>
      <c r="L892" s="28">
        <f>$A892/60</f>
        <v>74</v>
      </c>
      <c r="M892" s="24">
        <f>I892/'data'!$C$15*1000</f>
        <v>2.5</v>
      </c>
      <c r="N892" s="24">
        <f>N891+'data'!$G$21*(M891-N891)/60*C891</f>
        <v>2.49993111855306</v>
      </c>
      <c r="O892" s="25">
        <f>IF(N892&lt;='data'!$G$22,1.89,1.47)</f>
        <v>1.89</v>
      </c>
      <c r="P892" s="24">
        <f>$A892</f>
        <v>4440</v>
      </c>
      <c r="Q892" s="25">
        <f>'data'!$G$23-'data'!$G$23*(1-('data'!$G$22^O892)/('data'!$G$22^O892+N892^O892))</f>
        <v>54.2025182902656</v>
      </c>
      <c r="R892" s="25">
        <f>VLOOKUP(IF(P892-'data'!$G$24&lt;0,0,P892-'data'!$G$24),P2:Q1104,2)</f>
        <v>54.2025753854886</v>
      </c>
    </row>
    <row r="893" ht="20.05" customHeight="1">
      <c r="A893" s="22">
        <f>$A892+C892</f>
        <v>4445</v>
      </c>
      <c r="B893" s="23">
        <v>2.5</v>
      </c>
      <c r="C893" s="24">
        <v>5</v>
      </c>
      <c r="D893" t="b" s="25">
        <v>0</v>
      </c>
      <c r="E893" s="26"/>
      <c r="F893" s="30">
        <f>3600*(B893*'data'!$C$15/1000-H893-I892)/C893</f>
        <v>429.552679327174</v>
      </c>
      <c r="G893" s="30">
        <f>IF(F893&gt;'data'!$H$29,'data'!$H$29,IF(F893&lt;0,0,F893))</f>
        <v>429.552679327174</v>
      </c>
      <c r="H893" s="30">
        <f>(J893*'data'!$C$16+K893*OFFSET('data'!$C$17,0,D893)-I892*(OFFSET('data'!$C$18,0,D893)+'data'!$C$19+OFFSET('data'!$C$20,0,D893)))*$C893/60</f>
        <v>-0.596600943509989</v>
      </c>
      <c r="I893" s="30">
        <f>(G893/60)*$C893/60+H893+I892</f>
        <v>16.3633802816823</v>
      </c>
      <c r="J893" s="30">
        <f>J892+('data'!$C$19*I892-'data'!$C$16*J892)*$C893/60</f>
        <v>67.02820750646229</v>
      </c>
      <c r="K893" s="30">
        <f>K892+(OFFSET('data'!$C$20,0,D893)*I892-OFFSET('data'!$C$17,0,D893)*K892)*$C893/60</f>
        <v>188.477954254925</v>
      </c>
      <c r="L893" s="28">
        <f>$A893/60</f>
        <v>74.0833333333333</v>
      </c>
      <c r="M893" s="24">
        <f>I893/'data'!$C$15*1000</f>
        <v>2.5</v>
      </c>
      <c r="N893" s="24">
        <f>N892+'data'!$G$21*(M892-N892)/60*C892</f>
        <v>2.49993192909573</v>
      </c>
      <c r="O893" s="25">
        <f>IF(N893&lt;='data'!$G$22,1.89,1.47)</f>
        <v>1.89</v>
      </c>
      <c r="P893" s="24">
        <f>$A893</f>
        <v>4445</v>
      </c>
      <c r="Q893" s="25">
        <f>'data'!$G$23-'data'!$G$23*(1-('data'!$G$22^O893)/('data'!$G$22^O893+N893^O893))</f>
        <v>54.2025044338899</v>
      </c>
      <c r="R893" s="25">
        <f>VLOOKUP(IF(P893-'data'!$G$24&lt;0,0,P893-'data'!$G$24),P2:Q1104,2)</f>
        <v>54.2025608572483</v>
      </c>
    </row>
    <row r="894" ht="20.05" customHeight="1">
      <c r="A894" s="22">
        <f>$A893+C893</f>
        <v>4450</v>
      </c>
      <c r="B894" s="23">
        <v>2.5</v>
      </c>
      <c r="C894" s="24">
        <v>5</v>
      </c>
      <c r="D894" t="b" s="25">
        <v>0</v>
      </c>
      <c r="E894" s="26"/>
      <c r="F894" s="30">
        <f>3600*(B894*'data'!$C$15/1000-H894-I893)/C894</f>
        <v>429.499845856942</v>
      </c>
      <c r="G894" s="30">
        <f>IF(F894&gt;'data'!$H$29,'data'!$H$29,IF(F894&lt;0,0,F894))</f>
        <v>429.499845856942</v>
      </c>
      <c r="H894" s="30">
        <f>(J894*'data'!$C$16+K894*OFFSET('data'!$C$17,0,D894)-I893*(OFFSET('data'!$C$18,0,D894)+'data'!$C$19+OFFSET('data'!$C$20,0,D894)))*$C894/60</f>
        <v>-0.596527563690222</v>
      </c>
      <c r="I894" s="30">
        <f>(G894/60)*$C894/60+H894+I893</f>
        <v>16.3633802816823</v>
      </c>
      <c r="J894" s="30">
        <f>J893+('data'!$C$19*I893-'data'!$C$16*J893)*$C894/60</f>
        <v>67.03033219139149</v>
      </c>
      <c r="K894" s="30">
        <f>K893+(OFFSET('data'!$C$20,0,D894)*I893-OFFSET('data'!$C$17,0,D894)*K893)*$C894/60</f>
        <v>188.660232633473</v>
      </c>
      <c r="L894" s="28">
        <f>$A894/60</f>
        <v>74.1666666666667</v>
      </c>
      <c r="M894" s="24">
        <f>I894/'data'!$C$15*1000</f>
        <v>2.5</v>
      </c>
      <c r="N894" s="24">
        <f>N893+'data'!$G$21*(M893-N893)/60*C893</f>
        <v>2.49993273010057</v>
      </c>
      <c r="O894" s="25">
        <f>IF(N894&lt;='data'!$G$22,1.89,1.47)</f>
        <v>1.89</v>
      </c>
      <c r="P894" s="24">
        <f>$A894</f>
        <v>4450</v>
      </c>
      <c r="Q894" s="25">
        <f>'data'!$G$23-'data'!$G$23*(1-('data'!$G$22^O894)/('data'!$G$22^O894+N894^O894))</f>
        <v>54.2024907405683</v>
      </c>
      <c r="R894" s="25">
        <f>VLOOKUP(IF(P894-'data'!$G$24&lt;0,0,P894-'data'!$G$24),P2:Q1104,2)</f>
        <v>54.2025464999684</v>
      </c>
    </row>
    <row r="895" ht="20.05" customHeight="1">
      <c r="A895" s="22">
        <f>$A894+C894</f>
        <v>4455</v>
      </c>
      <c r="B895" s="23">
        <v>2.5</v>
      </c>
      <c r="C895" s="24">
        <v>5</v>
      </c>
      <c r="D895" t="b" s="25">
        <v>0</v>
      </c>
      <c r="E895" s="26"/>
      <c r="F895" s="30">
        <f>3600*(B895*'data'!$C$15/1000-H895-I894)/C895</f>
        <v>429.447079723753</v>
      </c>
      <c r="G895" s="30">
        <f>IF(F895&gt;'data'!$H$29,'data'!$H$29,IF(F895&lt;0,0,F895))</f>
        <v>429.447079723753</v>
      </c>
      <c r="H895" s="30">
        <f>(J895*'data'!$C$16+K895*OFFSET('data'!$C$17,0,D895)-I894*(OFFSET('data'!$C$18,0,D895)+'data'!$C$19+OFFSET('data'!$C$20,0,D895)))*$C895/60</f>
        <v>-0.596454277394126</v>
      </c>
      <c r="I895" s="30">
        <f>(G895/60)*$C895/60+H895+I894</f>
        <v>16.3633802816823</v>
      </c>
      <c r="J895" s="30">
        <f>J894+('data'!$C$19*I894-'data'!$C$16*J894)*$C895/60</f>
        <v>67.03244440790991</v>
      </c>
      <c r="K895" s="30">
        <f>K894+(OFFSET('data'!$C$20,0,D895)*I894-OFFSET('data'!$C$17,0,D895)*K894)*$C895/60</f>
        <v>188.842450100612</v>
      </c>
      <c r="L895" s="28">
        <f>$A895/60</f>
        <v>74.25</v>
      </c>
      <c r="M895" s="24">
        <f>I895/'data'!$C$15*1000</f>
        <v>2.5</v>
      </c>
      <c r="N895" s="24">
        <f>N894+'data'!$G$21*(M894-N894)/60*C894</f>
        <v>2.49993352167982</v>
      </c>
      <c r="O895" s="25">
        <f>IF(N895&lt;='data'!$G$22,1.89,1.47)</f>
        <v>1.89</v>
      </c>
      <c r="P895" s="24">
        <f>$A895</f>
        <v>4455</v>
      </c>
      <c r="Q895" s="25">
        <f>'data'!$G$23-'data'!$G$23*(1-('data'!$G$22^O895)/('data'!$G$22^O895+N895^O895))</f>
        <v>54.2024772083817</v>
      </c>
      <c r="R895" s="25">
        <f>VLOOKUP(IF(P895-'data'!$G$24&lt;0,0,P895-'data'!$G$24),P2:Q1104,2)</f>
        <v>54.2025323116369</v>
      </c>
    </row>
    <row r="896" ht="20.05" customHeight="1">
      <c r="A896" s="22">
        <f>$A895+C895</f>
        <v>4460</v>
      </c>
      <c r="B896" s="23">
        <v>2.5</v>
      </c>
      <c r="C896" s="24">
        <v>5</v>
      </c>
      <c r="D896" t="b" s="25">
        <v>0</v>
      </c>
      <c r="E896" s="26"/>
      <c r="F896" s="30">
        <f>3600*(B896*'data'!$C$15/1000-H896-I895)/C896</f>
        <v>429.394380613554</v>
      </c>
      <c r="G896" s="30">
        <f>IF(F896&gt;'data'!$H$29,'data'!$H$29,IF(F896&lt;0,0,F896))</f>
        <v>429.394380613554</v>
      </c>
      <c r="H896" s="30">
        <f>(J896*'data'!$C$16+K896*OFFSET('data'!$C$17,0,D896)-I895*(OFFSET('data'!$C$18,0,D896)+'data'!$C$19+OFFSET('data'!$C$20,0,D896)))*$C896/60</f>
        <v>-0.5963810841855171</v>
      </c>
      <c r="I896" s="30">
        <f>(G896/60)*$C896/60+H896+I895</f>
        <v>16.3633802816823</v>
      </c>
      <c r="J896" s="30">
        <f>J895+('data'!$C$19*I895-'data'!$C$16*J895)*$C896/60</f>
        <v>67.03454422918669</v>
      </c>
      <c r="K896" s="30">
        <f>K895+(OFFSET('data'!$C$20,0,D896)*I895-OFFSET('data'!$C$17,0,D896)*K895)*$C896/60</f>
        <v>189.024606676696</v>
      </c>
      <c r="L896" s="28">
        <f>$A896/60</f>
        <v>74.3333333333333</v>
      </c>
      <c r="M896" s="24">
        <f>I896/'data'!$C$15*1000</f>
        <v>2.5</v>
      </c>
      <c r="N896" s="24">
        <f>N895+'data'!$G$21*(M895-N895)/60*C895</f>
        <v>2.49993430394439</v>
      </c>
      <c r="O896" s="25">
        <f>IF(N896&lt;='data'!$G$22,1.89,1.47)</f>
        <v>1.89</v>
      </c>
      <c r="P896" s="24">
        <f>$A896</f>
        <v>4460</v>
      </c>
      <c r="Q896" s="25">
        <f>'data'!$G$23-'data'!$G$23*(1-('data'!$G$22^O896)/('data'!$G$22^O896+N896^O896))</f>
        <v>54.2024638354341</v>
      </c>
      <c r="R896" s="25">
        <f>VLOOKUP(IF(P896-'data'!$G$24&lt;0,0,P896-'data'!$G$24),P2:Q1104,2)</f>
        <v>54.2025182902656</v>
      </c>
    </row>
    <row r="897" ht="20.05" customHeight="1">
      <c r="A897" s="22">
        <f>$A896+C896</f>
        <v>4465</v>
      </c>
      <c r="B897" s="23">
        <v>2.5</v>
      </c>
      <c r="C897" s="24">
        <v>5</v>
      </c>
      <c r="D897" t="b" s="25">
        <v>0</v>
      </c>
      <c r="E897" s="26"/>
      <c r="F897" s="30">
        <f>3600*(B897*'data'!$C$15/1000-H897-I896)/C897</f>
        <v>429.341748214110</v>
      </c>
      <c r="G897" s="30">
        <f>IF(F897&gt;'data'!$H$29,'data'!$H$29,IF(F897&lt;0,0,F897))</f>
        <v>429.341748214110</v>
      </c>
      <c r="H897" s="30">
        <f>(J897*'data'!$C$16+K897*OFFSET('data'!$C$17,0,D897)-I896*(OFFSET('data'!$C$18,0,D897)+'data'!$C$19+OFFSET('data'!$C$20,0,D897)))*$C897/60</f>
        <v>-0.596307983630733</v>
      </c>
      <c r="I897" s="30">
        <f>(G897/60)*$C897/60+H897+I896</f>
        <v>16.3633802816823</v>
      </c>
      <c r="J897" s="30">
        <f>J896+('data'!$C$19*I896-'data'!$C$16*J896)*$C897/60</f>
        <v>67.03663172796161</v>
      </c>
      <c r="K897" s="30">
        <f>K896+(OFFSET('data'!$C$20,0,D897)*I896-OFFSET('data'!$C$17,0,D897)*K896)*$C897/60</f>
        <v>189.206702382073</v>
      </c>
      <c r="L897" s="28">
        <f>$A897/60</f>
        <v>74.4166666666667</v>
      </c>
      <c r="M897" s="24">
        <f>I897/'data'!$C$15*1000</f>
        <v>2.5</v>
      </c>
      <c r="N897" s="24">
        <f>N896+'data'!$G$21*(M896-N896)/60*C896</f>
        <v>2.49993507700388</v>
      </c>
      <c r="O897" s="25">
        <f>IF(N897&lt;='data'!$G$22,1.89,1.47)</f>
        <v>1.89</v>
      </c>
      <c r="P897" s="24">
        <f>$A897</f>
        <v>4465</v>
      </c>
      <c r="Q897" s="25">
        <f>'data'!$G$23-'data'!$G$23*(1-('data'!$G$22^O897)/('data'!$G$22^O897+N897^O897))</f>
        <v>54.2024506198518</v>
      </c>
      <c r="R897" s="25">
        <f>VLOOKUP(IF(P897-'data'!$G$24&lt;0,0,P897-'data'!$G$24),P2:Q1104,2)</f>
        <v>54.2025044338899</v>
      </c>
    </row>
    <row r="898" ht="20.05" customHeight="1">
      <c r="A898" s="22">
        <f>$A897+C897</f>
        <v>4470</v>
      </c>
      <c r="B898" s="23">
        <v>2.5</v>
      </c>
      <c r="C898" s="24">
        <v>5</v>
      </c>
      <c r="D898" t="b" s="25">
        <v>0</v>
      </c>
      <c r="E898" s="26"/>
      <c r="F898" s="30">
        <f>3600*(B898*'data'!$C$15/1000-H898-I897)/C898</f>
        <v>429.289182214987</v>
      </c>
      <c r="G898" s="30">
        <f>IF(F898&gt;'data'!$H$29,'data'!$H$29,IF(F898&lt;0,0,F898))</f>
        <v>429.289182214987</v>
      </c>
      <c r="H898" s="30">
        <f>(J898*'data'!$C$16+K898*OFFSET('data'!$C$17,0,D898)-I897*(OFFSET('data'!$C$18,0,D898)+'data'!$C$19+OFFSET('data'!$C$20,0,D898)))*$C898/60</f>
        <v>-0.596234975298618</v>
      </c>
      <c r="I898" s="30">
        <f>(G898/60)*$C898/60+H898+I897</f>
        <v>16.3633802816823</v>
      </c>
      <c r="J898" s="30">
        <f>J897+('data'!$C$19*I897-'data'!$C$16*J897)*$C898/60</f>
        <v>67.0387069765475</v>
      </c>
      <c r="K898" s="30">
        <f>K897+(OFFSET('data'!$C$20,0,D898)*I897-OFFSET('data'!$C$17,0,D898)*K897)*$C898/60</f>
        <v>189.388737237085</v>
      </c>
      <c r="L898" s="28">
        <f>$A898/60</f>
        <v>74.5</v>
      </c>
      <c r="M898" s="24">
        <f>I898/'data'!$C$15*1000</f>
        <v>2.5</v>
      </c>
      <c r="N898" s="24">
        <f>N897+'data'!$G$21*(M897-N897)/60*C897</f>
        <v>2.49993584096662</v>
      </c>
      <c r="O898" s="25">
        <f>IF(N898&lt;='data'!$G$22,1.89,1.47)</f>
        <v>1.89</v>
      </c>
      <c r="P898" s="24">
        <f>$A898</f>
        <v>4470</v>
      </c>
      <c r="Q898" s="25">
        <f>'data'!$G$23-'data'!$G$23*(1-('data'!$G$22^O898)/('data'!$G$22^O898+N898^O898))</f>
        <v>54.2024375597827</v>
      </c>
      <c r="R898" s="25">
        <f>VLOOKUP(IF(P898-'data'!$G$24&lt;0,0,P898-'data'!$G$24),P2:Q1104,2)</f>
        <v>54.2024907405683</v>
      </c>
    </row>
    <row r="899" ht="20.05" customHeight="1">
      <c r="A899" s="22">
        <f>$A898+C898</f>
        <v>4475</v>
      </c>
      <c r="B899" s="23">
        <v>2.5</v>
      </c>
      <c r="C899" s="24">
        <v>5</v>
      </c>
      <c r="D899" t="b" s="25">
        <v>0</v>
      </c>
      <c r="E899" s="26"/>
      <c r="F899" s="30">
        <f>3600*(B899*'data'!$C$15/1000-H899-I898)/C899</f>
        <v>429.236682307549</v>
      </c>
      <c r="G899" s="30">
        <f>IF(F899&gt;'data'!$H$29,'data'!$H$29,IF(F899&lt;0,0,F899))</f>
        <v>429.236682307549</v>
      </c>
      <c r="H899" s="30">
        <f>(J899*'data'!$C$16+K899*OFFSET('data'!$C$17,0,D899)-I898*(OFFSET('data'!$C$18,0,D899)+'data'!$C$19+OFFSET('data'!$C$20,0,D899)))*$C899/60</f>
        <v>-0.59616205876051</v>
      </c>
      <c r="I899" s="30">
        <f>(G899/60)*$C899/60+H899+I898</f>
        <v>16.3633802816823</v>
      </c>
      <c r="J899" s="30">
        <f>J898+('data'!$C$19*I898-'data'!$C$16*J898)*$C899/60</f>
        <v>67.0407700468328</v>
      </c>
      <c r="K899" s="30">
        <f>K898+(OFFSET('data'!$C$20,0,D899)*I898-OFFSET('data'!$C$17,0,D899)*K898)*$C899/60</f>
        <v>189.570711262065</v>
      </c>
      <c r="L899" s="28">
        <f>$A899/60</f>
        <v>74.5833333333333</v>
      </c>
      <c r="M899" s="24">
        <f>I899/'data'!$C$15*1000</f>
        <v>2.5</v>
      </c>
      <c r="N899" s="24">
        <f>N898+'data'!$G$21*(M898-N898)/60*C898</f>
        <v>2.49993659593965</v>
      </c>
      <c r="O899" s="25">
        <f>IF(N899&lt;='data'!$G$22,1.89,1.47)</f>
        <v>1.89</v>
      </c>
      <c r="P899" s="24">
        <f>$A899</f>
        <v>4475</v>
      </c>
      <c r="Q899" s="25">
        <f>'data'!$G$23-'data'!$G$23*(1-('data'!$G$22^O899)/('data'!$G$22^O899+N899^O899))</f>
        <v>54.2024246533969</v>
      </c>
      <c r="R899" s="25">
        <f>VLOOKUP(IF(P899-'data'!$G$24&lt;0,0,P899-'data'!$G$24),P2:Q1104,2)</f>
        <v>54.2024772083817</v>
      </c>
    </row>
    <row r="900" ht="20.05" customHeight="1">
      <c r="A900" s="22">
        <f>$A899+C899</f>
        <v>4480</v>
      </c>
      <c r="B900" s="23">
        <v>2.5</v>
      </c>
      <c r="C900" s="24">
        <v>5</v>
      </c>
      <c r="D900" t="b" s="25">
        <v>0</v>
      </c>
      <c r="E900" s="26"/>
      <c r="F900" s="30">
        <f>3600*(B900*'data'!$C$15/1000-H900-I899)/C900</f>
        <v>429.184248184944</v>
      </c>
      <c r="G900" s="30">
        <f>IF(F900&gt;'data'!$H$29,'data'!$H$29,IF(F900&lt;0,0,F900))</f>
        <v>429.184248184944</v>
      </c>
      <c r="H900" s="30">
        <f>(J900*'data'!$C$16+K900*OFFSET('data'!$C$17,0,D900)-I899*(OFFSET('data'!$C$18,0,D900)+'data'!$C$19+OFFSET('data'!$C$20,0,D900)))*$C900/60</f>
        <v>-0.596089233590225</v>
      </c>
      <c r="I900" s="30">
        <f>(G900/60)*$C900/60+H900+I899</f>
        <v>16.3633802816823</v>
      </c>
      <c r="J900" s="30">
        <f>J899+('data'!$C$19*I899-'data'!$C$16*J899)*$C900/60</f>
        <v>67.0428210102841</v>
      </c>
      <c r="K900" s="30">
        <f>K899+(OFFSET('data'!$C$20,0,D900)*I899-OFFSET('data'!$C$17,0,D900)*K899)*$C900/60</f>
        <v>189.752624477341</v>
      </c>
      <c r="L900" s="28">
        <f>$A900/60</f>
        <v>74.6666666666667</v>
      </c>
      <c r="M900" s="24">
        <f>I900/'data'!$C$15*1000</f>
        <v>2.5</v>
      </c>
      <c r="N900" s="24">
        <f>N899+'data'!$G$21*(M899-N899)/60*C899</f>
        <v>2.49993734202875</v>
      </c>
      <c r="O900" s="25">
        <f>IF(N900&lt;='data'!$G$22,1.89,1.47)</f>
        <v>1.89</v>
      </c>
      <c r="P900" s="24">
        <f>$A900</f>
        <v>4480</v>
      </c>
      <c r="Q900" s="25">
        <f>'data'!$G$23-'data'!$G$23*(1-('data'!$G$22^O900)/('data'!$G$22^O900+N900^O900))</f>
        <v>54.2024118988859</v>
      </c>
      <c r="R900" s="25">
        <f>VLOOKUP(IF(P900-'data'!$G$24&lt;0,0,P900-'data'!$G$24),P2:Q1104,2)</f>
        <v>54.2024638354341</v>
      </c>
    </row>
    <row r="901" ht="20.05" customHeight="1">
      <c r="A901" s="22">
        <f>$A900+C900</f>
        <v>4485</v>
      </c>
      <c r="B901" s="23">
        <v>2.5</v>
      </c>
      <c r="C901" s="24">
        <v>5</v>
      </c>
      <c r="D901" t="b" s="25">
        <v>0</v>
      </c>
      <c r="E901" s="26"/>
      <c r="F901" s="30">
        <f>3600*(B901*'data'!$C$15/1000-H901-I900)/C901</f>
        <v>429.131879542092</v>
      </c>
      <c r="G901" s="30">
        <f>IF(F901&gt;'data'!$H$29,'data'!$H$29,IF(F901&lt;0,0,F901))</f>
        <v>429.131879542092</v>
      </c>
      <c r="H901" s="30">
        <f>(J901*'data'!$C$16+K901*OFFSET('data'!$C$17,0,D901)-I900*(OFFSET('data'!$C$18,0,D901)+'data'!$C$19+OFFSET('data'!$C$20,0,D901)))*$C901/60</f>
        <v>-0.596016499364042</v>
      </c>
      <c r="I901" s="30">
        <f>(G901/60)*$C901/60+H901+I900</f>
        <v>16.3633802816823</v>
      </c>
      <c r="J901" s="30">
        <f>J900+('data'!$C$19*I900-'data'!$C$16*J900)*$C901/60</f>
        <v>67.0448599379487</v>
      </c>
      <c r="K901" s="30">
        <f>K900+(OFFSET('data'!$C$20,0,D901)*I900-OFFSET('data'!$C$17,0,D901)*K900)*$C901/60</f>
        <v>189.934476903233</v>
      </c>
      <c r="L901" s="28">
        <f>$A901/60</f>
        <v>74.75</v>
      </c>
      <c r="M901" s="24">
        <f>I901/'data'!$C$15*1000</f>
        <v>2.5</v>
      </c>
      <c r="N901" s="24">
        <f>N900+'data'!$G$21*(M900-N900)/60*C900</f>
        <v>2.49993807933846</v>
      </c>
      <c r="O901" s="25">
        <f>IF(N901&lt;='data'!$G$22,1.89,1.47)</f>
        <v>1.89</v>
      </c>
      <c r="P901" s="24">
        <f>$A901</f>
        <v>4485</v>
      </c>
      <c r="Q901" s="25">
        <f>'data'!$G$23-'data'!$G$23*(1-('data'!$G$22^O901)/('data'!$G$22^O901+N901^O901))</f>
        <v>54.2023992944626</v>
      </c>
      <c r="R901" s="25">
        <f>VLOOKUP(IF(P901-'data'!$G$24&lt;0,0,P901-'data'!$G$24),P2:Q1104,2)</f>
        <v>54.2024506198518</v>
      </c>
    </row>
    <row r="902" ht="20.05" customHeight="1">
      <c r="A902" s="22">
        <f>$A901+C901</f>
        <v>4490</v>
      </c>
      <c r="B902" s="23">
        <v>2.5</v>
      </c>
      <c r="C902" s="24">
        <v>5</v>
      </c>
      <c r="D902" t="b" s="25">
        <v>0</v>
      </c>
      <c r="E902" s="26"/>
      <c r="F902" s="30">
        <f>3600*(B902*'data'!$C$15/1000-H902-I901)/C902</f>
        <v>429.079576075677</v>
      </c>
      <c r="G902" s="30">
        <f>IF(F902&gt;'data'!$H$29,'data'!$H$29,IF(F902&lt;0,0,F902))</f>
        <v>429.079576075677</v>
      </c>
      <c r="H902" s="30">
        <f>(J902*'data'!$C$16+K902*OFFSET('data'!$C$17,0,D902)-I901*(OFFSET('data'!$C$18,0,D902)+'data'!$C$19+OFFSET('data'!$C$20,0,D902)))*$C902/60</f>
        <v>-0.595943855660688</v>
      </c>
      <c r="I902" s="30">
        <f>(G902/60)*$C902/60+H902+I901</f>
        <v>16.3633802816823</v>
      </c>
      <c r="J902" s="30">
        <f>J901+('data'!$C$19*I901-'data'!$C$16*J901)*$C902/60</f>
        <v>67.0468869004569</v>
      </c>
      <c r="K902" s="30">
        <f>K901+(OFFSET('data'!$C$20,0,D902)*I901-OFFSET('data'!$C$17,0,D902)*K901)*$C902/60</f>
        <v>190.116268560056</v>
      </c>
      <c r="L902" s="28">
        <f>$A902/60</f>
        <v>74.8333333333333</v>
      </c>
      <c r="M902" s="24">
        <f>I902/'data'!$C$15*1000</f>
        <v>2.5</v>
      </c>
      <c r="N902" s="24">
        <f>N901+'data'!$G$21*(M901-N901)/60*C901</f>
        <v>2.49993880797209</v>
      </c>
      <c r="O902" s="25">
        <f>IF(N902&lt;='data'!$G$22,1.89,1.47)</f>
        <v>1.89</v>
      </c>
      <c r="P902" s="24">
        <f>$A902</f>
        <v>4490</v>
      </c>
      <c r="Q902" s="25">
        <f>'data'!$G$23-'data'!$G$23*(1-('data'!$G$22^O902)/('data'!$G$22^O902+N902^O902))</f>
        <v>54.2023868383606</v>
      </c>
      <c r="R902" s="25">
        <f>VLOOKUP(IF(P902-'data'!$G$24&lt;0,0,P902-'data'!$G$24),P2:Q1104,2)</f>
        <v>54.2024375597827</v>
      </c>
    </row>
    <row r="903" ht="20.05" customHeight="1">
      <c r="A903" s="22">
        <f>$A902+C902</f>
        <v>4495</v>
      </c>
      <c r="B903" s="23">
        <v>2.5</v>
      </c>
      <c r="C903" s="24">
        <v>5</v>
      </c>
      <c r="D903" t="b" s="25">
        <v>0</v>
      </c>
      <c r="E903" s="26"/>
      <c r="F903" s="30">
        <f>3600*(B903*'data'!$C$15/1000-H903-I902)/C903</f>
        <v>429.027337484137</v>
      </c>
      <c r="G903" s="30">
        <f>IF(F903&gt;'data'!$H$29,'data'!$H$29,IF(F903&lt;0,0,F903))</f>
        <v>429.027337484137</v>
      </c>
      <c r="H903" s="30">
        <f>(J903*'data'!$C$16+K903*OFFSET('data'!$C$17,0,D903)-I902*(OFFSET('data'!$C$18,0,D903)+'data'!$C$19+OFFSET('data'!$C$20,0,D903)))*$C903/60</f>
        <v>-0.595871302061326</v>
      </c>
      <c r="I903" s="30">
        <f>(G903/60)*$C903/60+H903+I902</f>
        <v>16.3633802816823</v>
      </c>
      <c r="J903" s="30">
        <f>J902+('data'!$C$19*I902-'data'!$C$16*J902)*$C903/60</f>
        <v>67.0489019680245</v>
      </c>
      <c r="K903" s="30">
        <f>K902+(OFFSET('data'!$C$20,0,D903)*I902-OFFSET('data'!$C$17,0,D903)*K902)*$C903/60</f>
        <v>190.297999468116</v>
      </c>
      <c r="L903" s="28">
        <f>$A903/60</f>
        <v>74.9166666666667</v>
      </c>
      <c r="M903" s="24">
        <f>I903/'data'!$C$15*1000</f>
        <v>2.5</v>
      </c>
      <c r="N903" s="24">
        <f>N902+'data'!$G$21*(M902-N902)/60*C902</f>
        <v>2.49993952803173</v>
      </c>
      <c r="O903" s="25">
        <f>IF(N903&lt;='data'!$G$22,1.89,1.47)</f>
        <v>1.89</v>
      </c>
      <c r="P903" s="24">
        <f>$A903</f>
        <v>4495</v>
      </c>
      <c r="Q903" s="25">
        <f>'data'!$G$23-'data'!$G$23*(1-('data'!$G$22^O903)/('data'!$G$22^O903+N903^O903))</f>
        <v>54.2023745288348</v>
      </c>
      <c r="R903" s="25">
        <f>VLOOKUP(IF(P903-'data'!$G$24&lt;0,0,P903-'data'!$G$24),P2:Q1104,2)</f>
        <v>54.2024246533969</v>
      </c>
    </row>
    <row r="904" ht="20.05" customHeight="1">
      <c r="A904" s="22">
        <f>$A903+C903</f>
        <v>4500</v>
      </c>
      <c r="B904" s="23">
        <v>2.5</v>
      </c>
      <c r="C904" s="24">
        <v>5</v>
      </c>
      <c r="D904" t="b" s="25">
        <v>0</v>
      </c>
      <c r="E904" s="26"/>
      <c r="F904" s="30">
        <f>3600*(B904*'data'!$C$15/1000-H904-I903)/C904</f>
        <v>428.975163467651</v>
      </c>
      <c r="G904" s="30">
        <f>IF(F904&gt;'data'!$H$29,'data'!$H$29,IF(F904&lt;0,0,F904))</f>
        <v>428.975163467651</v>
      </c>
      <c r="H904" s="30">
        <f>(J904*'data'!$C$16+K904*OFFSET('data'!$C$17,0,D904)-I903*(OFFSET('data'!$C$18,0,D904)+'data'!$C$19+OFFSET('data'!$C$20,0,D904)))*$C904/60</f>
        <v>-0.59579883814954</v>
      </c>
      <c r="I904" s="30">
        <f>(G904/60)*$C904/60+H904+I903</f>
        <v>16.3633802816823</v>
      </c>
      <c r="J904" s="30">
        <f>J903+('data'!$C$19*I903-'data'!$C$16*J903)*$C904/60</f>
        <v>67.0509052104552</v>
      </c>
      <c r="K904" s="30">
        <f>K903+(OFFSET('data'!$C$20,0,D904)*I903-OFFSET('data'!$C$17,0,D904)*K903)*$C904/60</f>
        <v>190.479669647713</v>
      </c>
      <c r="L904" s="28">
        <f>$A904/60</f>
        <v>75</v>
      </c>
      <c r="M904" s="24">
        <f>I904/'data'!$C$15*1000</f>
        <v>2.5</v>
      </c>
      <c r="N904" s="24">
        <f>N903+'data'!$G$21*(M903-N903)/60*C903</f>
        <v>2.49994023961827</v>
      </c>
      <c r="O904" s="25">
        <f>IF(N904&lt;='data'!$G$22,1.89,1.47)</f>
        <v>1.89</v>
      </c>
      <c r="P904" s="24">
        <f>$A904</f>
        <v>4500</v>
      </c>
      <c r="Q904" s="25">
        <f>'data'!$G$23-'data'!$G$23*(1-('data'!$G$22^O904)/('data'!$G$22^O904+N904^O904))</f>
        <v>54.2023623641603</v>
      </c>
      <c r="R904" s="25">
        <f>VLOOKUP(IF(P904-'data'!$G$24&lt;0,0,P904-'data'!$G$24),P2:Q1104,2)</f>
        <v>54.2024118988859</v>
      </c>
    </row>
    <row r="905" ht="20.05" customHeight="1">
      <c r="A905" s="22">
        <f>$A904+C904</f>
        <v>4505</v>
      </c>
      <c r="B905" s="23">
        <v>2.5</v>
      </c>
      <c r="C905" s="24">
        <v>5</v>
      </c>
      <c r="D905" t="b" s="25">
        <v>0</v>
      </c>
      <c r="E905" s="26"/>
      <c r="F905" s="30">
        <f>3600*(B905*'data'!$C$15/1000-H905-I904)/C905</f>
        <v>428.923053728132</v>
      </c>
      <c r="G905" s="30">
        <f>IF(F905&gt;'data'!$H$29,'data'!$H$29,IF(F905&lt;0,0,F905))</f>
        <v>428.923053728132</v>
      </c>
      <c r="H905" s="30">
        <f>(J905*'data'!$C$16+K905*OFFSET('data'!$C$17,0,D905)-I904*(OFFSET('data'!$C$18,0,D905)+'data'!$C$19+OFFSET('data'!$C$20,0,D905)))*$C905/60</f>
        <v>-0.595726463511319</v>
      </c>
      <c r="I905" s="30">
        <f>(G905/60)*$C905/60+H905+I904</f>
        <v>16.3633802816823</v>
      </c>
      <c r="J905" s="30">
        <f>J904+('data'!$C$19*I904-'data'!$C$16*J904)*$C905/60</f>
        <v>67.0528966971432</v>
      </c>
      <c r="K905" s="30">
        <f>K904+(OFFSET('data'!$C$20,0,D905)*I904-OFFSET('data'!$C$17,0,D905)*K904)*$C905/60</f>
        <v>190.661279119141</v>
      </c>
      <c r="L905" s="28">
        <f>$A905/60</f>
        <v>75.0833333333333</v>
      </c>
      <c r="M905" s="24">
        <f>I905/'data'!$C$15*1000</f>
        <v>2.5</v>
      </c>
      <c r="N905" s="24">
        <f>N904+'data'!$G$21*(M904-N904)/60*C904</f>
        <v>2.49994094283142</v>
      </c>
      <c r="O905" s="25">
        <f>IF(N905&lt;='data'!$G$22,1.89,1.47)</f>
        <v>1.89</v>
      </c>
      <c r="P905" s="24">
        <f>$A905</f>
        <v>4505</v>
      </c>
      <c r="Q905" s="25">
        <f>'data'!$G$23-'data'!$G$23*(1-('data'!$G$22^O905)/('data'!$G$22^O905+N905^O905))</f>
        <v>54.2023503426324</v>
      </c>
      <c r="R905" s="25">
        <f>VLOOKUP(IF(P905-'data'!$G$24&lt;0,0,P905-'data'!$G$24),P2:Q1104,2)</f>
        <v>54.2023992944626</v>
      </c>
    </row>
    <row r="906" ht="20.05" customHeight="1">
      <c r="A906" s="22">
        <f>$A905+C905</f>
        <v>4510</v>
      </c>
      <c r="B906" s="23">
        <v>2.5</v>
      </c>
      <c r="C906" s="24">
        <v>5</v>
      </c>
      <c r="D906" t="b" s="25">
        <v>0</v>
      </c>
      <c r="E906" s="26"/>
      <c r="F906" s="30">
        <f>3600*(B906*'data'!$C$15/1000-H906-I905)/C906</f>
        <v>428.871007969212</v>
      </c>
      <c r="G906" s="30">
        <f>IF(F906&gt;'data'!$H$29,'data'!$H$29,IF(F906&lt;0,0,F906))</f>
        <v>428.871007969212</v>
      </c>
      <c r="H906" s="30">
        <f>(J906*'data'!$C$16+K906*OFFSET('data'!$C$17,0,D906)-I905*(OFFSET('data'!$C$18,0,D906)+'data'!$C$19+OFFSET('data'!$C$20,0,D906)))*$C906/60</f>
        <v>-0.595654177735042</v>
      </c>
      <c r="I906" s="30">
        <f>(G906/60)*$C906/60+H906+I905</f>
        <v>16.3633802816823</v>
      </c>
      <c r="J906" s="30">
        <f>J905+('data'!$C$19*I905-'data'!$C$16*J905)*$C906/60</f>
        <v>67.0548764970754</v>
      </c>
      <c r="K906" s="30">
        <f>K905+(OFFSET('data'!$C$20,0,D906)*I905-OFFSET('data'!$C$17,0,D906)*K905)*$C906/60</f>
        <v>190.842827902687</v>
      </c>
      <c r="L906" s="28">
        <f>$A906/60</f>
        <v>75.1666666666667</v>
      </c>
      <c r="M906" s="24">
        <f>I906/'data'!$C$15*1000</f>
        <v>2.5</v>
      </c>
      <c r="N906" s="24">
        <f>N905+'data'!$G$21*(M905-N905)/60*C905</f>
        <v>2.49994163776972</v>
      </c>
      <c r="O906" s="25">
        <f>IF(N906&lt;='data'!$G$22,1.89,1.47)</f>
        <v>1.89</v>
      </c>
      <c r="P906" s="24">
        <f>$A906</f>
        <v>4510</v>
      </c>
      <c r="Q906" s="25">
        <f>'data'!$G$23-'data'!$G$23*(1-('data'!$G$22^O906)/('data'!$G$22^O906+N906^O906))</f>
        <v>54.2023384625666</v>
      </c>
      <c r="R906" s="25">
        <f>VLOOKUP(IF(P906-'data'!$G$24&lt;0,0,P906-'data'!$G$24),P2:Q1104,2)</f>
        <v>54.2023868383606</v>
      </c>
    </row>
    <row r="907" ht="20.05" customHeight="1">
      <c r="A907" s="22">
        <f>$A906+C906</f>
        <v>4515</v>
      </c>
      <c r="B907" s="23">
        <v>2.5</v>
      </c>
      <c r="C907" s="24">
        <v>5</v>
      </c>
      <c r="D907" t="b" s="25">
        <v>0</v>
      </c>
      <c r="E907" s="26"/>
      <c r="F907" s="30">
        <f>3600*(B907*'data'!$C$15/1000-H907-I906)/C907</f>
        <v>428.819025896240</v>
      </c>
      <c r="G907" s="30">
        <f>IF(F907&gt;'data'!$H$29,'data'!$H$29,IF(F907&lt;0,0,F907))</f>
        <v>428.819025896240</v>
      </c>
      <c r="H907" s="30">
        <f>(J907*'data'!$C$16+K907*OFFSET('data'!$C$17,0,D907)-I906*(OFFSET('data'!$C$18,0,D907)+'data'!$C$19+OFFSET('data'!$C$20,0,D907)))*$C907/60</f>
        <v>-0.595581980411469</v>
      </c>
      <c r="I907" s="30">
        <f>(G907/60)*$C907/60+H907+I906</f>
        <v>16.3633802816823</v>
      </c>
      <c r="J907" s="30">
        <f>J906+('data'!$C$19*I906-'data'!$C$16*J906)*$C907/60</f>
        <v>67.0568446788339</v>
      </c>
      <c r="K907" s="30">
        <f>K906+(OFFSET('data'!$C$20,0,D907)*I906-OFFSET('data'!$C$17,0,D907)*K906)*$C907/60</f>
        <v>191.024316018630</v>
      </c>
      <c r="L907" s="28">
        <f>$A907/60</f>
        <v>75.25</v>
      </c>
      <c r="M907" s="24">
        <f>I907/'data'!$C$15*1000</f>
        <v>2.5</v>
      </c>
      <c r="N907" s="24">
        <f>N906+'data'!$G$21*(M906-N906)/60*C906</f>
        <v>2.49994232453053</v>
      </c>
      <c r="O907" s="25">
        <f>IF(N907&lt;='data'!$G$22,1.89,1.47)</f>
        <v>1.89</v>
      </c>
      <c r="P907" s="24">
        <f>$A907</f>
        <v>4515</v>
      </c>
      <c r="Q907" s="25">
        <f>'data'!$G$23-'data'!$G$23*(1-('data'!$G$22^O907)/('data'!$G$22^O907+N907^O907))</f>
        <v>54.2023267222983</v>
      </c>
      <c r="R907" s="25">
        <f>VLOOKUP(IF(P907-'data'!$G$24&lt;0,0,P907-'data'!$G$24),P2:Q1104,2)</f>
        <v>54.2023745288348</v>
      </c>
    </row>
    <row r="908" ht="20.05" customHeight="1">
      <c r="A908" s="22">
        <f>$A907+C907</f>
        <v>4520</v>
      </c>
      <c r="B908" s="23">
        <v>2.5</v>
      </c>
      <c r="C908" s="24">
        <v>5</v>
      </c>
      <c r="D908" t="b" s="25">
        <v>0</v>
      </c>
      <c r="E908" s="26"/>
      <c r="F908" s="30">
        <f>3600*(B908*'data'!$C$15/1000-H908-I907)/C908</f>
        <v>428.767107216263</v>
      </c>
      <c r="G908" s="30">
        <f>IF(F908&gt;'data'!$H$29,'data'!$H$29,IF(F908&lt;0,0,F908))</f>
        <v>428.767107216263</v>
      </c>
      <c r="H908" s="30">
        <f>(J908*'data'!$C$16+K908*OFFSET('data'!$C$17,0,D908)-I907*(OFFSET('data'!$C$18,0,D908)+'data'!$C$19+OFFSET('data'!$C$20,0,D908)))*$C908/60</f>
        <v>-0.595509871133724</v>
      </c>
      <c r="I908" s="30">
        <f>(G908/60)*$C908/60+H908+I907</f>
        <v>16.3633802816823</v>
      </c>
      <c r="J908" s="30">
        <f>J907+('data'!$C$19*I907-'data'!$C$16*J907)*$C908/60</f>
        <v>67.0588013105982</v>
      </c>
      <c r="K908" s="30">
        <f>K907+(OFFSET('data'!$C$20,0,D908)*I907-OFFSET('data'!$C$17,0,D908)*K907)*$C908/60</f>
        <v>191.205743487244</v>
      </c>
      <c r="L908" s="28">
        <f>$A908/60</f>
        <v>75.3333333333333</v>
      </c>
      <c r="M908" s="24">
        <f>I908/'data'!$C$15*1000</f>
        <v>2.5</v>
      </c>
      <c r="N908" s="24">
        <f>N907+'data'!$G$21*(M907-N907)/60*C907</f>
        <v>2.49994300321008</v>
      </c>
      <c r="O908" s="25">
        <f>IF(N908&lt;='data'!$G$22,1.89,1.47)</f>
        <v>1.89</v>
      </c>
      <c r="P908" s="24">
        <f>$A908</f>
        <v>4520</v>
      </c>
      <c r="Q908" s="25">
        <f>'data'!$G$23-'data'!$G$23*(1-('data'!$G$22^O908)/('data'!$G$22^O908+N908^O908))</f>
        <v>54.2023151201823</v>
      </c>
      <c r="R908" s="25">
        <f>VLOOKUP(IF(P908-'data'!$G$24&lt;0,0,P908-'data'!$G$24),P2:Q1104,2)</f>
        <v>54.2023623641603</v>
      </c>
    </row>
    <row r="909" ht="20.05" customHeight="1">
      <c r="A909" s="22">
        <f>$A908+C908</f>
        <v>4525</v>
      </c>
      <c r="B909" s="23">
        <v>2.5</v>
      </c>
      <c r="C909" s="24">
        <v>5</v>
      </c>
      <c r="D909" t="b" s="25">
        <v>0</v>
      </c>
      <c r="E909" s="26"/>
      <c r="F909" s="30">
        <f>3600*(B909*'data'!$C$15/1000-H909-I908)/C909</f>
        <v>428.715251638024</v>
      </c>
      <c r="G909" s="30">
        <f>IF(F909&gt;'data'!$H$29,'data'!$H$29,IF(F909&lt;0,0,F909))</f>
        <v>428.715251638024</v>
      </c>
      <c r="H909" s="30">
        <f>(J909*'data'!$C$16+K909*OFFSET('data'!$C$17,0,D909)-I908*(OFFSET('data'!$C$18,0,D909)+'data'!$C$19+OFFSET('data'!$C$20,0,D909)))*$C909/60</f>
        <v>-0.59543784949728</v>
      </c>
      <c r="I909" s="30">
        <f>(G909/60)*$C909/60+H909+I908</f>
        <v>16.3633802816823</v>
      </c>
      <c r="J909" s="30">
        <f>J908+('data'!$C$19*I908-'data'!$C$16*J908)*$C909/60</f>
        <v>67.0607464601479</v>
      </c>
      <c r="K909" s="30">
        <f>K908+(OFFSET('data'!$C$20,0,D909)*I908-OFFSET('data'!$C$17,0,D909)*K908)*$C909/60</f>
        <v>191.387110328795</v>
      </c>
      <c r="L909" s="28">
        <f>$A909/60</f>
        <v>75.4166666666667</v>
      </c>
      <c r="M909" s="24">
        <f>I909/'data'!$C$15*1000</f>
        <v>2.5</v>
      </c>
      <c r="N909" s="24">
        <f>N908+'data'!$G$21*(M908-N908)/60*C908</f>
        <v>2.49994367390346</v>
      </c>
      <c r="O909" s="25">
        <f>IF(N909&lt;='data'!$G$22,1.89,1.47)</f>
        <v>1.89</v>
      </c>
      <c r="P909" s="24">
        <f>$A909</f>
        <v>4525</v>
      </c>
      <c r="Q909" s="25">
        <f>'data'!$G$23-'data'!$G$23*(1-('data'!$G$22^O909)/('data'!$G$22^O909+N909^O909))</f>
        <v>54.2023036545932</v>
      </c>
      <c r="R909" s="25">
        <f>VLOOKUP(IF(P909-'data'!$G$24&lt;0,0,P909-'data'!$G$24),P2:Q1104,2)</f>
        <v>54.2023503426324</v>
      </c>
    </row>
    <row r="910" ht="20.05" customHeight="1">
      <c r="A910" s="22">
        <f>$A909+C909</f>
        <v>4530</v>
      </c>
      <c r="B910" s="23">
        <v>2.5</v>
      </c>
      <c r="C910" s="24">
        <v>5</v>
      </c>
      <c r="D910" t="b" s="25">
        <v>0</v>
      </c>
      <c r="E910" s="26"/>
      <c r="F910" s="30">
        <f>3600*(B910*'data'!$C$15/1000-H910-I909)/C910</f>
        <v>428.663458871944</v>
      </c>
      <c r="G910" s="30">
        <f>IF(F910&gt;'data'!$H$29,'data'!$H$29,IF(F910&lt;0,0,F910))</f>
        <v>428.663458871944</v>
      </c>
      <c r="H910" s="30">
        <f>(J910*'data'!$C$16+K910*OFFSET('data'!$C$17,0,D910)-I909*(OFFSET('data'!$C$18,0,D910)+'data'!$C$19+OFFSET('data'!$C$20,0,D910)))*$C910/60</f>
        <v>-0.595365915099947</v>
      </c>
      <c r="I910" s="30">
        <f>(G910/60)*$C910/60+H910+I909</f>
        <v>16.3633802816823</v>
      </c>
      <c r="J910" s="30">
        <f>J909+('data'!$C$19*I909-'data'!$C$16*J909)*$C910/60</f>
        <v>67.0626801948646</v>
      </c>
      <c r="K910" s="30">
        <f>K909+(OFFSET('data'!$C$20,0,D910)*I909-OFFSET('data'!$C$17,0,D910)*K909)*$C910/60</f>
        <v>191.568416563542</v>
      </c>
      <c r="L910" s="28">
        <f>$A910/60</f>
        <v>75.5</v>
      </c>
      <c r="M910" s="24">
        <f>I910/'data'!$C$15*1000</f>
        <v>2.5</v>
      </c>
      <c r="N910" s="24">
        <f>N909+'data'!$G$21*(M909-N909)/60*C909</f>
        <v>2.49994433670465</v>
      </c>
      <c r="O910" s="25">
        <f>IF(N910&lt;='data'!$G$22,1.89,1.47)</f>
        <v>1.89</v>
      </c>
      <c r="P910" s="24">
        <f>$A910</f>
        <v>4530</v>
      </c>
      <c r="Q910" s="25">
        <f>'data'!$G$23-'data'!$G$23*(1-('data'!$G$22^O910)/('data'!$G$22^O910+N910^O910))</f>
        <v>54.2022923239241</v>
      </c>
      <c r="R910" s="25">
        <f>VLOOKUP(IF(P910-'data'!$G$24&lt;0,0,P910-'data'!$G$24),P2:Q1104,2)</f>
        <v>54.2023384625666</v>
      </c>
    </row>
    <row r="911" ht="20.05" customHeight="1">
      <c r="A911" s="22">
        <f>$A910+C910</f>
        <v>4535</v>
      </c>
      <c r="B911" s="23">
        <v>2.5</v>
      </c>
      <c r="C911" s="24">
        <v>5</v>
      </c>
      <c r="D911" t="b" s="25">
        <v>0</v>
      </c>
      <c r="E911" s="26"/>
      <c r="F911" s="30">
        <f>3600*(B911*'data'!$C$15/1000-H911-I910)/C911</f>
        <v>428.611728630118</v>
      </c>
      <c r="G911" s="30">
        <f>IF(F911&gt;'data'!$H$29,'data'!$H$29,IF(F911&lt;0,0,F911))</f>
        <v>428.611728630118</v>
      </c>
      <c r="H911" s="30">
        <f>(J911*'data'!$C$16+K911*OFFSET('data'!$C$17,0,D911)-I910*(OFFSET('data'!$C$18,0,D911)+'data'!$C$19+OFFSET('data'!$C$20,0,D911)))*$C911/60</f>
        <v>-0.595294067541856</v>
      </c>
      <c r="I911" s="30">
        <f>(G911/60)*$C911/60+H911+I910</f>
        <v>16.3633802816823</v>
      </c>
      <c r="J911" s="30">
        <f>J910+('data'!$C$19*I910-'data'!$C$16*J910)*$C911/60</f>
        <v>67.0646025817347</v>
      </c>
      <c r="K911" s="30">
        <f>K910+(OFFSET('data'!$C$20,0,D911)*I910-OFFSET('data'!$C$17,0,D911)*K910)*$C911/60</f>
        <v>191.749662211739</v>
      </c>
      <c r="L911" s="28">
        <f>$A911/60</f>
        <v>75.5833333333333</v>
      </c>
      <c r="M911" s="24">
        <f>I911/'data'!$C$15*1000</f>
        <v>2.5</v>
      </c>
      <c r="N911" s="24">
        <f>N910+'data'!$G$21*(M910-N910)/60*C910</f>
        <v>2.49994499170652</v>
      </c>
      <c r="O911" s="25">
        <f>IF(N911&lt;='data'!$G$22,1.89,1.47)</f>
        <v>1.89</v>
      </c>
      <c r="P911" s="24">
        <f>$A911</f>
        <v>4535</v>
      </c>
      <c r="Q911" s="25">
        <f>'data'!$G$23-'data'!$G$23*(1-('data'!$G$22^O911)/('data'!$G$22^O911+N911^O911))</f>
        <v>54.2022811265874</v>
      </c>
      <c r="R911" s="25">
        <f>VLOOKUP(IF(P911-'data'!$G$24&lt;0,0,P911-'data'!$G$24),P2:Q1104,2)</f>
        <v>54.2023267222983</v>
      </c>
    </row>
    <row r="912" ht="20.05" customHeight="1">
      <c r="A912" s="22">
        <f>$A911+C911</f>
        <v>4540</v>
      </c>
      <c r="B912" s="23">
        <v>2.5</v>
      </c>
      <c r="C912" s="24">
        <v>5</v>
      </c>
      <c r="D912" t="b" s="25">
        <v>0</v>
      </c>
      <c r="E912" s="26"/>
      <c r="F912" s="30">
        <f>3600*(B912*'data'!$C$15/1000-H912-I911)/C912</f>
        <v>428.560060626307</v>
      </c>
      <c r="G912" s="30">
        <f>IF(F912&gt;'data'!$H$29,'data'!$H$29,IF(F912&lt;0,0,F912))</f>
        <v>428.560060626307</v>
      </c>
      <c r="H912" s="30">
        <f>(J912*'data'!$C$16+K912*OFFSET('data'!$C$17,0,D912)-I911*(OFFSET('data'!$C$18,0,D912)+'data'!$C$19+OFFSET('data'!$C$20,0,D912)))*$C912/60</f>
        <v>-0.595222306425451</v>
      </c>
      <c r="I912" s="30">
        <f>(G912/60)*$C912/60+H912+I911</f>
        <v>16.3633802816823</v>
      </c>
      <c r="J912" s="30">
        <f>J911+('data'!$C$19*I911-'data'!$C$16*J911)*$C912/60</f>
        <v>67.0665136873515</v>
      </c>
      <c r="K912" s="30">
        <f>K911+(OFFSET('data'!$C$20,0,D912)*I911-OFFSET('data'!$C$17,0,D912)*K911)*$C912/60</f>
        <v>191.930847293631</v>
      </c>
      <c r="L912" s="28">
        <f>$A912/60</f>
        <v>75.6666666666667</v>
      </c>
      <c r="M912" s="24">
        <f>I912/'data'!$C$15*1000</f>
        <v>2.5</v>
      </c>
      <c r="N912" s="24">
        <f>N911+'data'!$G$21*(M911-N911)/60*C911</f>
        <v>2.49994563900084</v>
      </c>
      <c r="O912" s="25">
        <f>IF(N912&lt;='data'!$G$22,1.89,1.47)</f>
        <v>1.89</v>
      </c>
      <c r="P912" s="24">
        <f>$A912</f>
        <v>4540</v>
      </c>
      <c r="Q912" s="25">
        <f>'data'!$G$23-'data'!$G$23*(1-('data'!$G$22^O912)/('data'!$G$22^O912+N912^O912))</f>
        <v>54.2022700610141</v>
      </c>
      <c r="R912" s="25">
        <f>VLOOKUP(IF(P912-'data'!$G$24&lt;0,0,P912-'data'!$G$24),P2:Q1104,2)</f>
        <v>54.2023151201823</v>
      </c>
    </row>
    <row r="913" ht="20.05" customHeight="1">
      <c r="A913" s="22">
        <f>$A912+C912</f>
        <v>4545</v>
      </c>
      <c r="B913" s="23">
        <v>2.5</v>
      </c>
      <c r="C913" s="24">
        <v>5</v>
      </c>
      <c r="D913" t="b" s="25">
        <v>0</v>
      </c>
      <c r="E913" s="26"/>
      <c r="F913" s="30">
        <f>3600*(B913*'data'!$C$15/1000-H913-I912)/C913</f>
        <v>428.508454575918</v>
      </c>
      <c r="G913" s="30">
        <f>IF(F913&gt;'data'!$H$29,'data'!$H$29,IF(F913&lt;0,0,F913))</f>
        <v>428.508454575918</v>
      </c>
      <c r="H913" s="30">
        <f>(J913*'data'!$C$16+K913*OFFSET('data'!$C$17,0,D913)-I912*(OFFSET('data'!$C$18,0,D913)+'data'!$C$19+OFFSET('data'!$C$20,0,D913)))*$C913/60</f>
        <v>-0.595150631355467</v>
      </c>
      <c r="I913" s="30">
        <f>(G913/60)*$C913/60+H913+I912</f>
        <v>16.3633802816823</v>
      </c>
      <c r="J913" s="30">
        <f>J912+('data'!$C$19*I912-'data'!$C$16*J912)*$C913/60</f>
        <v>67.0684135779173</v>
      </c>
      <c r="K913" s="30">
        <f>K912+(OFFSET('data'!$C$20,0,D913)*I912-OFFSET('data'!$C$17,0,D913)*K912)*$C913/60</f>
        <v>192.111971829457</v>
      </c>
      <c r="L913" s="28">
        <f>$A913/60</f>
        <v>75.75</v>
      </c>
      <c r="M913" s="24">
        <f>I913/'data'!$C$15*1000</f>
        <v>2.5</v>
      </c>
      <c r="N913" s="24">
        <f>N912+'data'!$G$21*(M912-N912)/60*C912</f>
        <v>2.49994627867831</v>
      </c>
      <c r="O913" s="25">
        <f>IF(N913&lt;='data'!$G$22,1.89,1.47)</f>
        <v>1.89</v>
      </c>
      <c r="P913" s="24">
        <f>$A913</f>
        <v>4545</v>
      </c>
      <c r="Q913" s="25">
        <f>'data'!$G$23-'data'!$G$23*(1-('data'!$G$22^O913)/('data'!$G$22^O913+N913^O913))</f>
        <v>54.2022591256538</v>
      </c>
      <c r="R913" s="25">
        <f>VLOOKUP(IF(P913-'data'!$G$24&lt;0,0,P913-'data'!$G$24),P2:Q1104,2)</f>
        <v>54.2023036545932</v>
      </c>
    </row>
    <row r="914" ht="20.05" customHeight="1">
      <c r="A914" s="22">
        <f>$A913+C913</f>
        <v>4550</v>
      </c>
      <c r="B914" s="23">
        <v>2.5</v>
      </c>
      <c r="C914" s="24">
        <v>5</v>
      </c>
      <c r="D914" t="b" s="25">
        <v>0</v>
      </c>
      <c r="E914" s="26"/>
      <c r="F914" s="30">
        <f>3600*(B914*'data'!$C$15/1000-H914-I913)/C914</f>
        <v>428.456910196008</v>
      </c>
      <c r="G914" s="30">
        <f>IF(F914&gt;'data'!$H$29,'data'!$H$29,IF(F914&lt;0,0,F914))</f>
        <v>428.456910196008</v>
      </c>
      <c r="H914" s="30">
        <f>(J914*'data'!$C$16+K914*OFFSET('data'!$C$17,0,D914)-I913*(OFFSET('data'!$C$18,0,D914)+'data'!$C$19+OFFSET('data'!$C$20,0,D914)))*$C914/60</f>
        <v>-0.595079041938925</v>
      </c>
      <c r="I914" s="30">
        <f>(G914/60)*$C914/60+H914+I913</f>
        <v>16.3633802816823</v>
      </c>
      <c r="J914" s="30">
        <f>J913+('data'!$C$19*I913-'data'!$C$16*J913)*$C914/60</f>
        <v>67.0703023192461</v>
      </c>
      <c r="K914" s="30">
        <f>K913+(OFFSET('data'!$C$20,0,D914)*I913-OFFSET('data'!$C$17,0,D914)*K913)*$C914/60</f>
        <v>192.293035839450</v>
      </c>
      <c r="L914" s="28">
        <f>$A914/60</f>
        <v>75.8333333333333</v>
      </c>
      <c r="M914" s="24">
        <f>I914/'data'!$C$15*1000</f>
        <v>2.5</v>
      </c>
      <c r="N914" s="24">
        <f>N913+'data'!$G$21*(M913-N913)/60*C913</f>
        <v>2.49994691082856</v>
      </c>
      <c r="O914" s="25">
        <f>IF(N914&lt;='data'!$G$22,1.89,1.47)</f>
        <v>1.89</v>
      </c>
      <c r="P914" s="24">
        <f>$A914</f>
        <v>4550</v>
      </c>
      <c r="Q914" s="25">
        <f>'data'!$G$23-'data'!$G$23*(1-('data'!$G$22^O914)/('data'!$G$22^O914+N914^O914))</f>
        <v>54.202248318974</v>
      </c>
      <c r="R914" s="25">
        <f>VLOOKUP(IF(P914-'data'!$G$24&lt;0,0,P914-'data'!$G$24),P2:Q1104,2)</f>
        <v>54.2022923239241</v>
      </c>
    </row>
    <row r="915" ht="20.05" customHeight="1">
      <c r="A915" s="22">
        <f>$A914+C914</f>
        <v>4555</v>
      </c>
      <c r="B915" s="23">
        <v>2.5</v>
      </c>
      <c r="C915" s="24">
        <v>5</v>
      </c>
      <c r="D915" t="b" s="25">
        <v>0</v>
      </c>
      <c r="E915" s="26"/>
      <c r="F915" s="30">
        <f>3600*(B915*'data'!$C$15/1000-H915-I914)/C915</f>
        <v>428.405427205263</v>
      </c>
      <c r="G915" s="30">
        <f>IF(F915&gt;'data'!$H$29,'data'!$H$29,IF(F915&lt;0,0,F915))</f>
        <v>428.405427205263</v>
      </c>
      <c r="H915" s="30">
        <f>(J915*'data'!$C$16+K915*OFFSET('data'!$C$17,0,D915)-I914*(OFFSET('data'!$C$18,0,D915)+'data'!$C$19+OFFSET('data'!$C$20,0,D915)))*$C915/60</f>
        <v>-0.595007537785112</v>
      </c>
      <c r="I915" s="30">
        <f>(G915/60)*$C915/60+H915+I914</f>
        <v>16.3633802816823</v>
      </c>
      <c r="J915" s="30">
        <f>J914+('data'!$C$19*I914-'data'!$C$16*J914)*$C915/60</f>
        <v>67.0721799767656</v>
      </c>
      <c r="K915" s="30">
        <f>K914+(OFFSET('data'!$C$20,0,D915)*I914-OFFSET('data'!$C$17,0,D915)*K914)*$C915/60</f>
        <v>192.474039343836</v>
      </c>
      <c r="L915" s="28">
        <f>$A915/60</f>
        <v>75.9166666666667</v>
      </c>
      <c r="M915" s="24">
        <f>I915/'data'!$C$15*1000</f>
        <v>2.5</v>
      </c>
      <c r="N915" s="24">
        <f>N914+'data'!$G$21*(M914-N914)/60*C914</f>
        <v>2.49994753554016</v>
      </c>
      <c r="O915" s="25">
        <f>IF(N915&lt;='data'!$G$22,1.89,1.47)</f>
        <v>1.89</v>
      </c>
      <c r="P915" s="24">
        <f>$A915</f>
        <v>4555</v>
      </c>
      <c r="Q915" s="25">
        <f>'data'!$G$23-'data'!$G$23*(1-('data'!$G$22^O915)/('data'!$G$22^O915+N915^O915))</f>
        <v>54.2022376394607</v>
      </c>
      <c r="R915" s="25">
        <f>VLOOKUP(IF(P915-'data'!$G$24&lt;0,0,P915-'data'!$G$24),P2:Q1104,2)</f>
        <v>54.2022811265874</v>
      </c>
    </row>
    <row r="916" ht="20.05" customHeight="1">
      <c r="A916" s="22">
        <f>$A915+C915</f>
        <v>4560</v>
      </c>
      <c r="B916" s="23">
        <v>2.5</v>
      </c>
      <c r="C916" s="24">
        <v>5</v>
      </c>
      <c r="D916" t="b" s="25">
        <v>0</v>
      </c>
      <c r="E916" s="26"/>
      <c r="F916" s="30">
        <f>3600*(B916*'data'!$C$15/1000-H916-I915)/C916</f>
        <v>428.354005323993</v>
      </c>
      <c r="G916" s="30">
        <f>IF(F916&gt;'data'!$H$29,'data'!$H$29,IF(F916&lt;0,0,F916))</f>
        <v>428.354005323993</v>
      </c>
      <c r="H916" s="30">
        <f>(J916*'data'!$C$16+K916*OFFSET('data'!$C$17,0,D916)-I915*(OFFSET('data'!$C$18,0,D916)+'data'!$C$19+OFFSET('data'!$C$20,0,D916)))*$C916/60</f>
        <v>-0.594936118505571</v>
      </c>
      <c r="I916" s="30">
        <f>(G916/60)*$C916/60+H916+I915</f>
        <v>16.3633802816823</v>
      </c>
      <c r="J916" s="30">
        <f>J915+('data'!$C$19*I915-'data'!$C$16*J915)*$C916/60</f>
        <v>67.07404661551951</v>
      </c>
      <c r="K916" s="30">
        <f>K915+(OFFSET('data'!$C$20,0,D916)*I915-OFFSET('data'!$C$17,0,D916)*K915)*$C916/60</f>
        <v>192.654982362834</v>
      </c>
      <c r="L916" s="28">
        <f>$A916/60</f>
        <v>76</v>
      </c>
      <c r="M916" s="24">
        <f>I916/'data'!$C$15*1000</f>
        <v>2.5</v>
      </c>
      <c r="N916" s="24">
        <f>N915+'data'!$G$21*(M915-N915)/60*C915</f>
        <v>2.49994815290065</v>
      </c>
      <c r="O916" s="25">
        <f>IF(N916&lt;='data'!$G$22,1.89,1.47)</f>
        <v>1.89</v>
      </c>
      <c r="P916" s="24">
        <f>$A916</f>
        <v>4560</v>
      </c>
      <c r="Q916" s="25">
        <f>'data'!$G$23-'data'!$G$23*(1-('data'!$G$22^O916)/('data'!$G$22^O916+N916^O916))</f>
        <v>54.2022270856171</v>
      </c>
      <c r="R916" s="25">
        <f>VLOOKUP(IF(P916-'data'!$G$24&lt;0,0,P916-'data'!$G$24),P2:Q1104,2)</f>
        <v>54.2022700610141</v>
      </c>
    </row>
    <row r="917" ht="20.05" customHeight="1">
      <c r="A917" s="22">
        <f>$A916+C916</f>
        <v>4565</v>
      </c>
      <c r="B917" s="23">
        <v>2.5</v>
      </c>
      <c r="C917" s="24">
        <v>5</v>
      </c>
      <c r="D917" t="b" s="25">
        <v>0</v>
      </c>
      <c r="E917" s="26"/>
      <c r="F917" s="30">
        <f>3600*(B917*'data'!$C$15/1000-H917-I916)/C917</f>
        <v>428.302644274127</v>
      </c>
      <c r="G917" s="30">
        <f>IF(F917&gt;'data'!$H$29,'data'!$H$29,IF(F917&lt;0,0,F917))</f>
        <v>428.302644274127</v>
      </c>
      <c r="H917" s="30">
        <f>(J917*'data'!$C$16+K917*OFFSET('data'!$C$17,0,D917)-I916*(OFFSET('data'!$C$18,0,D917)+'data'!$C$19+OFFSET('data'!$C$20,0,D917)))*$C917/60</f>
        <v>-0.59486478371409</v>
      </c>
      <c r="I917" s="30">
        <f>(G917/60)*$C917/60+H917+I916</f>
        <v>16.3633802816823</v>
      </c>
      <c r="J917" s="30">
        <f>J916+('data'!$C$19*I916-'data'!$C$16*J916)*$C917/60</f>
        <v>67.0759023001699</v>
      </c>
      <c r="K917" s="30">
        <f>K916+(OFFSET('data'!$C$20,0,D917)*I916-OFFSET('data'!$C$17,0,D917)*K916)*$C917/60</f>
        <v>192.835864916656</v>
      </c>
      <c r="L917" s="28">
        <f>$A917/60</f>
        <v>76.0833333333333</v>
      </c>
      <c r="M917" s="24">
        <f>I917/'data'!$C$15*1000</f>
        <v>2.5</v>
      </c>
      <c r="N917" s="24">
        <f>N916+'data'!$G$21*(M916-N916)/60*C916</f>
        <v>2.49994876299652</v>
      </c>
      <c r="O917" s="25">
        <f>IF(N917&lt;='data'!$G$22,1.89,1.47)</f>
        <v>1.89</v>
      </c>
      <c r="P917" s="24">
        <f>$A917</f>
        <v>4565</v>
      </c>
      <c r="Q917" s="25">
        <f>'data'!$G$23-'data'!$G$23*(1-('data'!$G$22^O917)/('data'!$G$22^O917+N917^O917))</f>
        <v>54.2022166559648</v>
      </c>
      <c r="R917" s="25">
        <f>VLOOKUP(IF(P917-'data'!$G$24&lt;0,0,P917-'data'!$G$24),P2:Q1104,2)</f>
        <v>54.2022591256538</v>
      </c>
    </row>
    <row r="918" ht="20.05" customHeight="1">
      <c r="A918" s="22">
        <f>$A917+C917</f>
        <v>4570</v>
      </c>
      <c r="B918" s="23">
        <v>2.5</v>
      </c>
      <c r="C918" s="24">
        <v>5</v>
      </c>
      <c r="D918" t="b" s="25">
        <v>0</v>
      </c>
      <c r="E918" s="26"/>
      <c r="F918" s="30">
        <f>3600*(B918*'data'!$C$15/1000-H918-I917)/C918</f>
        <v>428.251343779192</v>
      </c>
      <c r="G918" s="30">
        <f>IF(F918&gt;'data'!$H$29,'data'!$H$29,IF(F918&lt;0,0,F918))</f>
        <v>428.251343779192</v>
      </c>
      <c r="H918" s="30">
        <f>(J918*'data'!$C$16+K918*OFFSET('data'!$C$17,0,D918)-I917*(OFFSET('data'!$C$18,0,D918)+'data'!$C$19+OFFSET('data'!$C$20,0,D918)))*$C918/60</f>
        <v>-0.594793533026681</v>
      </c>
      <c r="I918" s="30">
        <f>(G918/60)*$C918/60+H918+I917</f>
        <v>16.3633802816823</v>
      </c>
      <c r="J918" s="30">
        <f>J917+('data'!$C$19*I917-'data'!$C$16*J917)*$C918/60</f>
        <v>67.0777470949994</v>
      </c>
      <c r="K918" s="30">
        <f>K917+(OFFSET('data'!$C$20,0,D918)*I917-OFFSET('data'!$C$17,0,D918)*K917)*$C918/60</f>
        <v>193.016687025507</v>
      </c>
      <c r="L918" s="28">
        <f>$A918/60</f>
        <v>76.1666666666667</v>
      </c>
      <c r="M918" s="24">
        <f>I918/'data'!$C$15*1000</f>
        <v>2.5</v>
      </c>
      <c r="N918" s="24">
        <f>N917+'data'!$G$21*(M917-N917)/60*C917</f>
        <v>2.49994936591326</v>
      </c>
      <c r="O918" s="25">
        <f>IF(N918&lt;='data'!$G$22,1.89,1.47)</f>
        <v>1.89</v>
      </c>
      <c r="P918" s="24">
        <f>$A918</f>
        <v>4570</v>
      </c>
      <c r="Q918" s="25">
        <f>'data'!$G$23-'data'!$G$23*(1-('data'!$G$22^O918)/('data'!$G$22^O918+N918^O918))</f>
        <v>54.2022063490422</v>
      </c>
      <c r="R918" s="25">
        <f>VLOOKUP(IF(P918-'data'!$G$24&lt;0,0,P918-'data'!$G$24),P2:Q1104,2)</f>
        <v>54.202248318974</v>
      </c>
    </row>
    <row r="919" ht="20.05" customHeight="1">
      <c r="A919" s="22">
        <f>$A918+C918</f>
        <v>4575</v>
      </c>
      <c r="B919" s="23">
        <v>2.5</v>
      </c>
      <c r="C919" s="24">
        <v>5</v>
      </c>
      <c r="D919" t="b" s="25">
        <v>0</v>
      </c>
      <c r="E919" s="26"/>
      <c r="F919" s="30">
        <f>3600*(B919*'data'!$C$15/1000-H919-I918)/C919</f>
        <v>428.200103564317</v>
      </c>
      <c r="G919" s="30">
        <f>IF(F919&gt;'data'!$H$29,'data'!$H$29,IF(F919&lt;0,0,F919))</f>
        <v>428.200103564317</v>
      </c>
      <c r="H919" s="30">
        <f>(J919*'data'!$C$16+K919*OFFSET('data'!$C$17,0,D919)-I918*(OFFSET('data'!$C$18,0,D919)+'data'!$C$19+OFFSET('data'!$C$20,0,D919)))*$C919/60</f>
        <v>-0.594722366061577</v>
      </c>
      <c r="I919" s="30">
        <f>(G919/60)*$C919/60+H919+I918</f>
        <v>16.3633802816823</v>
      </c>
      <c r="J919" s="30">
        <f>J918+('data'!$C$19*I918-'data'!$C$16*J918)*$C919/60</f>
        <v>67.07958106391339</v>
      </c>
      <c r="K919" s="30">
        <f>K918+(OFFSET('data'!$C$20,0,D919)*I918-OFFSET('data'!$C$17,0,D919)*K918)*$C919/60</f>
        <v>193.197448709586</v>
      </c>
      <c r="L919" s="28">
        <f>$A919/60</f>
        <v>76.25</v>
      </c>
      <c r="M919" s="24">
        <f>I919/'data'!$C$15*1000</f>
        <v>2.5</v>
      </c>
      <c r="N919" s="24">
        <f>N918+'data'!$G$21*(M918-N918)/60*C918</f>
        <v>2.49994996173536</v>
      </c>
      <c r="O919" s="25">
        <f>IF(N919&lt;='data'!$G$22,1.89,1.47)</f>
        <v>1.89</v>
      </c>
      <c r="P919" s="24">
        <f>$A919</f>
        <v>4575</v>
      </c>
      <c r="Q919" s="25">
        <f>'data'!$G$23-'data'!$G$23*(1-('data'!$G$22^O919)/('data'!$G$22^O919+N919^O919))</f>
        <v>54.2021961634049</v>
      </c>
      <c r="R919" s="25">
        <f>VLOOKUP(IF(P919-'data'!$G$24&lt;0,0,P919-'data'!$G$24),P2:Q1104,2)</f>
        <v>54.2022376394607</v>
      </c>
    </row>
    <row r="920" ht="20.05" customHeight="1">
      <c r="A920" s="22">
        <f>$A919+C919</f>
        <v>4580</v>
      </c>
      <c r="B920" s="23">
        <v>2.5</v>
      </c>
      <c r="C920" s="24">
        <v>5</v>
      </c>
      <c r="D920" t="b" s="25">
        <v>0</v>
      </c>
      <c r="E920" s="26"/>
      <c r="F920" s="30">
        <f>3600*(B920*'data'!$C$15/1000-H920-I919)/C920</f>
        <v>428.148923356213</v>
      </c>
      <c r="G920" s="30">
        <f>IF(F920&gt;'data'!$H$29,'data'!$H$29,IF(F920&lt;0,0,F920))</f>
        <v>428.148923356213</v>
      </c>
      <c r="H920" s="30">
        <f>(J920*'data'!$C$16+K920*OFFSET('data'!$C$17,0,D920)-I919*(OFFSET('data'!$C$18,0,D920)+'data'!$C$19+OFFSET('data'!$C$20,0,D920)))*$C920/60</f>
        <v>-0.5946512824392099</v>
      </c>
      <c r="I920" s="30">
        <f>(G920/60)*$C920/60+H920+I919</f>
        <v>16.3633802816823</v>
      </c>
      <c r="J920" s="30">
        <f>J919+('data'!$C$19*I919-'data'!$C$16*J919)*$C920/60</f>
        <v>67.08140427044221</v>
      </c>
      <c r="K920" s="30">
        <f>K919+(OFFSET('data'!$C$20,0,D920)*I919-OFFSET('data'!$C$17,0,D920)*K919)*$C920/60</f>
        <v>193.378149989086</v>
      </c>
      <c r="L920" s="28">
        <f>$A920/60</f>
        <v>76.3333333333333</v>
      </c>
      <c r="M920" s="24">
        <f>I920/'data'!$C$15*1000</f>
        <v>2.5</v>
      </c>
      <c r="N920" s="24">
        <f>N919+'data'!$G$21*(M919-N919)/60*C919</f>
        <v>2.49995055054629</v>
      </c>
      <c r="O920" s="25">
        <f>IF(N920&lt;='data'!$G$22,1.89,1.47)</f>
        <v>1.89</v>
      </c>
      <c r="P920" s="24">
        <f>$A920</f>
        <v>4580</v>
      </c>
      <c r="Q920" s="25">
        <f>'data'!$G$23-'data'!$G$23*(1-('data'!$G$22^O920)/('data'!$G$22^O920+N920^O920))</f>
        <v>54.2021860976258</v>
      </c>
      <c r="R920" s="25">
        <f>VLOOKUP(IF(P920-'data'!$G$24&lt;0,0,P920-'data'!$G$24),P2:Q1104,2)</f>
        <v>54.2022270856171</v>
      </c>
    </row>
    <row r="921" ht="20.05" customHeight="1">
      <c r="A921" s="22">
        <f>$A920+C920</f>
        <v>4585</v>
      </c>
      <c r="B921" s="23">
        <v>2.5</v>
      </c>
      <c r="C921" s="24">
        <v>5</v>
      </c>
      <c r="D921" t="b" s="25">
        <v>0</v>
      </c>
      <c r="E921" s="26"/>
      <c r="F921" s="30">
        <f>3600*(B921*'data'!$C$15/1000-H921-I920)/C921</f>
        <v>428.097802883169</v>
      </c>
      <c r="G921" s="30">
        <f>IF(F921&gt;'data'!$H$29,'data'!$H$29,IF(F921&lt;0,0,F921))</f>
        <v>428.097802883169</v>
      </c>
      <c r="H921" s="30">
        <f>(J921*'data'!$C$16+K921*OFFSET('data'!$C$17,0,D921)-I920*(OFFSET('data'!$C$18,0,D921)+'data'!$C$19+OFFSET('data'!$C$20,0,D921)))*$C921/60</f>
        <v>-0.594580281782204</v>
      </c>
      <c r="I921" s="30">
        <f>(G921/60)*$C921/60+H921+I920</f>
        <v>16.3633802816823</v>
      </c>
      <c r="J921" s="30">
        <f>J920+('data'!$C$19*I920-'data'!$C$16*J920)*$C921/60</f>
        <v>67.0832167777433</v>
      </c>
      <c r="K921" s="30">
        <f>K920+(OFFSET('data'!$C$20,0,D921)*I920-OFFSET('data'!$C$17,0,D921)*K920)*$C921/60</f>
        <v>193.558790884191</v>
      </c>
      <c r="L921" s="28">
        <f>$A921/60</f>
        <v>76.4166666666667</v>
      </c>
      <c r="M921" s="24">
        <f>I921/'data'!$C$15*1000</f>
        <v>2.5</v>
      </c>
      <c r="N921" s="24">
        <f>N920+'data'!$G$21*(M920-N920)/60*C920</f>
        <v>2.49995113242856</v>
      </c>
      <c r="O921" s="25">
        <f>IF(N921&lt;='data'!$G$22,1.89,1.47)</f>
        <v>1.89</v>
      </c>
      <c r="P921" s="24">
        <f>$A921</f>
        <v>4585</v>
      </c>
      <c r="Q921" s="25">
        <f>'data'!$G$23-'data'!$G$23*(1-('data'!$G$22^O921)/('data'!$G$22^O921+N921^O921))</f>
        <v>54.2021761502944</v>
      </c>
      <c r="R921" s="25">
        <f>VLOOKUP(IF(P921-'data'!$G$24&lt;0,0,P921-'data'!$G$24),P2:Q1104,2)</f>
        <v>54.2022166559648</v>
      </c>
    </row>
    <row r="922" ht="20.05" customHeight="1">
      <c r="A922" s="22">
        <f>$A921+C921</f>
        <v>4590</v>
      </c>
      <c r="B922" s="23">
        <v>2.5</v>
      </c>
      <c r="C922" s="24">
        <v>5</v>
      </c>
      <c r="D922" t="b" s="25">
        <v>0</v>
      </c>
      <c r="E922" s="26"/>
      <c r="F922" s="30">
        <f>3600*(B922*'data'!$C$15/1000-H922-I921)/C922</f>
        <v>428.046741875043</v>
      </c>
      <c r="G922" s="30">
        <f>IF(F922&gt;'data'!$H$29,'data'!$H$29,IF(F922&lt;0,0,F922))</f>
        <v>428.046741875043</v>
      </c>
      <c r="H922" s="30">
        <f>(J922*'data'!$C$16+K922*OFFSET('data'!$C$17,0,D922)-I921*(OFFSET('data'!$C$18,0,D922)+'data'!$C$19+OFFSET('data'!$C$20,0,D922)))*$C922/60</f>
        <v>-0.594509363715362</v>
      </c>
      <c r="I922" s="30">
        <f>(G922/60)*$C922/60+H922+I921</f>
        <v>16.3633802816823</v>
      </c>
      <c r="J922" s="30">
        <f>J921+('data'!$C$19*I921-'data'!$C$16*J921)*$C922/60</f>
        <v>67.08501864860359</v>
      </c>
      <c r="K922" s="30">
        <f>K921+(OFFSET('data'!$C$20,0,D922)*I921-OFFSET('data'!$C$17,0,D922)*K921)*$C922/60</f>
        <v>193.739371415080</v>
      </c>
      <c r="L922" s="28">
        <f>$A922/60</f>
        <v>76.5</v>
      </c>
      <c r="M922" s="24">
        <f>I922/'data'!$C$15*1000</f>
        <v>2.5</v>
      </c>
      <c r="N922" s="24">
        <f>N921+'data'!$G$21*(M921-N921)/60*C921</f>
        <v>2.49995170746369</v>
      </c>
      <c r="O922" s="25">
        <f>IF(N922&lt;='data'!$G$22,1.89,1.47)</f>
        <v>1.89</v>
      </c>
      <c r="P922" s="24">
        <f>$A922</f>
        <v>4590</v>
      </c>
      <c r="Q922" s="25">
        <f>'data'!$G$23-'data'!$G$23*(1-('data'!$G$22^O922)/('data'!$G$22^O922+N922^O922))</f>
        <v>54.2021663200171</v>
      </c>
      <c r="R922" s="25">
        <f>VLOOKUP(IF(P922-'data'!$G$24&lt;0,0,P922-'data'!$G$24),P2:Q1104,2)</f>
        <v>54.2022063490422</v>
      </c>
    </row>
    <row r="923" ht="20.05" customHeight="1">
      <c r="A923" s="22">
        <f>$A922+C922</f>
        <v>4595</v>
      </c>
      <c r="B923" s="23">
        <v>2.5</v>
      </c>
      <c r="C923" s="24">
        <v>5</v>
      </c>
      <c r="D923" t="b" s="25">
        <v>0</v>
      </c>
      <c r="E923" s="26"/>
      <c r="F923" s="30">
        <f>3600*(B923*'data'!$C$15/1000-H923-I922)/C923</f>
        <v>427.995740063249</v>
      </c>
      <c r="G923" s="30">
        <f>IF(F923&gt;'data'!$H$29,'data'!$H$29,IF(F923&lt;0,0,F923))</f>
        <v>427.995740063249</v>
      </c>
      <c r="H923" s="30">
        <f>(J923*'data'!$C$16+K923*OFFSET('data'!$C$17,0,D923)-I922*(OFFSET('data'!$C$18,0,D923)+'data'!$C$19+OFFSET('data'!$C$20,0,D923)))*$C923/60</f>
        <v>-0.594438527865648</v>
      </c>
      <c r="I923" s="30">
        <f>(G923/60)*$C923/60+H923+I922</f>
        <v>16.3633802816823</v>
      </c>
      <c r="J923" s="30">
        <f>J922+('data'!$C$19*I922-'data'!$C$16*J922)*$C923/60</f>
        <v>67.0868099454415</v>
      </c>
      <c r="K923" s="30">
        <f>K922+(OFFSET('data'!$C$20,0,D923)*I922-OFFSET('data'!$C$17,0,D923)*K922)*$C923/60</f>
        <v>193.919891601924</v>
      </c>
      <c r="L923" s="28">
        <f>$A923/60</f>
        <v>76.5833333333333</v>
      </c>
      <c r="M923" s="24">
        <f>I923/'data'!$C$15*1000</f>
        <v>2.5</v>
      </c>
      <c r="N923" s="24">
        <f>N922+'data'!$G$21*(M922-N922)/60*C922</f>
        <v>2.49995227573226</v>
      </c>
      <c r="O923" s="25">
        <f>IF(N923&lt;='data'!$G$22,1.89,1.47)</f>
        <v>1.89</v>
      </c>
      <c r="P923" s="24">
        <f>$A923</f>
        <v>4595</v>
      </c>
      <c r="Q923" s="25">
        <f>'data'!$G$23-'data'!$G$23*(1-('data'!$G$22^O923)/('data'!$G$22^O923+N923^O923))</f>
        <v>54.2021566054163</v>
      </c>
      <c r="R923" s="25">
        <f>VLOOKUP(IF(P923-'data'!$G$24&lt;0,0,P923-'data'!$G$24),P2:Q1104,2)</f>
        <v>54.2021961634049</v>
      </c>
    </row>
    <row r="924" ht="20.05" customHeight="1">
      <c r="A924" s="22">
        <f>$A923+C923</f>
        <v>4600</v>
      </c>
      <c r="B924" s="23">
        <v>2.5</v>
      </c>
      <c r="C924" s="24">
        <v>5</v>
      </c>
      <c r="D924" t="b" s="25">
        <v>0</v>
      </c>
      <c r="E924" s="26"/>
      <c r="F924" s="30">
        <f>3600*(B924*'data'!$C$15/1000-H924-I923)/C924</f>
        <v>427.944797180751</v>
      </c>
      <c r="G924" s="30">
        <f>IF(F924&gt;'data'!$H$29,'data'!$H$29,IF(F924&lt;0,0,F924))</f>
        <v>427.944797180751</v>
      </c>
      <c r="H924" s="30">
        <f>(J924*'data'!$C$16+K924*OFFSET('data'!$C$17,0,D924)-I923*(OFFSET('data'!$C$18,0,D924)+'data'!$C$19+OFFSET('data'!$C$20,0,D924)))*$C924/60</f>
        <v>-0.594367773862179</v>
      </c>
      <c r="I924" s="30">
        <f>(G924/60)*$C924/60+H924+I923</f>
        <v>16.3633802816823</v>
      </c>
      <c r="J924" s="30">
        <f>J923+('data'!$C$19*I923-'data'!$C$16*J923)*$C924/60</f>
        <v>67.08859073030921</v>
      </c>
      <c r="K924" s="30">
        <f>K923+(OFFSET('data'!$C$20,0,D924)*I923-OFFSET('data'!$C$17,0,D924)*K923)*$C924/60</f>
        <v>194.100351464889</v>
      </c>
      <c r="L924" s="28">
        <f>$A924/60</f>
        <v>76.6666666666667</v>
      </c>
      <c r="M924" s="24">
        <f>I924/'data'!$C$15*1000</f>
        <v>2.5</v>
      </c>
      <c r="N924" s="24">
        <f>N923+'data'!$G$21*(M923-N923)/60*C923</f>
        <v>2.49995283731389</v>
      </c>
      <c r="O924" s="25">
        <f>IF(N924&lt;='data'!$G$22,1.89,1.47)</f>
        <v>1.89</v>
      </c>
      <c r="P924" s="24">
        <f>$A924</f>
        <v>4600</v>
      </c>
      <c r="Q924" s="25">
        <f>'data'!$G$23-'data'!$G$23*(1-('data'!$G$22^O924)/('data'!$G$22^O924+N924^O924))</f>
        <v>54.2021470051308</v>
      </c>
      <c r="R924" s="25">
        <f>VLOOKUP(IF(P924-'data'!$G$24&lt;0,0,P924-'data'!$G$24),P2:Q1104,2)</f>
        <v>54.2021860976258</v>
      </c>
    </row>
    <row r="925" ht="20.05" customHeight="1">
      <c r="A925" s="22">
        <f>$A924+C924</f>
        <v>4605</v>
      </c>
      <c r="B925" s="23">
        <v>2.5</v>
      </c>
      <c r="C925" s="24">
        <v>5</v>
      </c>
      <c r="D925" t="b" s="25">
        <v>0</v>
      </c>
      <c r="E925" s="26"/>
      <c r="F925" s="30">
        <f>3600*(B925*'data'!$C$15/1000-H925-I924)/C925</f>
        <v>427.893912962055</v>
      </c>
      <c r="G925" s="30">
        <f>IF(F925&gt;'data'!$H$29,'data'!$H$29,IF(F925&lt;0,0,F925))</f>
        <v>427.893912962055</v>
      </c>
      <c r="H925" s="30">
        <f>(J925*'data'!$C$16+K925*OFFSET('data'!$C$17,0,D925)-I924*(OFFSET('data'!$C$18,0,D925)+'data'!$C$19+OFFSET('data'!$C$20,0,D925)))*$C925/60</f>
        <v>-0.5942971013362131</v>
      </c>
      <c r="I925" s="30">
        <f>(G925/60)*$C925/60+H925+I924</f>
        <v>16.3633802816823</v>
      </c>
      <c r="J925" s="30">
        <f>J924+('data'!$C$19*I924-'data'!$C$16*J924)*$C925/60</f>
        <v>67.09036106489469</v>
      </c>
      <c r="K925" s="30">
        <f>K924+(OFFSET('data'!$C$20,0,D925)*I924-OFFSET('data'!$C$17,0,D925)*K924)*$C925/60</f>
        <v>194.280751024132</v>
      </c>
      <c r="L925" s="28">
        <f>$A925/60</f>
        <v>76.75</v>
      </c>
      <c r="M925" s="24">
        <f>I925/'data'!$C$15*1000</f>
        <v>2.5</v>
      </c>
      <c r="N925" s="24">
        <f>N924+'data'!$G$21*(M924-N924)/60*C924</f>
        <v>2.49995339228727</v>
      </c>
      <c r="O925" s="25">
        <f>IF(N925&lt;='data'!$G$22,1.89,1.47)</f>
        <v>1.89</v>
      </c>
      <c r="P925" s="24">
        <f>$A925</f>
        <v>4605</v>
      </c>
      <c r="Q925" s="25">
        <f>'data'!$G$23-'data'!$G$23*(1-('data'!$G$22^O925)/('data'!$G$22^O925+N925^O925))</f>
        <v>54.2021375178153</v>
      </c>
      <c r="R925" s="25">
        <f>VLOOKUP(IF(P925-'data'!$G$24&lt;0,0,P925-'data'!$G$24),P2:Q1104,2)</f>
        <v>54.2021761502944</v>
      </c>
    </row>
    <row r="926" ht="20.05" customHeight="1">
      <c r="A926" s="22">
        <f>$A925+C925</f>
        <v>4610</v>
      </c>
      <c r="B926" s="23">
        <v>2.5</v>
      </c>
      <c r="C926" s="24">
        <v>5</v>
      </c>
      <c r="D926" t="b" s="25">
        <v>0</v>
      </c>
      <c r="E926" s="26"/>
      <c r="F926" s="30">
        <f>3600*(B926*'data'!$C$15/1000-H926-I925)/C926</f>
        <v>427.843087143197</v>
      </c>
      <c r="G926" s="30">
        <f>IF(F926&gt;'data'!$H$29,'data'!$H$29,IF(F926&lt;0,0,F926))</f>
        <v>427.843087143197</v>
      </c>
      <c r="H926" s="30">
        <f>(J926*'data'!$C$16+K926*OFFSET('data'!$C$17,0,D926)-I925*(OFFSET('data'!$C$18,0,D926)+'data'!$C$19+OFFSET('data'!$C$20,0,D926)))*$C926/60</f>
        <v>-0.594226509921132</v>
      </c>
      <c r="I926" s="30">
        <f>(G926/60)*$C926/60+H926+I925</f>
        <v>16.3633802816823</v>
      </c>
      <c r="J926" s="30">
        <f>J925+('data'!$C$19*I925-'data'!$C$16*J925)*$C926/60</f>
        <v>67.092121010524</v>
      </c>
      <c r="K926" s="30">
        <f>K925+(OFFSET('data'!$C$20,0,D926)*I925-OFFSET('data'!$C$17,0,D926)*K925)*$C926/60</f>
        <v>194.461090299806</v>
      </c>
      <c r="L926" s="28">
        <f>$A926/60</f>
        <v>76.8333333333333</v>
      </c>
      <c r="M926" s="24">
        <f>I926/'data'!$C$15*1000</f>
        <v>2.5</v>
      </c>
      <c r="N926" s="24">
        <f>N925+'data'!$G$21*(M925-N925)/60*C925</f>
        <v>2.49995394073016</v>
      </c>
      <c r="O926" s="25">
        <f>IF(N926&lt;='data'!$G$22,1.89,1.47)</f>
        <v>1.89</v>
      </c>
      <c r="P926" s="24">
        <f>$A926</f>
        <v>4610</v>
      </c>
      <c r="Q926" s="25">
        <f>'data'!$G$23-'data'!$G$23*(1-('data'!$G$22^O926)/('data'!$G$22^O926+N926^O926))</f>
        <v>54.2021281421405</v>
      </c>
      <c r="R926" s="25">
        <f>VLOOKUP(IF(P926-'data'!$G$24&lt;0,0,P926-'data'!$G$24),P2:Q1104,2)</f>
        <v>54.2021663200171</v>
      </c>
    </row>
    <row r="927" ht="20.05" customHeight="1">
      <c r="A927" s="22">
        <f>$A926+C926</f>
        <v>4615</v>
      </c>
      <c r="B927" s="23">
        <v>2.5</v>
      </c>
      <c r="C927" s="24">
        <v>5</v>
      </c>
      <c r="D927" t="b" s="25">
        <v>0</v>
      </c>
      <c r="E927" s="26"/>
      <c r="F927" s="30">
        <f>3600*(B927*'data'!$C$15/1000-H927-I926)/C927</f>
        <v>427.792319461734</v>
      </c>
      <c r="G927" s="30">
        <f>IF(F927&gt;'data'!$H$29,'data'!$H$29,IF(F927&lt;0,0,F927))</f>
        <v>427.792319461734</v>
      </c>
      <c r="H927" s="30">
        <f>(J927*'data'!$C$16+K927*OFFSET('data'!$C$17,0,D927)-I926*(OFFSET('data'!$C$18,0,D927)+'data'!$C$19+OFFSET('data'!$C$20,0,D927)))*$C927/60</f>
        <v>-0.594155999252433</v>
      </c>
      <c r="I927" s="30">
        <f>(G927/60)*$C927/60+H927+I926</f>
        <v>16.3633802816823</v>
      </c>
      <c r="J927" s="30">
        <f>J926+('data'!$C$19*I926-'data'!$C$16*J926)*$C927/60</f>
        <v>67.0938706281632</v>
      </c>
      <c r="K927" s="30">
        <f>K926+(OFFSET('data'!$C$20,0,D927)*I926-OFFSET('data'!$C$17,0,D927)*K926)*$C927/60</f>
        <v>194.641369312055</v>
      </c>
      <c r="L927" s="28">
        <f>$A927/60</f>
        <v>76.9166666666667</v>
      </c>
      <c r="M927" s="24">
        <f>I927/'data'!$C$15*1000</f>
        <v>2.5</v>
      </c>
      <c r="N927" s="24">
        <f>N926+'data'!$G$21*(M926-N926)/60*C926</f>
        <v>2.49995448271941</v>
      </c>
      <c r="O927" s="25">
        <f>IF(N927&lt;='data'!$G$22,1.89,1.47)</f>
        <v>1.89</v>
      </c>
      <c r="P927" s="24">
        <f>$A927</f>
        <v>4615</v>
      </c>
      <c r="Q927" s="25">
        <f>'data'!$G$23-'data'!$G$23*(1-('data'!$G$22^O927)/('data'!$G$22^O927+N927^O927))</f>
        <v>54.2021188767926</v>
      </c>
      <c r="R927" s="25">
        <f>VLOOKUP(IF(P927-'data'!$G$24&lt;0,0,P927-'data'!$G$24),P2:Q1104,2)</f>
        <v>54.2021566054163</v>
      </c>
    </row>
    <row r="928" ht="20.05" customHeight="1">
      <c r="A928" s="22">
        <f>$A927+C927</f>
        <v>4620</v>
      </c>
      <c r="B928" s="23">
        <v>2.5</v>
      </c>
      <c r="C928" s="24">
        <v>5</v>
      </c>
      <c r="D928" t="b" s="25">
        <v>0</v>
      </c>
      <c r="E928" s="26"/>
      <c r="F928" s="30">
        <f>3600*(B928*'data'!$C$15/1000-H928-I927)/C928</f>
        <v>427.741609656738</v>
      </c>
      <c r="G928" s="30">
        <f>IF(F928&gt;'data'!$H$29,'data'!$H$29,IF(F928&lt;0,0,F928))</f>
        <v>427.741609656738</v>
      </c>
      <c r="H928" s="30">
        <f>(J928*'data'!$C$16+K928*OFFSET('data'!$C$17,0,D928)-I927*(OFFSET('data'!$C$18,0,D928)+'data'!$C$19+OFFSET('data'!$C$20,0,D928)))*$C928/60</f>
        <v>-0.594085568967717</v>
      </c>
      <c r="I928" s="30">
        <f>(G928/60)*$C928/60+H928+I927</f>
        <v>16.3633802816823</v>
      </c>
      <c r="J928" s="30">
        <f>J927+('data'!$C$19*I927-'data'!$C$16*J927)*$C928/60</f>
        <v>67.0956099784206</v>
      </c>
      <c r="K928" s="30">
        <f>K927+(OFFSET('data'!$C$20,0,D928)*I927-OFFSET('data'!$C$17,0,D928)*K927)*$C928/60</f>
        <v>194.821588081017</v>
      </c>
      <c r="L928" s="28">
        <f>$A928/60</f>
        <v>77</v>
      </c>
      <c r="M928" s="24">
        <f>I928/'data'!$C$15*1000</f>
        <v>2.5</v>
      </c>
      <c r="N928" s="24">
        <f>N927+'data'!$G$21*(M927-N927)/60*C927</f>
        <v>2.49995501833096</v>
      </c>
      <c r="O928" s="25">
        <f>IF(N928&lt;='data'!$G$22,1.89,1.47)</f>
        <v>1.89</v>
      </c>
      <c r="P928" s="24">
        <f>$A928</f>
        <v>4620</v>
      </c>
      <c r="Q928" s="25">
        <f>'data'!$G$23-'data'!$G$23*(1-('data'!$G$22^O928)/('data'!$G$22^O928+N928^O928))</f>
        <v>54.2021097204733</v>
      </c>
      <c r="R928" s="25">
        <f>VLOOKUP(IF(P928-'data'!$G$24&lt;0,0,P928-'data'!$G$24),P2:Q1104,2)</f>
        <v>54.2021470051308</v>
      </c>
    </row>
    <row r="929" ht="20.05" customHeight="1">
      <c r="A929" s="22">
        <f>$A928+C928</f>
        <v>4625</v>
      </c>
      <c r="B929" s="23">
        <v>2.5</v>
      </c>
      <c r="C929" s="24">
        <v>5</v>
      </c>
      <c r="D929" t="b" s="25">
        <v>0</v>
      </c>
      <c r="E929" s="26"/>
      <c r="F929" s="30">
        <f>3600*(B929*'data'!$C$15/1000-H929-I928)/C929</f>
        <v>427.690957468785</v>
      </c>
      <c r="G929" s="30">
        <f>IF(F929&gt;'data'!$H$29,'data'!$H$29,IF(F929&lt;0,0,F929))</f>
        <v>427.690957468785</v>
      </c>
      <c r="H929" s="30">
        <f>(J929*'data'!$C$16+K929*OFFSET('data'!$C$17,0,D929)-I928*(OFFSET('data'!$C$18,0,D929)+'data'!$C$19+OFFSET('data'!$C$20,0,D929)))*$C929/60</f>
        <v>-0.594015218706671</v>
      </c>
      <c r="I929" s="30">
        <f>(G929/60)*$C929/60+H929+I928</f>
        <v>16.3633802816823</v>
      </c>
      <c r="J929" s="30">
        <f>J928+('data'!$C$19*I928-'data'!$C$16*J928)*$C929/60</f>
        <v>67.0973391215489</v>
      </c>
      <c r="K929" s="30">
        <f>K928+(OFFSET('data'!$C$20,0,D929)*I928-OFFSET('data'!$C$17,0,D929)*K928)*$C929/60</f>
        <v>195.001746626823</v>
      </c>
      <c r="L929" s="28">
        <f>$A929/60</f>
        <v>77.0833333333333</v>
      </c>
      <c r="M929" s="24">
        <f>I929/'data'!$C$15*1000</f>
        <v>2.5</v>
      </c>
      <c r="N929" s="24">
        <f>N928+'data'!$G$21*(M928-N928)/60*C928</f>
        <v>2.49995554763985</v>
      </c>
      <c r="O929" s="25">
        <f>IF(N929&lt;='data'!$G$22,1.89,1.47)</f>
        <v>1.89</v>
      </c>
      <c r="P929" s="24">
        <f>$A929</f>
        <v>4625</v>
      </c>
      <c r="Q929" s="25">
        <f>'data'!$G$23-'data'!$G$23*(1-('data'!$G$22^O929)/('data'!$G$22^O929+N929^O929))</f>
        <v>54.2021006718998</v>
      </c>
      <c r="R929" s="25">
        <f>VLOOKUP(IF(P929-'data'!$G$24&lt;0,0,P929-'data'!$G$24),P2:Q1104,2)</f>
        <v>54.2021375178153</v>
      </c>
    </row>
    <row r="930" ht="20.05" customHeight="1">
      <c r="A930" s="22">
        <f>$A929+C929</f>
        <v>4630</v>
      </c>
      <c r="B930" s="23">
        <v>2.5</v>
      </c>
      <c r="C930" s="24">
        <v>5</v>
      </c>
      <c r="D930" t="b" s="25">
        <v>0</v>
      </c>
      <c r="E930" s="26"/>
      <c r="F930" s="30">
        <f>3600*(B930*'data'!$C$15/1000-H930-I929)/C930</f>
        <v>427.640362639946</v>
      </c>
      <c r="G930" s="30">
        <f>IF(F930&gt;'data'!$H$29,'data'!$H$29,IF(F930&lt;0,0,F930))</f>
        <v>427.640362639946</v>
      </c>
      <c r="H930" s="30">
        <f>(J930*'data'!$C$16+K930*OFFSET('data'!$C$17,0,D930)-I929*(OFFSET('data'!$C$18,0,D930)+'data'!$C$19+OFFSET('data'!$C$20,0,D930)))*$C930/60</f>
        <v>-0.593944948111061</v>
      </c>
      <c r="I930" s="30">
        <f>(G930/60)*$C930/60+H930+I929</f>
        <v>16.3633802816823</v>
      </c>
      <c r="J930" s="30">
        <f>J929+('data'!$C$19*I929-'data'!$C$16*J929)*$C930/60</f>
        <v>67.0990581174472</v>
      </c>
      <c r="K930" s="30">
        <f>K929+(OFFSET('data'!$C$20,0,D930)*I929-OFFSET('data'!$C$17,0,D930)*K929)*$C930/60</f>
        <v>195.181844969598</v>
      </c>
      <c r="L930" s="28">
        <f>$A930/60</f>
        <v>77.1666666666667</v>
      </c>
      <c r="M930" s="24">
        <f>I930/'data'!$C$15*1000</f>
        <v>2.5</v>
      </c>
      <c r="N930" s="24">
        <f>N929+'data'!$G$21*(M929-N929)/60*C929</f>
        <v>2.49995607072025</v>
      </c>
      <c r="O930" s="25">
        <f>IF(N930&lt;='data'!$G$22,1.89,1.47)</f>
        <v>1.89</v>
      </c>
      <c r="P930" s="24">
        <f>$A930</f>
        <v>4630</v>
      </c>
      <c r="Q930" s="25">
        <f>'data'!$G$23-'data'!$G$23*(1-('data'!$G$22^O930)/('data'!$G$22^O930+N930^O930))</f>
        <v>54.2020917298041</v>
      </c>
      <c r="R930" s="25">
        <f>VLOOKUP(IF(P930-'data'!$G$24&lt;0,0,P930-'data'!$G$24),P2:Q1104,2)</f>
        <v>54.2021281421405</v>
      </c>
    </row>
    <row r="931" ht="20.05" customHeight="1">
      <c r="A931" s="22">
        <f>$A930+C930</f>
        <v>4635</v>
      </c>
      <c r="B931" s="23">
        <v>2.5</v>
      </c>
      <c r="C931" s="24">
        <v>5</v>
      </c>
      <c r="D931" t="b" s="25">
        <v>0</v>
      </c>
      <c r="E931" s="26"/>
      <c r="F931" s="30">
        <f>3600*(B931*'data'!$C$15/1000-H931-I930)/C931</f>
        <v>427.589824913779</v>
      </c>
      <c r="G931" s="30">
        <f>IF(F931&gt;'data'!$H$29,'data'!$H$29,IF(F931&lt;0,0,F931))</f>
        <v>427.589824913779</v>
      </c>
      <c r="H931" s="30">
        <f>(J931*'data'!$C$16+K931*OFFSET('data'!$C$17,0,D931)-I930*(OFFSET('data'!$C$18,0,D931)+'data'!$C$19+OFFSET('data'!$C$20,0,D931)))*$C931/60</f>
        <v>-0.593874756824718</v>
      </c>
      <c r="I931" s="30">
        <f>(G931/60)*$C931/60+H931+I930</f>
        <v>16.3633802816823</v>
      </c>
      <c r="J931" s="30">
        <f>J930+('data'!$C$19*I930-'data'!$C$16*J930)*$C931/60</f>
        <v>67.1007670256631</v>
      </c>
      <c r="K931" s="30">
        <f>K930+(OFFSET('data'!$C$20,0,D931)*I930-OFFSET('data'!$C$17,0,D931)*K930)*$C931/60</f>
        <v>195.361883129460</v>
      </c>
      <c r="L931" s="28">
        <f>$A931/60</f>
        <v>77.25</v>
      </c>
      <c r="M931" s="24">
        <f>I931/'data'!$C$15*1000</f>
        <v>2.5</v>
      </c>
      <c r="N931" s="24">
        <f>N930+'data'!$G$21*(M930-N930)/60*C930</f>
        <v>2.49995658764545</v>
      </c>
      <c r="O931" s="25">
        <f>IF(N931&lt;='data'!$G$22,1.89,1.47)</f>
        <v>1.89</v>
      </c>
      <c r="P931" s="24">
        <f>$A931</f>
        <v>4635</v>
      </c>
      <c r="Q931" s="25">
        <f>'data'!$G$23-'data'!$G$23*(1-('data'!$G$22^O931)/('data'!$G$22^O931+N931^O931))</f>
        <v>54.2020828929331</v>
      </c>
      <c r="R931" s="25">
        <f>VLOOKUP(IF(P931-'data'!$G$24&lt;0,0,P931-'data'!$G$24),P2:Q1104,2)</f>
        <v>54.2021188767926</v>
      </c>
    </row>
    <row r="932" ht="20.05" customHeight="1">
      <c r="A932" s="22">
        <f>$A931+C931</f>
        <v>4640</v>
      </c>
      <c r="B932" s="23">
        <v>2.5</v>
      </c>
      <c r="C932" s="24">
        <v>5</v>
      </c>
      <c r="D932" t="b" s="25">
        <v>0</v>
      </c>
      <c r="E932" s="26"/>
      <c r="F932" s="30">
        <f>3600*(B932*'data'!$C$15/1000-H932-I931)/C932</f>
        <v>427.539344035321</v>
      </c>
      <c r="G932" s="30">
        <f>IF(F932&gt;'data'!$H$29,'data'!$H$29,IF(F932&lt;0,0,F932))</f>
        <v>427.539344035321</v>
      </c>
      <c r="H932" s="30">
        <f>(J932*'data'!$C$16+K932*OFFSET('data'!$C$17,0,D932)-I931*(OFFSET('data'!$C$18,0,D932)+'data'!$C$19+OFFSET('data'!$C$20,0,D932)))*$C932/60</f>
        <v>-0.593804644493526</v>
      </c>
      <c r="I932" s="30">
        <f>(G932/60)*$C932/60+H932+I931</f>
        <v>16.3633802816823</v>
      </c>
      <c r="J932" s="30">
        <f>J931+('data'!$C$19*I931-'data'!$C$16*J931)*$C932/60</f>
        <v>67.10246590539469</v>
      </c>
      <c r="K932" s="30">
        <f>K931+(OFFSET('data'!$C$20,0,D932)*I931-OFFSET('data'!$C$17,0,D932)*K931)*$C932/60</f>
        <v>195.541861126520</v>
      </c>
      <c r="L932" s="28">
        <f>$A932/60</f>
        <v>77.3333333333333</v>
      </c>
      <c r="M932" s="24">
        <f>I932/'data'!$C$15*1000</f>
        <v>2.5</v>
      </c>
      <c r="N932" s="24">
        <f>N931+'data'!$G$21*(M931-N931)/60*C931</f>
        <v>2.49995709848788</v>
      </c>
      <c r="O932" s="25">
        <f>IF(N932&lt;='data'!$G$22,1.89,1.47)</f>
        <v>1.89</v>
      </c>
      <c r="P932" s="24">
        <f>$A932</f>
        <v>4640</v>
      </c>
      <c r="Q932" s="25">
        <f>'data'!$G$23-'data'!$G$23*(1-('data'!$G$22^O932)/('data'!$G$22^O932+N932^O932))</f>
        <v>54.2020741600488</v>
      </c>
      <c r="R932" s="25">
        <f>VLOOKUP(IF(P932-'data'!$G$24&lt;0,0,P932-'data'!$G$24),P2:Q1104,2)</f>
        <v>54.2021097204733</v>
      </c>
    </row>
    <row r="933" ht="20.05" customHeight="1">
      <c r="A933" s="22">
        <f>$A932+C932</f>
        <v>4645</v>
      </c>
      <c r="B933" s="23">
        <v>2.5</v>
      </c>
      <c r="C933" s="24">
        <v>5</v>
      </c>
      <c r="D933" t="b" s="25">
        <v>0</v>
      </c>
      <c r="E933" s="26"/>
      <c r="F933" s="30">
        <f>3600*(B933*'data'!$C$15/1000-H933-I932)/C933</f>
        <v>427.488919751076</v>
      </c>
      <c r="G933" s="30">
        <f>IF(F933&gt;'data'!$H$29,'data'!$H$29,IF(F933&lt;0,0,F933))</f>
        <v>427.488919751076</v>
      </c>
      <c r="H933" s="30">
        <f>(J933*'data'!$C$16+K933*OFFSET('data'!$C$17,0,D933)-I932*(OFFSET('data'!$C$18,0,D933)+'data'!$C$19+OFFSET('data'!$C$20,0,D933)))*$C933/60</f>
        <v>-0.593734610765409</v>
      </c>
      <c r="I933" s="30">
        <f>(G933/60)*$C933/60+H933+I932</f>
        <v>16.3633802816823</v>
      </c>
      <c r="J933" s="30">
        <f>J932+('data'!$C$19*I932-'data'!$C$16*J932)*$C933/60</f>
        <v>67.10415481549271</v>
      </c>
      <c r="K933" s="30">
        <f>K932+(OFFSET('data'!$C$20,0,D933)*I932-OFFSET('data'!$C$17,0,D933)*K932)*$C933/60</f>
        <v>195.721778980882</v>
      </c>
      <c r="L933" s="28">
        <f>$A933/60</f>
        <v>77.4166666666667</v>
      </c>
      <c r="M933" s="24">
        <f>I933/'data'!$C$15*1000</f>
        <v>2.5</v>
      </c>
      <c r="N933" s="24">
        <f>N932+'data'!$G$21*(M932-N932)/60*C932</f>
        <v>2.49995760331912</v>
      </c>
      <c r="O933" s="25">
        <f>IF(N933&lt;='data'!$G$22,1.89,1.47)</f>
        <v>1.89</v>
      </c>
      <c r="P933" s="24">
        <f>$A933</f>
        <v>4645</v>
      </c>
      <c r="Q933" s="25">
        <f>'data'!$G$23-'data'!$G$23*(1-('data'!$G$22^O933)/('data'!$G$22^O933+N933^O933))</f>
        <v>54.2020655299274</v>
      </c>
      <c r="R933" s="25">
        <f>VLOOKUP(IF(P933-'data'!$G$24&lt;0,0,P933-'data'!$G$24),P2:Q1104,2)</f>
        <v>54.2021006718998</v>
      </c>
    </row>
    <row r="934" ht="20.05" customHeight="1">
      <c r="A934" s="22">
        <f>$A933+C933</f>
        <v>4650</v>
      </c>
      <c r="B934" s="23">
        <v>2.5</v>
      </c>
      <c r="C934" s="24">
        <v>5</v>
      </c>
      <c r="D934" t="b" s="25">
        <v>0</v>
      </c>
      <c r="E934" s="26"/>
      <c r="F934" s="30">
        <f>3600*(B934*'data'!$C$15/1000-H934-I933)/C934</f>
        <v>427.438551809014</v>
      </c>
      <c r="G934" s="30">
        <f>IF(F934&gt;'data'!$H$29,'data'!$H$29,IF(F934&lt;0,0,F934))</f>
        <v>427.438551809014</v>
      </c>
      <c r="H934" s="30">
        <f>(J934*'data'!$C$16+K934*OFFSET('data'!$C$17,0,D934)-I933*(OFFSET('data'!$C$18,0,D934)+'data'!$C$19+OFFSET('data'!$C$20,0,D934)))*$C934/60</f>
        <v>-0.593664655290322</v>
      </c>
      <c r="I934" s="30">
        <f>(G934/60)*$C934/60+H934+I933</f>
        <v>16.3633802816823</v>
      </c>
      <c r="J934" s="30">
        <f>J933+('data'!$C$19*I933-'data'!$C$16*J933)*$C934/60</f>
        <v>67.1058338144625</v>
      </c>
      <c r="K934" s="30">
        <f>K933+(OFFSET('data'!$C$20,0,D934)*I933-OFFSET('data'!$C$17,0,D934)*K933)*$C934/60</f>
        <v>195.901636712644</v>
      </c>
      <c r="L934" s="28">
        <f>$A934/60</f>
        <v>77.5</v>
      </c>
      <c r="M934" s="24">
        <f>I934/'data'!$C$15*1000</f>
        <v>2.5</v>
      </c>
      <c r="N934" s="24">
        <f>N933+'data'!$G$21*(M933-N933)/60*C933</f>
        <v>2.4999581022099</v>
      </c>
      <c r="O934" s="25">
        <f>IF(N934&lt;='data'!$G$22,1.89,1.47)</f>
        <v>1.89</v>
      </c>
      <c r="P934" s="24">
        <f>$A934</f>
        <v>4650</v>
      </c>
      <c r="Q934" s="25">
        <f>'data'!$G$23-'data'!$G$23*(1-('data'!$G$22^O934)/('data'!$G$22^O934+N934^O934))</f>
        <v>54.2020570013597</v>
      </c>
      <c r="R934" s="25">
        <f>VLOOKUP(IF(P934-'data'!$G$24&lt;0,0,P934-'data'!$G$24),P2:Q1104,2)</f>
        <v>54.2020917298041</v>
      </c>
    </row>
    <row r="935" ht="20.05" customHeight="1">
      <c r="A935" s="22">
        <f>$A934+C934</f>
        <v>4655</v>
      </c>
      <c r="B935" s="23">
        <v>2.5</v>
      </c>
      <c r="C935" s="24">
        <v>5</v>
      </c>
      <c r="D935" t="b" s="25">
        <v>0</v>
      </c>
      <c r="E935" s="26"/>
      <c r="F935" s="30">
        <f>3600*(B935*'data'!$C$15/1000-H935-I934)/C935</f>
        <v>427.388239958550</v>
      </c>
      <c r="G935" s="30">
        <f>IF(F935&gt;'data'!$H$29,'data'!$H$29,IF(F935&lt;0,0,F935))</f>
        <v>427.388239958550</v>
      </c>
      <c r="H935" s="30">
        <f>(J935*'data'!$C$16+K935*OFFSET('data'!$C$17,0,D935)-I934*(OFFSET('data'!$C$18,0,D935)+'data'!$C$19+OFFSET('data'!$C$20,0,D935)))*$C935/60</f>
        <v>-0.5935947777202339</v>
      </c>
      <c r="I935" s="30">
        <f>(G935/60)*$C935/60+H935+I934</f>
        <v>16.3633802816823</v>
      </c>
      <c r="J935" s="30">
        <f>J934+('data'!$C$19*I934-'data'!$C$16*J934)*$C935/60</f>
        <v>67.10750296046611</v>
      </c>
      <c r="K935" s="30">
        <f>K934+(OFFSET('data'!$C$20,0,D935)*I934-OFFSET('data'!$C$17,0,D935)*K934)*$C935/60</f>
        <v>196.081434341898</v>
      </c>
      <c r="L935" s="28">
        <f>$A935/60</f>
        <v>77.5833333333333</v>
      </c>
      <c r="M935" s="24">
        <f>I935/'data'!$C$15*1000</f>
        <v>2.5</v>
      </c>
      <c r="N935" s="24">
        <f>N934+'data'!$G$21*(M934-N934)/60*C934</f>
        <v>2.49995859523013</v>
      </c>
      <c r="O935" s="25">
        <f>IF(N935&lt;='data'!$G$22,1.89,1.47)</f>
        <v>1.89</v>
      </c>
      <c r="P935" s="24">
        <f>$A935</f>
        <v>4655</v>
      </c>
      <c r="Q935" s="25">
        <f>'data'!$G$23-'data'!$G$23*(1-('data'!$G$22^O935)/('data'!$G$22^O935+N935^O935))</f>
        <v>54.2020485731505</v>
      </c>
      <c r="R935" s="25">
        <f>VLOOKUP(IF(P935-'data'!$G$24&lt;0,0,P935-'data'!$G$24),P2:Q1104,2)</f>
        <v>54.2020828929331</v>
      </c>
    </row>
    <row r="936" ht="20.05" customHeight="1">
      <c r="A936" s="22">
        <f>$A935+C935</f>
        <v>4660</v>
      </c>
      <c r="B936" s="23">
        <v>2.5</v>
      </c>
      <c r="C936" s="24">
        <v>5</v>
      </c>
      <c r="D936" t="b" s="25">
        <v>0</v>
      </c>
      <c r="E936" s="26"/>
      <c r="F936" s="30">
        <f>3600*(B936*'data'!$C$15/1000-H936-I935)/C936</f>
        <v>427.337983950549</v>
      </c>
      <c r="G936" s="30">
        <f>IF(F936&gt;'data'!$H$29,'data'!$H$29,IF(F936&lt;0,0,F936))</f>
        <v>427.337983950549</v>
      </c>
      <c r="H936" s="30">
        <f>(J936*'data'!$C$16+K936*OFFSET('data'!$C$17,0,D936)-I935*(OFFSET('data'!$C$18,0,D936)+'data'!$C$19+OFFSET('data'!$C$20,0,D936)))*$C936/60</f>
        <v>-0.593524977709121</v>
      </c>
      <c r="I936" s="30">
        <f>(G936/60)*$C936/60+H936+I935</f>
        <v>16.3633802816823</v>
      </c>
      <c r="J936" s="30">
        <f>J935+('data'!$C$19*I935-'data'!$C$16*J935)*$C936/60</f>
        <v>67.1091623113242</v>
      </c>
      <c r="K936" s="30">
        <f>K935+(OFFSET('data'!$C$20,0,D936)*I935-OFFSET('data'!$C$17,0,D936)*K935)*$C936/60</f>
        <v>196.261171888727</v>
      </c>
      <c r="L936" s="28">
        <f>$A936/60</f>
        <v>77.6666666666667</v>
      </c>
      <c r="M936" s="24">
        <f>I936/'data'!$C$15*1000</f>
        <v>2.5</v>
      </c>
      <c r="N936" s="24">
        <f>N935+'data'!$G$21*(M935-N935)/60*C935</f>
        <v>2.49995908244889</v>
      </c>
      <c r="O936" s="25">
        <f>IF(N936&lt;='data'!$G$22,1.89,1.47)</f>
        <v>1.89</v>
      </c>
      <c r="P936" s="24">
        <f>$A936</f>
        <v>4660</v>
      </c>
      <c r="Q936" s="25">
        <f>'data'!$G$23-'data'!$G$23*(1-('data'!$G$22^O936)/('data'!$G$22^O936+N936^O936))</f>
        <v>54.2020402441189</v>
      </c>
      <c r="R936" s="25">
        <f>VLOOKUP(IF(P936-'data'!$G$24&lt;0,0,P936-'data'!$G$24),P2:Q1104,2)</f>
        <v>54.2020741600488</v>
      </c>
    </row>
    <row r="937" ht="20.05" customHeight="1">
      <c r="A937" s="22">
        <f>$A936+C936</f>
        <v>4665</v>
      </c>
      <c r="B937" s="23">
        <v>2.5</v>
      </c>
      <c r="C937" s="24">
        <v>5</v>
      </c>
      <c r="D937" t="b" s="25">
        <v>0</v>
      </c>
      <c r="E937" s="26"/>
      <c r="F937" s="30">
        <f>3600*(B937*'data'!$C$15/1000-H937-I936)/C937</f>
        <v>427.287783537308</v>
      </c>
      <c r="G937" s="30">
        <f>IF(F937&gt;'data'!$H$29,'data'!$H$29,IF(F937&lt;0,0,F937))</f>
        <v>427.287783537308</v>
      </c>
      <c r="H937" s="30">
        <f>(J937*'data'!$C$16+K937*OFFSET('data'!$C$17,0,D937)-I936*(OFFSET('data'!$C$18,0,D937)+'data'!$C$19+OFFSET('data'!$C$20,0,D937)))*$C937/60</f>
        <v>-0.593455254912953</v>
      </c>
      <c r="I937" s="30">
        <f>(G937/60)*$C937/60+H937+I936</f>
        <v>16.3633802816823</v>
      </c>
      <c r="J937" s="30">
        <f>J936+('data'!$C$19*I936-'data'!$C$16*J936)*$C937/60</f>
        <v>67.1108119245183</v>
      </c>
      <c r="K937" s="30">
        <f>K936+(OFFSET('data'!$C$20,0,D937)*I936-OFFSET('data'!$C$17,0,D937)*K936)*$C937/60</f>
        <v>196.440849373209</v>
      </c>
      <c r="L937" s="28">
        <f>$A937/60</f>
        <v>77.75</v>
      </c>
      <c r="M937" s="24">
        <f>I937/'data'!$C$15*1000</f>
        <v>2.5</v>
      </c>
      <c r="N937" s="24">
        <f>N936+'data'!$G$21*(M936-N936)/60*C936</f>
        <v>2.49995956393444</v>
      </c>
      <c r="O937" s="25">
        <f>IF(N937&lt;='data'!$G$22,1.89,1.47)</f>
        <v>1.89</v>
      </c>
      <c r="P937" s="24">
        <f>$A937</f>
        <v>4665</v>
      </c>
      <c r="Q937" s="25">
        <f>'data'!$G$23-'data'!$G$23*(1-('data'!$G$22^O937)/('data'!$G$22^O937+N937^O937))</f>
        <v>54.202032013098</v>
      </c>
      <c r="R937" s="25">
        <f>VLOOKUP(IF(P937-'data'!$G$24&lt;0,0,P937-'data'!$G$24),P2:Q1104,2)</f>
        <v>54.2020655299274</v>
      </c>
    </row>
    <row r="938" ht="20.05" customHeight="1">
      <c r="A938" s="22">
        <f>$A937+C937</f>
        <v>4670</v>
      </c>
      <c r="B938" s="23">
        <v>2.5</v>
      </c>
      <c r="C938" s="24">
        <v>5</v>
      </c>
      <c r="D938" t="b" s="25">
        <v>0</v>
      </c>
      <c r="E938" s="26"/>
      <c r="F938" s="30">
        <f>3600*(B938*'data'!$C$15/1000-H938-I937)/C938</f>
        <v>427.237638472552</v>
      </c>
      <c r="G938" s="30">
        <f>IF(F938&gt;'data'!$H$29,'data'!$H$29,IF(F938&lt;0,0,F938))</f>
        <v>427.237638472552</v>
      </c>
      <c r="H938" s="30">
        <f>(J938*'data'!$C$16+K938*OFFSET('data'!$C$17,0,D938)-I937*(OFFSET('data'!$C$18,0,D938)+'data'!$C$19+OFFSET('data'!$C$20,0,D938)))*$C938/60</f>
        <v>-0.593385608989681</v>
      </c>
      <c r="I938" s="30">
        <f>(G938/60)*$C938/60+H938+I937</f>
        <v>16.3633802816823</v>
      </c>
      <c r="J938" s="30">
        <f>J937+('data'!$C$19*I937-'data'!$C$16*J937)*$C938/60</f>
        <v>67.1124518571925</v>
      </c>
      <c r="K938" s="30">
        <f>K937+(OFFSET('data'!$C$20,0,D938)*I937-OFFSET('data'!$C$17,0,D938)*K937)*$C938/60</f>
        <v>196.620466815415</v>
      </c>
      <c r="L938" s="28">
        <f>$A938/60</f>
        <v>77.8333333333333</v>
      </c>
      <c r="M938" s="24">
        <f>I938/'data'!$C$15*1000</f>
        <v>2.5</v>
      </c>
      <c r="N938" s="24">
        <f>N937+'data'!$G$21*(M937-N937)/60*C937</f>
        <v>2.49996003975425</v>
      </c>
      <c r="O938" s="25">
        <f>IF(N938&lt;='data'!$G$22,1.89,1.47)</f>
        <v>1.89</v>
      </c>
      <c r="P938" s="24">
        <f>$A938</f>
        <v>4670</v>
      </c>
      <c r="Q938" s="25">
        <f>'data'!$G$23-'data'!$G$23*(1-('data'!$G$22^O938)/('data'!$G$22^O938+N938^O938))</f>
        <v>54.2020238789342</v>
      </c>
      <c r="R938" s="25">
        <f>VLOOKUP(IF(P938-'data'!$G$24&lt;0,0,P938-'data'!$G$24),P2:Q1104,2)</f>
        <v>54.2020570013597</v>
      </c>
    </row>
    <row r="939" ht="20.05" customHeight="1">
      <c r="A939" s="22">
        <f>$A938+C938</f>
        <v>4675</v>
      </c>
      <c r="B939" s="23">
        <v>2.5</v>
      </c>
      <c r="C939" s="24">
        <v>5</v>
      </c>
      <c r="D939" t="b" s="25">
        <v>0</v>
      </c>
      <c r="E939" s="26"/>
      <c r="F939" s="30">
        <f>3600*(B939*'data'!$C$15/1000-H939-I938)/C939</f>
        <v>427.187548511425</v>
      </c>
      <c r="G939" s="30">
        <f>IF(F939&gt;'data'!$H$29,'data'!$H$29,IF(F939&lt;0,0,F939))</f>
        <v>427.187548511425</v>
      </c>
      <c r="H939" s="30">
        <f>(J939*'data'!$C$16+K939*OFFSET('data'!$C$17,0,D939)-I938*(OFFSET('data'!$C$18,0,D939)+'data'!$C$19+OFFSET('data'!$C$20,0,D939)))*$C939/60</f>
        <v>-0.593316039599226</v>
      </c>
      <c r="I939" s="30">
        <f>(G939/60)*$C939/60+H939+I938</f>
        <v>16.3633802816823</v>
      </c>
      <c r="J939" s="30">
        <f>J938+('data'!$C$19*I938-'data'!$C$16*J938)*$C939/60</f>
        <v>67.1140821661555</v>
      </c>
      <c r="K939" s="30">
        <f>K938+(OFFSET('data'!$C$20,0,D939)*I938-OFFSET('data'!$C$17,0,D939)*K938)*$C939/60</f>
        <v>196.800024235408</v>
      </c>
      <c r="L939" s="28">
        <f>$A939/60</f>
        <v>77.9166666666667</v>
      </c>
      <c r="M939" s="24">
        <f>I939/'data'!$C$15*1000</f>
        <v>2.5</v>
      </c>
      <c r="N939" s="24">
        <f>N938+'data'!$G$21*(M938-N938)/60*C938</f>
        <v>2.49996050997498</v>
      </c>
      <c r="O939" s="25">
        <f>IF(N939&lt;='data'!$G$22,1.89,1.47)</f>
        <v>1.89</v>
      </c>
      <c r="P939" s="24">
        <f>$A939</f>
        <v>4675</v>
      </c>
      <c r="Q939" s="25">
        <f>'data'!$G$23-'data'!$G$23*(1-('data'!$G$22^O939)/('data'!$G$22^O939+N939^O939))</f>
        <v>54.2020158404881</v>
      </c>
      <c r="R939" s="25">
        <f>VLOOKUP(IF(P939-'data'!$G$24&lt;0,0,P939-'data'!$G$24),P2:Q1104,2)</f>
        <v>54.2020485731505</v>
      </c>
    </row>
    <row r="940" ht="20.05" customHeight="1">
      <c r="A940" s="22">
        <f>$A939+C939</f>
        <v>4680</v>
      </c>
      <c r="B940" s="23">
        <v>2.5</v>
      </c>
      <c r="C940" s="24">
        <v>5</v>
      </c>
      <c r="D940" t="b" s="25">
        <v>0</v>
      </c>
      <c r="E940" s="26"/>
      <c r="F940" s="30">
        <f>3600*(B940*'data'!$C$15/1000-H940-I939)/C940</f>
        <v>427.137513410478</v>
      </c>
      <c r="G940" s="30">
        <f>IF(F940&gt;'data'!$H$29,'data'!$H$29,IF(F940&lt;0,0,F940))</f>
        <v>427.137513410478</v>
      </c>
      <c r="H940" s="30">
        <f>(J940*'data'!$C$16+K940*OFFSET('data'!$C$17,0,D940)-I939*(OFFSET('data'!$C$18,0,D940)+'data'!$C$19+OFFSET('data'!$C$20,0,D940)))*$C940/60</f>
        <v>-0.593246546403467</v>
      </c>
      <c r="I940" s="30">
        <f>(G940/60)*$C940/60+H940+I939</f>
        <v>16.3633802816823</v>
      </c>
      <c r="J940" s="30">
        <f>J939+('data'!$C$19*I939-'data'!$C$16*J939)*$C940/60</f>
        <v>67.11570290788271</v>
      </c>
      <c r="K940" s="30">
        <f>K939+(OFFSET('data'!$C$20,0,D940)*I939-OFFSET('data'!$C$17,0,D940)*K939)*$C940/60</f>
        <v>196.979521653247</v>
      </c>
      <c r="L940" s="28">
        <f>$A940/60</f>
        <v>78</v>
      </c>
      <c r="M940" s="24">
        <f>I940/'data'!$C$15*1000</f>
        <v>2.5</v>
      </c>
      <c r="N940" s="24">
        <f>N939+'data'!$G$21*(M939-N939)/60*C939</f>
        <v>2.49996097466252</v>
      </c>
      <c r="O940" s="25">
        <f>IF(N940&lt;='data'!$G$22,1.89,1.47)</f>
        <v>1.89</v>
      </c>
      <c r="P940" s="24">
        <f>$A940</f>
        <v>4680</v>
      </c>
      <c r="Q940" s="25">
        <f>'data'!$G$23-'data'!$G$23*(1-('data'!$G$22^O940)/('data'!$G$22^O940+N940^O940))</f>
        <v>54.2020078966331</v>
      </c>
      <c r="R940" s="25">
        <f>VLOOKUP(IF(P940-'data'!$G$24&lt;0,0,P940-'data'!$G$24),P2:Q1104,2)</f>
        <v>54.2020402441189</v>
      </c>
    </row>
    <row r="941" ht="20.05" customHeight="1">
      <c r="A941" s="22">
        <f>$A940+C940</f>
        <v>4685</v>
      </c>
      <c r="B941" s="23">
        <v>2.5</v>
      </c>
      <c r="C941" s="24">
        <v>5</v>
      </c>
      <c r="D941" t="b" s="25">
        <v>0</v>
      </c>
      <c r="E941" s="26"/>
      <c r="F941" s="30">
        <f>3600*(B941*'data'!$C$15/1000-H941-I940)/C941</f>
        <v>427.087532927669</v>
      </c>
      <c r="G941" s="30">
        <f>IF(F941&gt;'data'!$H$29,'data'!$H$29,IF(F941&lt;0,0,F941))</f>
        <v>427.087532927669</v>
      </c>
      <c r="H941" s="30">
        <f>(J941*'data'!$C$16+K941*OFFSET('data'!$C$17,0,D941)-I940*(OFFSET('data'!$C$18,0,D941)+'data'!$C$19+OFFSET('data'!$C$20,0,D941)))*$C941/60</f>
        <v>-0.593177129066232</v>
      </c>
      <c r="I941" s="30">
        <f>(G941/60)*$C941/60+H941+I940</f>
        <v>16.3633802816823</v>
      </c>
      <c r="J941" s="30">
        <f>J940+('data'!$C$19*I940-'data'!$C$16*J940)*$C941/60</f>
        <v>67.117314138518</v>
      </c>
      <c r="K941" s="30">
        <f>K940+(OFFSET('data'!$C$20,0,D941)*I940-OFFSET('data'!$C$17,0,D941)*K940)*$C941/60</f>
        <v>197.158959088982</v>
      </c>
      <c r="L941" s="28">
        <f>$A941/60</f>
        <v>78.0833333333333</v>
      </c>
      <c r="M941" s="24">
        <f>I941/'data'!$C$15*1000</f>
        <v>2.5</v>
      </c>
      <c r="N941" s="24">
        <f>N940+'data'!$G$21*(M940-N940)/60*C940</f>
        <v>2.49996143388199</v>
      </c>
      <c r="O941" s="25">
        <f>IF(N941&lt;='data'!$G$22,1.89,1.47)</f>
        <v>1.89</v>
      </c>
      <c r="P941" s="24">
        <f>$A941</f>
        <v>4685</v>
      </c>
      <c r="Q941" s="25">
        <f>'data'!$G$23-'data'!$G$23*(1-('data'!$G$22^O941)/('data'!$G$22^O941+N941^O941))</f>
        <v>54.202000046256</v>
      </c>
      <c r="R941" s="25">
        <f>VLOOKUP(IF(P941-'data'!$G$24&lt;0,0,P941-'data'!$G$24),P2:Q1104,2)</f>
        <v>54.202032013098</v>
      </c>
    </row>
    <row r="942" ht="20.05" customHeight="1">
      <c r="A942" s="22">
        <f>$A941+C941</f>
        <v>4690</v>
      </c>
      <c r="B942" s="23">
        <v>2.5</v>
      </c>
      <c r="C942" s="24">
        <v>5</v>
      </c>
      <c r="D942" t="b" s="25">
        <v>0</v>
      </c>
      <c r="E942" s="26"/>
      <c r="F942" s="30">
        <f>3600*(B942*'data'!$C$15/1000-H942-I941)/C942</f>
        <v>427.037606822346</v>
      </c>
      <c r="G942" s="30">
        <f>IF(F942&gt;'data'!$H$29,'data'!$H$29,IF(F942&lt;0,0,F942))</f>
        <v>427.037606822346</v>
      </c>
      <c r="H942" s="30">
        <f>(J942*'data'!$C$16+K942*OFFSET('data'!$C$17,0,D942)-I941*(OFFSET('data'!$C$18,0,D942)+'data'!$C$19+OFFSET('data'!$C$20,0,D942)))*$C942/60</f>
        <v>-0.5931077872532829</v>
      </c>
      <c r="I942" s="30">
        <f>(G942/60)*$C942/60+H942+I941</f>
        <v>16.3633802816823</v>
      </c>
      <c r="J942" s="30">
        <f>J941+('data'!$C$19*I941-'data'!$C$16*J941)*$C942/60</f>
        <v>67.11891591387599</v>
      </c>
      <c r="K942" s="30">
        <f>K941+(OFFSET('data'!$C$20,0,D942)*I941-OFFSET('data'!$C$17,0,D942)*K941)*$C942/60</f>
        <v>197.338336562657</v>
      </c>
      <c r="L942" s="28">
        <f>$A942/60</f>
        <v>78.1666666666667</v>
      </c>
      <c r="M942" s="24">
        <f>I942/'data'!$C$15*1000</f>
        <v>2.5</v>
      </c>
      <c r="N942" s="24">
        <f>N941+'data'!$G$21*(M941-N941)/60*C941</f>
        <v>2.49996188769772</v>
      </c>
      <c r="O942" s="25">
        <f>IF(N942&lt;='data'!$G$22,1.89,1.47)</f>
        <v>1.89</v>
      </c>
      <c r="P942" s="24">
        <f>$A942</f>
        <v>4690</v>
      </c>
      <c r="Q942" s="25">
        <f>'data'!$G$23-'data'!$G$23*(1-('data'!$G$22^O942)/('data'!$G$22^O942+N942^O942))</f>
        <v>54.2019922882571</v>
      </c>
      <c r="R942" s="25">
        <f>VLOOKUP(IF(P942-'data'!$G$24&lt;0,0,P942-'data'!$G$24),P2:Q1104,2)</f>
        <v>54.2020238789342</v>
      </c>
    </row>
    <row r="943" ht="20.05" customHeight="1">
      <c r="A943" s="22">
        <f>$A942+C942</f>
        <v>4695</v>
      </c>
      <c r="B943" s="23">
        <v>2.5</v>
      </c>
      <c r="C943" s="24">
        <v>5</v>
      </c>
      <c r="D943" t="b" s="25">
        <v>0</v>
      </c>
      <c r="E943" s="26"/>
      <c r="F943" s="30">
        <f>3600*(B943*'data'!$C$15/1000-H943-I942)/C943</f>
        <v>426.987734855243</v>
      </c>
      <c r="G943" s="30">
        <f>IF(F943&gt;'data'!$H$29,'data'!$H$29,IF(F943&lt;0,0,F943))</f>
        <v>426.987734855243</v>
      </c>
      <c r="H943" s="30">
        <f>(J943*'data'!$C$16+K943*OFFSET('data'!$C$17,0,D943)-I942*(OFFSET('data'!$C$18,0,D943)+'data'!$C$19+OFFSET('data'!$C$20,0,D943)))*$C943/60</f>
        <v>-0.593038520632307</v>
      </c>
      <c r="I943" s="30">
        <f>(G943/60)*$C943/60+H943+I942</f>
        <v>16.3633802816823</v>
      </c>
      <c r="J943" s="30">
        <f>J942+('data'!$C$19*I942-'data'!$C$16*J942)*$C943/60</f>
        <v>67.12050828944361</v>
      </c>
      <c r="K943" s="30">
        <f>K942+(OFFSET('data'!$C$20,0,D943)*I942-OFFSET('data'!$C$17,0,D943)*K942)*$C943/60</f>
        <v>197.517654094309</v>
      </c>
      <c r="L943" s="28">
        <f>$A943/60</f>
        <v>78.25</v>
      </c>
      <c r="M943" s="24">
        <f>I943/'data'!$C$15*1000</f>
        <v>2.5</v>
      </c>
      <c r="N943" s="24">
        <f>N942+'data'!$G$21*(M942-N942)/60*C942</f>
        <v>2.49996233617331</v>
      </c>
      <c r="O943" s="25">
        <f>IF(N943&lt;='data'!$G$22,1.89,1.47)</f>
        <v>1.89</v>
      </c>
      <c r="P943" s="24">
        <f>$A943</f>
        <v>4695</v>
      </c>
      <c r="Q943" s="25">
        <f>'data'!$G$23-'data'!$G$23*(1-('data'!$G$22^O943)/('data'!$G$22^O943+N943^O943))</f>
        <v>54.2019846215491</v>
      </c>
      <c r="R943" s="25">
        <f>VLOOKUP(IF(P943-'data'!$G$24&lt;0,0,P943-'data'!$G$24),P2:Q1104,2)</f>
        <v>54.2020158404881</v>
      </c>
    </row>
    <row r="944" ht="20.05" customHeight="1">
      <c r="A944" s="22">
        <f>$A943+C943</f>
        <v>4700</v>
      </c>
      <c r="B944" s="23">
        <v>2.5</v>
      </c>
      <c r="C944" s="24">
        <v>5</v>
      </c>
      <c r="D944" t="b" s="25">
        <v>0</v>
      </c>
      <c r="E944" s="26"/>
      <c r="F944" s="30">
        <f>3600*(B944*'data'!$C$15/1000-H944-I943)/C944</f>
        <v>426.937916788473</v>
      </c>
      <c r="G944" s="30">
        <f>IF(F944&gt;'data'!$H$29,'data'!$H$29,IF(F944&lt;0,0,F944))</f>
        <v>426.937916788473</v>
      </c>
      <c r="H944" s="30">
        <f>(J944*'data'!$C$16+K944*OFFSET('data'!$C$17,0,D944)-I943*(OFFSET('data'!$C$18,0,D944)+'data'!$C$19+OFFSET('data'!$C$20,0,D944)))*$C944/60</f>
        <v>-0.592969328872904</v>
      </c>
      <c r="I944" s="30">
        <f>(G944/60)*$C944/60+H944+I943</f>
        <v>16.3633802816823</v>
      </c>
      <c r="J944" s="30">
        <f>J943+('data'!$C$19*I943-'data'!$C$16*J943)*$C944/60</f>
        <v>67.1220913203821</v>
      </c>
      <c r="K944" s="30">
        <f>K943+(OFFSET('data'!$C$20,0,D944)*I943-OFFSET('data'!$C$17,0,D944)*K943)*$C944/60</f>
        <v>197.696911703970</v>
      </c>
      <c r="L944" s="28">
        <f>$A944/60</f>
        <v>78.3333333333333</v>
      </c>
      <c r="M944" s="24">
        <f>I944/'data'!$C$15*1000</f>
        <v>2.5</v>
      </c>
      <c r="N944" s="24">
        <f>N943+'data'!$G$21*(M943-N943)/60*C943</f>
        <v>2.49996277937159</v>
      </c>
      <c r="O944" s="25">
        <f>IF(N944&lt;='data'!$G$22,1.89,1.47)</f>
        <v>1.89</v>
      </c>
      <c r="P944" s="24">
        <f>$A944</f>
        <v>4700</v>
      </c>
      <c r="Q944" s="25">
        <f>'data'!$G$23-'data'!$G$23*(1-('data'!$G$22^O944)/('data'!$G$22^O944+N944^O944))</f>
        <v>54.2019770450578</v>
      </c>
      <c r="R944" s="25">
        <f>VLOOKUP(IF(P944-'data'!$G$24&lt;0,0,P944-'data'!$G$24),P2:Q1104,2)</f>
        <v>54.2020078966331</v>
      </c>
    </row>
    <row r="945" ht="20.05" customHeight="1">
      <c r="A945" s="22">
        <f>$A944+C944</f>
        <v>4705</v>
      </c>
      <c r="B945" s="23">
        <v>2.5</v>
      </c>
      <c r="C945" s="24">
        <v>5</v>
      </c>
      <c r="D945" t="b" s="25">
        <v>0</v>
      </c>
      <c r="E945" s="26"/>
      <c r="F945" s="30">
        <f>3600*(B945*'data'!$C$15/1000-H945-I944)/C945</f>
        <v>426.888152385517</v>
      </c>
      <c r="G945" s="30">
        <f>IF(F945&gt;'data'!$H$29,'data'!$H$29,IF(F945&lt;0,0,F945))</f>
        <v>426.888152385517</v>
      </c>
      <c r="H945" s="30">
        <f>(J945*'data'!$C$16+K945*OFFSET('data'!$C$17,0,D945)-I944*(OFFSET('data'!$C$18,0,D945)+'data'!$C$19+OFFSET('data'!$C$20,0,D945)))*$C945/60</f>
        <v>-0.592900211646576</v>
      </c>
      <c r="I945" s="30">
        <f>(G945/60)*$C945/60+H945+I944</f>
        <v>16.3633802816823</v>
      </c>
      <c r="J945" s="30">
        <f>J944+('data'!$C$19*I944-'data'!$C$16*J944)*$C945/60</f>
        <v>67.1236650615291</v>
      </c>
      <c r="K945" s="30">
        <f>K944+(OFFSET('data'!$C$20,0,D945)*I944-OFFSET('data'!$C$17,0,D945)*K944)*$C945/60</f>
        <v>197.876109411663</v>
      </c>
      <c r="L945" s="28">
        <f>$A945/60</f>
        <v>78.4166666666667</v>
      </c>
      <c r="M945" s="24">
        <f>I945/'data'!$C$15*1000</f>
        <v>2.5</v>
      </c>
      <c r="N945" s="24">
        <f>N944+'data'!$G$21*(M944-N944)/60*C944</f>
        <v>2.49996321735466</v>
      </c>
      <c r="O945" s="25">
        <f>IF(N945&lt;='data'!$G$22,1.89,1.47)</f>
        <v>1.89</v>
      </c>
      <c r="P945" s="24">
        <f>$A945</f>
        <v>4705</v>
      </c>
      <c r="Q945" s="25">
        <f>'data'!$G$23-'data'!$G$23*(1-('data'!$G$22^O945)/('data'!$G$22^O945+N945^O945))</f>
        <v>54.2019695577216</v>
      </c>
      <c r="R945" s="25">
        <f>VLOOKUP(IF(P945-'data'!$G$24&lt;0,0,P945-'data'!$G$24),P2:Q1104,2)</f>
        <v>54.202000046256</v>
      </c>
    </row>
    <row r="946" ht="20.05" customHeight="1">
      <c r="A946" s="22">
        <f>$A945+C945</f>
        <v>4710</v>
      </c>
      <c r="B946" s="23">
        <v>2.5</v>
      </c>
      <c r="C946" s="24">
        <v>5</v>
      </c>
      <c r="D946" t="b" s="25">
        <v>0</v>
      </c>
      <c r="E946" s="26"/>
      <c r="F946" s="30">
        <f>3600*(B946*'data'!$C$15/1000-H946-I945)/C946</f>
        <v>426.838441411217</v>
      </c>
      <c r="G946" s="30">
        <f>IF(F946&gt;'data'!$H$29,'data'!$H$29,IF(F946&lt;0,0,F946))</f>
        <v>426.838441411217</v>
      </c>
      <c r="H946" s="30">
        <f>(J946*'data'!$C$16+K946*OFFSET('data'!$C$17,0,D946)-I945*(OFFSET('data'!$C$18,0,D946)+'data'!$C$19+OFFSET('data'!$C$20,0,D946)))*$C946/60</f>
        <v>-0.592831168626715</v>
      </c>
      <c r="I946" s="30">
        <f>(G946/60)*$C946/60+H946+I945</f>
        <v>16.3633802816823</v>
      </c>
      <c r="J946" s="30">
        <f>J945+('data'!$C$19*I945-'data'!$C$16*J945)*$C946/60</f>
        <v>67.1252295674005</v>
      </c>
      <c r="K946" s="30">
        <f>K945+(OFFSET('data'!$C$20,0,D946)*I945-OFFSET('data'!$C$17,0,D946)*K945)*$C946/60</f>
        <v>198.055247237405</v>
      </c>
      <c r="L946" s="28">
        <f>$A946/60</f>
        <v>78.5</v>
      </c>
      <c r="M946" s="24">
        <f>I946/'data'!$C$15*1000</f>
        <v>2.5</v>
      </c>
      <c r="N946" s="24">
        <f>N945+'data'!$G$21*(M945-N945)/60*C945</f>
        <v>2.49996365018389</v>
      </c>
      <c r="O946" s="25">
        <f>IF(N946&lt;='data'!$G$22,1.89,1.47)</f>
        <v>1.89</v>
      </c>
      <c r="P946" s="24">
        <f>$A946</f>
        <v>4710</v>
      </c>
      <c r="Q946" s="25">
        <f>'data'!$G$23-'data'!$G$23*(1-('data'!$G$22^O946)/('data'!$G$22^O946+N946^O946))</f>
        <v>54.2019621584913</v>
      </c>
      <c r="R946" s="25">
        <f>VLOOKUP(IF(P946-'data'!$G$24&lt;0,0,P946-'data'!$G$24),P2:Q1104,2)</f>
        <v>54.2019922882571</v>
      </c>
    </row>
    <row r="947" ht="20.05" customHeight="1">
      <c r="A947" s="22">
        <f>$A946+C946</f>
        <v>4715</v>
      </c>
      <c r="B947" s="23">
        <v>2.5</v>
      </c>
      <c r="C947" s="24">
        <v>5</v>
      </c>
      <c r="D947" t="b" s="25">
        <v>0</v>
      </c>
      <c r="E947" s="26"/>
      <c r="F947" s="30">
        <f>3600*(B947*'data'!$C$15/1000-H947-I946)/C947</f>
        <v>426.788783631770</v>
      </c>
      <c r="G947" s="30">
        <f>IF(F947&gt;'data'!$H$29,'data'!$H$29,IF(F947&lt;0,0,F947))</f>
        <v>426.788783631770</v>
      </c>
      <c r="H947" s="30">
        <f>(J947*'data'!$C$16+K947*OFFSET('data'!$C$17,0,D947)-I946*(OFFSET('data'!$C$18,0,D947)+'data'!$C$19+OFFSET('data'!$C$20,0,D947)))*$C947/60</f>
        <v>-0.592762199488594</v>
      </c>
      <c r="I947" s="30">
        <f>(G947/60)*$C947/60+H947+I946</f>
        <v>16.3633802816823</v>
      </c>
      <c r="J947" s="30">
        <f>J946+('data'!$C$19*I946-'data'!$C$16*J946)*$C947/60</f>
        <v>67.12678489219221</v>
      </c>
      <c r="K947" s="30">
        <f>K946+(OFFSET('data'!$C$20,0,D947)*I946-OFFSET('data'!$C$17,0,D947)*K946)*$C947/60</f>
        <v>198.234325201207</v>
      </c>
      <c r="L947" s="28">
        <f>$A947/60</f>
        <v>78.5833333333333</v>
      </c>
      <c r="M947" s="24">
        <f>I947/'data'!$C$15*1000</f>
        <v>2.5</v>
      </c>
      <c r="N947" s="24">
        <f>N946+'data'!$G$21*(M946-N946)/60*C946</f>
        <v>2.49996407791993</v>
      </c>
      <c r="O947" s="25">
        <f>IF(N947&lt;='data'!$G$22,1.89,1.47)</f>
        <v>1.89</v>
      </c>
      <c r="P947" s="24">
        <f>$A947</f>
        <v>4715</v>
      </c>
      <c r="Q947" s="25">
        <f>'data'!$G$23-'data'!$G$23*(1-('data'!$G$22^O947)/('data'!$G$22^O947+N947^O947))</f>
        <v>54.2019548463302</v>
      </c>
      <c r="R947" s="25">
        <f>VLOOKUP(IF(P947-'data'!$G$24&lt;0,0,P947-'data'!$G$24),P2:Q1104,2)</f>
        <v>54.2019846215491</v>
      </c>
    </row>
    <row r="948" ht="20.05" customHeight="1">
      <c r="A948" s="22">
        <f>$A947+C947</f>
        <v>4720</v>
      </c>
      <c r="B948" s="23">
        <v>2.5</v>
      </c>
      <c r="C948" s="24">
        <v>5</v>
      </c>
      <c r="D948" t="b" s="25">
        <v>0</v>
      </c>
      <c r="E948" s="26"/>
      <c r="F948" s="30">
        <f>3600*(B948*'data'!$C$15/1000-H948-I947)/C948</f>
        <v>426.739178814716</v>
      </c>
      <c r="G948" s="30">
        <f>IF(F948&gt;'data'!$H$29,'data'!$H$29,IF(F948&lt;0,0,F948))</f>
        <v>426.739178814716</v>
      </c>
      <c r="H948" s="30">
        <f>(J948*'data'!$C$16+K948*OFFSET('data'!$C$17,0,D948)-I947*(OFFSET('data'!$C$18,0,D948)+'data'!$C$19+OFFSET('data'!$C$20,0,D948)))*$C948/60</f>
        <v>-0.592693303909353</v>
      </c>
      <c r="I948" s="30">
        <f>(G948/60)*$C948/60+H948+I947</f>
        <v>16.3633802816823</v>
      </c>
      <c r="J948" s="30">
        <f>J947+('data'!$C$19*I947-'data'!$C$16*J947)*$C948/60</f>
        <v>67.12833108978199</v>
      </c>
      <c r="K948" s="30">
        <f>K947+(OFFSET('data'!$C$20,0,D948)*I947-OFFSET('data'!$C$17,0,D948)*K947)*$C948/60</f>
        <v>198.413343323073</v>
      </c>
      <c r="L948" s="28">
        <f>$A948/60</f>
        <v>78.6666666666667</v>
      </c>
      <c r="M948" s="24">
        <f>I948/'data'!$C$15*1000</f>
        <v>2.5</v>
      </c>
      <c r="N948" s="24">
        <f>N947+'data'!$G$21*(M947-N947)/60*C947</f>
        <v>2.49996450062271</v>
      </c>
      <c r="O948" s="25">
        <f>IF(N948&lt;='data'!$G$22,1.89,1.47)</f>
        <v>1.89</v>
      </c>
      <c r="P948" s="24">
        <f>$A948</f>
        <v>4720</v>
      </c>
      <c r="Q948" s="25">
        <f>'data'!$G$23-'data'!$G$23*(1-('data'!$G$22^O948)/('data'!$G$22^O948+N948^O948))</f>
        <v>54.2019476202137</v>
      </c>
      <c r="R948" s="25">
        <f>VLOOKUP(IF(P948-'data'!$G$24&lt;0,0,P948-'data'!$G$24),P2:Q1104,2)</f>
        <v>54.2019770450578</v>
      </c>
    </row>
    <row r="949" ht="20.05" customHeight="1">
      <c r="A949" s="22">
        <f>$A948+C948</f>
        <v>4725</v>
      </c>
      <c r="B949" s="23">
        <v>2.5</v>
      </c>
      <c r="C949" s="24">
        <v>5</v>
      </c>
      <c r="D949" t="b" s="25">
        <v>0</v>
      </c>
      <c r="E949" s="26"/>
      <c r="F949" s="30">
        <f>3600*(B949*'data'!$C$15/1000-H949-I948)/C949</f>
        <v>426.689626728936</v>
      </c>
      <c r="G949" s="30">
        <f>IF(F949&gt;'data'!$H$29,'data'!$H$29,IF(F949&lt;0,0,F949))</f>
        <v>426.689626728936</v>
      </c>
      <c r="H949" s="30">
        <f>(J949*'data'!$C$16+K949*OFFSET('data'!$C$17,0,D949)-I948*(OFFSET('data'!$C$18,0,D949)+'data'!$C$19+OFFSET('data'!$C$20,0,D949)))*$C949/60</f>
        <v>-0.592624481567992</v>
      </c>
      <c r="I949" s="30">
        <f>(G949/60)*$C949/60+H949+I948</f>
        <v>16.3633802816823</v>
      </c>
      <c r="J949" s="30">
        <f>J948+('data'!$C$19*I948-'data'!$C$16*J948)*$C949/60</f>
        <v>67.1298682137316</v>
      </c>
      <c r="K949" s="30">
        <f>K948+(OFFSET('data'!$C$20,0,D949)*I948-OFFSET('data'!$C$17,0,D949)*K948)*$C949/60</f>
        <v>198.592301623</v>
      </c>
      <c r="L949" s="28">
        <f>$A949/60</f>
        <v>78.75</v>
      </c>
      <c r="M949" s="24">
        <f>I949/'data'!$C$15*1000</f>
        <v>2.5</v>
      </c>
      <c r="N949" s="24">
        <f>N948+'data'!$G$21*(M948-N948)/60*C948</f>
        <v>2.49996491835145</v>
      </c>
      <c r="O949" s="25">
        <f>IF(N949&lt;='data'!$G$22,1.89,1.47)</f>
        <v>1.89</v>
      </c>
      <c r="P949" s="24">
        <f>$A949</f>
        <v>4725</v>
      </c>
      <c r="Q949" s="25">
        <f>'data'!$G$23-'data'!$G$23*(1-('data'!$G$22^O949)/('data'!$G$22^O949+N949^O949))</f>
        <v>54.2019404791294</v>
      </c>
      <c r="R949" s="25">
        <f>VLOOKUP(IF(P949-'data'!$G$24&lt;0,0,P949-'data'!$G$24),P2:Q1104,2)</f>
        <v>54.2019695577216</v>
      </c>
    </row>
    <row r="950" ht="20.05" customHeight="1">
      <c r="A950" s="22">
        <f>$A949+C949</f>
        <v>4730</v>
      </c>
      <c r="B950" s="23">
        <v>2.5</v>
      </c>
      <c r="C950" s="24">
        <v>5</v>
      </c>
      <c r="D950" t="b" s="25">
        <v>0</v>
      </c>
      <c r="E950" s="26"/>
      <c r="F950" s="30">
        <f>3600*(B950*'data'!$C$15/1000-H950-I949)/C950</f>
        <v>426.640127144638</v>
      </c>
      <c r="G950" s="30">
        <f>IF(F950&gt;'data'!$H$29,'data'!$H$29,IF(F950&lt;0,0,F950))</f>
        <v>426.640127144638</v>
      </c>
      <c r="H950" s="30">
        <f>(J950*'data'!$C$16+K950*OFFSET('data'!$C$17,0,D950)-I949*(OFFSET('data'!$C$18,0,D950)+'data'!$C$19+OFFSET('data'!$C$20,0,D950)))*$C950/60</f>
        <v>-0.592555732145355</v>
      </c>
      <c r="I950" s="30">
        <f>(G950/60)*$C950/60+H950+I949</f>
        <v>16.3633802816823</v>
      </c>
      <c r="J950" s="30">
        <f>J949+('data'!$C$19*I949-'data'!$C$16*J949)*$C950/60</f>
        <v>67.13139631728831</v>
      </c>
      <c r="K950" s="30">
        <f>K949+(OFFSET('data'!$C$20,0,D950)*I949-OFFSET('data'!$C$17,0,D950)*K949)*$C950/60</f>
        <v>198.771200120978</v>
      </c>
      <c r="L950" s="28">
        <f>$A950/60</f>
        <v>78.8333333333333</v>
      </c>
      <c r="M950" s="24">
        <f>I950/'data'!$C$15*1000</f>
        <v>2.5</v>
      </c>
      <c r="N950" s="24">
        <f>N949+'data'!$G$21*(M949-N949)/60*C949</f>
        <v>2.49996533116469</v>
      </c>
      <c r="O950" s="25">
        <f>IF(N950&lt;='data'!$G$22,1.89,1.47)</f>
        <v>1.89</v>
      </c>
      <c r="P950" s="24">
        <f>$A950</f>
        <v>4730</v>
      </c>
      <c r="Q950" s="25">
        <f>'data'!$G$23-'data'!$G$23*(1-('data'!$G$22^O950)/('data'!$G$22^O950+N950^O950))</f>
        <v>54.2019334220765</v>
      </c>
      <c r="R950" s="25">
        <f>VLOOKUP(IF(P950-'data'!$G$24&lt;0,0,P950-'data'!$G$24),P2:Q1104,2)</f>
        <v>54.2019621584913</v>
      </c>
    </row>
    <row r="951" ht="20.05" customHeight="1">
      <c r="A951" s="22">
        <f>$A950+C950</f>
        <v>4735</v>
      </c>
      <c r="B951" s="23">
        <v>2.5</v>
      </c>
      <c r="C951" s="24">
        <v>5</v>
      </c>
      <c r="D951" t="b" s="25">
        <v>0</v>
      </c>
      <c r="E951" s="26"/>
      <c r="F951" s="30">
        <f>3600*(B951*'data'!$C$15/1000-H951-I950)/C951</f>
        <v>426.590679833351</v>
      </c>
      <c r="G951" s="30">
        <f>IF(F951&gt;'data'!$H$29,'data'!$H$29,IF(F951&lt;0,0,F951))</f>
        <v>426.590679833351</v>
      </c>
      <c r="H951" s="30">
        <f>(J951*'data'!$C$16+K951*OFFSET('data'!$C$17,0,D951)-I950*(OFFSET('data'!$C$18,0,D951)+'data'!$C$19+OFFSET('data'!$C$20,0,D951)))*$C951/60</f>
        <v>-0.592487055324123</v>
      </c>
      <c r="I951" s="30">
        <f>(G951/60)*$C951/60+H951+I950</f>
        <v>16.3633802816823</v>
      </c>
      <c r="J951" s="30">
        <f>J950+('data'!$C$19*I950-'data'!$C$16*J950)*$C951/60</f>
        <v>67.1329154533871</v>
      </c>
      <c r="K951" s="30">
        <f>K950+(OFFSET('data'!$C$20,0,D951)*I950-OFFSET('data'!$C$17,0,D951)*K950)*$C951/60</f>
        <v>198.950038836991</v>
      </c>
      <c r="L951" s="28">
        <f>$A951/60</f>
        <v>78.9166666666667</v>
      </c>
      <c r="M951" s="24">
        <f>I951/'data'!$C$15*1000</f>
        <v>2.5</v>
      </c>
      <c r="N951" s="24">
        <f>N950+'data'!$G$21*(M950-N950)/60*C950</f>
        <v>2.49996573912027</v>
      </c>
      <c r="O951" s="25">
        <f>IF(N951&lt;='data'!$G$22,1.89,1.47)</f>
        <v>1.89</v>
      </c>
      <c r="P951" s="24">
        <f>$A951</f>
        <v>4735</v>
      </c>
      <c r="Q951" s="25">
        <f>'data'!$G$23-'data'!$G$23*(1-('data'!$G$22^O951)/('data'!$G$22^O951+N951^O951))</f>
        <v>54.2019264480661</v>
      </c>
      <c r="R951" s="25">
        <f>VLOOKUP(IF(P951-'data'!$G$24&lt;0,0,P951-'data'!$G$24),P2:Q1104,2)</f>
        <v>54.2019548463302</v>
      </c>
    </row>
    <row r="952" ht="20.05" customHeight="1">
      <c r="A952" s="22">
        <f>$A951+C951</f>
        <v>4740</v>
      </c>
      <c r="B952" s="23">
        <v>2.5</v>
      </c>
      <c r="C952" s="24">
        <v>5</v>
      </c>
      <c r="D952" t="b" s="25">
        <v>0</v>
      </c>
      <c r="E952" s="26"/>
      <c r="F952" s="30">
        <f>3600*(B952*'data'!$C$15/1000-H952-I951)/C952</f>
        <v>426.541284567921</v>
      </c>
      <c r="G952" s="30">
        <f>IF(F952&gt;'data'!$H$29,'data'!$H$29,IF(F952&lt;0,0,F952))</f>
        <v>426.541284567921</v>
      </c>
      <c r="H952" s="30">
        <f>(J952*'data'!$C$16+K952*OFFSET('data'!$C$17,0,D952)-I951*(OFFSET('data'!$C$18,0,D952)+'data'!$C$19+OFFSET('data'!$C$20,0,D952)))*$C952/60</f>
        <v>-0.592418450788804</v>
      </c>
      <c r="I952" s="30">
        <f>(G952/60)*$C952/60+H952+I951</f>
        <v>16.3633802816823</v>
      </c>
      <c r="J952" s="30">
        <f>J951+('data'!$C$19*I951-'data'!$C$16*J951)*$C952/60</f>
        <v>67.13442567465221</v>
      </c>
      <c r="K952" s="30">
        <f>K951+(OFFSET('data'!$C$20,0,D952)*I951-OFFSET('data'!$C$17,0,D952)*K951)*$C952/60</f>
        <v>199.128817791017</v>
      </c>
      <c r="L952" s="28">
        <f>$A952/60</f>
        <v>79</v>
      </c>
      <c r="M952" s="24">
        <f>I952/'data'!$C$15*1000</f>
        <v>2.5</v>
      </c>
      <c r="N952" s="24">
        <f>N951+'data'!$G$21*(M951-N951)/60*C951</f>
        <v>2.49996614227535</v>
      </c>
      <c r="O952" s="25">
        <f>IF(N952&lt;='data'!$G$22,1.89,1.47)</f>
        <v>1.89</v>
      </c>
      <c r="P952" s="24">
        <f>$A952</f>
        <v>4740</v>
      </c>
      <c r="Q952" s="25">
        <f>'data'!$G$23-'data'!$G$23*(1-('data'!$G$22^O952)/('data'!$G$22^O952+N952^O952))</f>
        <v>54.2019195561213</v>
      </c>
      <c r="R952" s="25">
        <f>VLOOKUP(IF(P952-'data'!$G$24&lt;0,0,P952-'data'!$G$24),P2:Q1104,2)</f>
        <v>54.2019476202137</v>
      </c>
    </row>
    <row r="953" ht="20.05" customHeight="1">
      <c r="A953" s="22">
        <f>$A952+C952</f>
        <v>4745</v>
      </c>
      <c r="B953" s="23">
        <v>2.5</v>
      </c>
      <c r="C953" s="24">
        <v>5</v>
      </c>
      <c r="D953" t="b" s="25">
        <v>0</v>
      </c>
      <c r="E953" s="26"/>
      <c r="F953" s="30">
        <f>3600*(B953*'data'!$C$15/1000-H953-I952)/C953</f>
        <v>426.491941122498</v>
      </c>
      <c r="G953" s="30">
        <f>IF(F953&gt;'data'!$H$29,'data'!$H$29,IF(F953&lt;0,0,F953))</f>
        <v>426.491941122498</v>
      </c>
      <c r="H953" s="30">
        <f>(J953*'data'!$C$16+K953*OFFSET('data'!$C$17,0,D953)-I952*(OFFSET('data'!$C$18,0,D953)+'data'!$C$19+OFFSET('data'!$C$20,0,D953)))*$C953/60</f>
        <v>-0.592349918225717</v>
      </c>
      <c r="I953" s="30">
        <f>(G953/60)*$C953/60+H953+I952</f>
        <v>16.3633802816823</v>
      </c>
      <c r="J953" s="30">
        <f>J952+('data'!$C$19*I952-'data'!$C$16*J952)*$C953/60</f>
        <v>67.135927033399</v>
      </c>
      <c r="K953" s="30">
        <f>K952+(OFFSET('data'!$C$20,0,D953)*I952-OFFSET('data'!$C$17,0,D953)*K952)*$C953/60</f>
        <v>199.307537003026</v>
      </c>
      <c r="L953" s="28">
        <f>$A953/60</f>
        <v>79.0833333333333</v>
      </c>
      <c r="M953" s="24">
        <f>I953/'data'!$C$15*1000</f>
        <v>2.5</v>
      </c>
      <c r="N953" s="24">
        <f>N952+'data'!$G$21*(M952-N952)/60*C952</f>
        <v>2.49996654068642</v>
      </c>
      <c r="O953" s="25">
        <f>IF(N953&lt;='data'!$G$22,1.89,1.47)</f>
        <v>1.89</v>
      </c>
      <c r="P953" s="24">
        <f>$A953</f>
        <v>4745</v>
      </c>
      <c r="Q953" s="25">
        <f>'data'!$G$23-'data'!$G$23*(1-('data'!$G$22^O953)/('data'!$G$22^O953+N953^O953))</f>
        <v>54.2019127452761</v>
      </c>
      <c r="R953" s="25">
        <f>VLOOKUP(IF(P953-'data'!$G$24&lt;0,0,P953-'data'!$G$24),P2:Q1104,2)</f>
        <v>54.2019404791294</v>
      </c>
    </row>
    <row r="954" ht="20.05" customHeight="1">
      <c r="A954" s="22">
        <f>$A953+C953</f>
        <v>4750</v>
      </c>
      <c r="B954" s="23">
        <v>2.5</v>
      </c>
      <c r="C954" s="24">
        <v>5</v>
      </c>
      <c r="D954" t="b" s="25">
        <v>0</v>
      </c>
      <c r="E954" s="26"/>
      <c r="F954" s="30">
        <f>3600*(B954*'data'!$C$15/1000-H954-I953)/C954</f>
        <v>426.442649272533</v>
      </c>
      <c r="G954" s="30">
        <f>IF(F954&gt;'data'!$H$29,'data'!$H$29,IF(F954&lt;0,0,F954))</f>
        <v>426.442649272533</v>
      </c>
      <c r="H954" s="30">
        <f>(J954*'data'!$C$16+K954*OFFSET('data'!$C$17,0,D954)-I953*(OFFSET('data'!$C$18,0,D954)+'data'!$C$19+OFFSET('data'!$C$20,0,D954)))*$C954/60</f>
        <v>-0.592281457322988</v>
      </c>
      <c r="I954" s="30">
        <f>(G954/60)*$C954/60+H954+I953</f>
        <v>16.3633802816823</v>
      </c>
      <c r="J954" s="30">
        <f>J953+('data'!$C$19*I953-'data'!$C$16*J953)*$C954/60</f>
        <v>67.137419581636</v>
      </c>
      <c r="K954" s="30">
        <f>K953+(OFFSET('data'!$C$20,0,D954)*I953-OFFSET('data'!$C$17,0,D954)*K953)*$C954/60</f>
        <v>199.486196492981</v>
      </c>
      <c r="L954" s="28">
        <f>$A954/60</f>
        <v>79.1666666666667</v>
      </c>
      <c r="M954" s="24">
        <f>I954/'data'!$C$15*1000</f>
        <v>2.5</v>
      </c>
      <c r="N954" s="24">
        <f>N953+'data'!$G$21*(M953-N953)/60*C953</f>
        <v>2.4999669344093</v>
      </c>
      <c r="O954" s="25">
        <f>IF(N954&lt;='data'!$G$22,1.89,1.47)</f>
        <v>1.89</v>
      </c>
      <c r="P954" s="24">
        <f>$A954</f>
        <v>4750</v>
      </c>
      <c r="Q954" s="25">
        <f>'data'!$G$23-'data'!$G$23*(1-('data'!$G$22^O954)/('data'!$G$22^O954+N954^O954))</f>
        <v>54.2019060145763</v>
      </c>
      <c r="R954" s="25">
        <f>VLOOKUP(IF(P954-'data'!$G$24&lt;0,0,P954-'data'!$G$24),P2:Q1104,2)</f>
        <v>54.2019334220765</v>
      </c>
    </row>
    <row r="955" ht="20.05" customHeight="1">
      <c r="A955" s="22">
        <f>$A954+C954</f>
        <v>4755</v>
      </c>
      <c r="B955" s="23">
        <v>2.5</v>
      </c>
      <c r="C955" s="24">
        <v>5</v>
      </c>
      <c r="D955" t="b" s="25">
        <v>0</v>
      </c>
      <c r="E955" s="26"/>
      <c r="F955" s="30">
        <f>3600*(B955*'data'!$C$15/1000-H955-I954)/C955</f>
        <v>426.393408794766</v>
      </c>
      <c r="G955" s="30">
        <f>IF(F955&gt;'data'!$H$29,'data'!$H$29,IF(F955&lt;0,0,F955))</f>
        <v>426.393408794766</v>
      </c>
      <c r="H955" s="30">
        <f>(J955*'data'!$C$16+K955*OFFSET('data'!$C$17,0,D955)-I954*(OFFSET('data'!$C$18,0,D955)+'data'!$C$19+OFFSET('data'!$C$20,0,D955)))*$C955/60</f>
        <v>-0.592213067770534</v>
      </c>
      <c r="I955" s="30">
        <f>(G955/60)*$C955/60+H955+I954</f>
        <v>16.3633802816823</v>
      </c>
      <c r="J955" s="30">
        <f>J954+('data'!$C$19*I954-'data'!$C$16*J954)*$C955/60</f>
        <v>67.13890337106641</v>
      </c>
      <c r="K955" s="30">
        <f>K954+(OFFSET('data'!$C$20,0,D955)*I954-OFFSET('data'!$C$17,0,D955)*K954)*$C955/60</f>
        <v>199.664796280840</v>
      </c>
      <c r="L955" s="28">
        <f>$A955/60</f>
        <v>79.25</v>
      </c>
      <c r="M955" s="24">
        <f>I955/'data'!$C$15*1000</f>
        <v>2.5</v>
      </c>
      <c r="N955" s="24">
        <f>N954+'data'!$G$21*(M954-N954)/60*C954</f>
        <v>2.49996732349916</v>
      </c>
      <c r="O955" s="25">
        <f>IF(N955&lt;='data'!$G$22,1.89,1.47)</f>
        <v>1.89</v>
      </c>
      <c r="P955" s="24">
        <f>$A955</f>
        <v>4755</v>
      </c>
      <c r="Q955" s="25">
        <f>'data'!$G$23-'data'!$G$23*(1-('data'!$G$22^O955)/('data'!$G$22^O955+N955^O955))</f>
        <v>54.2018993630788</v>
      </c>
      <c r="R955" s="25">
        <f>VLOOKUP(IF(P955-'data'!$G$24&lt;0,0,P955-'data'!$G$24),P2:Q1104,2)</f>
        <v>54.2019264480661</v>
      </c>
    </row>
    <row r="956" ht="20.05" customHeight="1">
      <c r="A956" s="22">
        <f>$A955+C955</f>
        <v>4760</v>
      </c>
      <c r="B956" s="23">
        <v>2.5</v>
      </c>
      <c r="C956" s="24">
        <v>5</v>
      </c>
      <c r="D956" t="b" s="25">
        <v>0</v>
      </c>
      <c r="E956" s="26"/>
      <c r="F956" s="30">
        <f>3600*(B956*'data'!$C$15/1000-H956-I955)/C956</f>
        <v>426.344219467222</v>
      </c>
      <c r="G956" s="30">
        <f>IF(F956&gt;'data'!$H$29,'data'!$H$29,IF(F956&lt;0,0,F956))</f>
        <v>426.344219467222</v>
      </c>
      <c r="H956" s="30">
        <f>(J956*'data'!$C$16+K956*OFFSET('data'!$C$17,0,D956)-I955*(OFFSET('data'!$C$18,0,D956)+'data'!$C$19+OFFSET('data'!$C$20,0,D956)))*$C956/60</f>
        <v>-0.592144749260056</v>
      </c>
      <c r="I956" s="30">
        <f>(G956/60)*$C956/60+H956+I955</f>
        <v>16.3633802816823</v>
      </c>
      <c r="J956" s="30">
        <f>J955+('data'!$C$19*I955-'data'!$C$16*J955)*$C956/60</f>
        <v>67.14037845308999</v>
      </c>
      <c r="K956" s="30">
        <f>K955+(OFFSET('data'!$C$20,0,D956)*I955-OFFSET('data'!$C$17,0,D956)*K955)*$C956/60</f>
        <v>199.843336386554</v>
      </c>
      <c r="L956" s="28">
        <f>$A956/60</f>
        <v>79.3333333333333</v>
      </c>
      <c r="M956" s="24">
        <f>I956/'data'!$C$15*1000</f>
        <v>2.5</v>
      </c>
      <c r="N956" s="24">
        <f>N955+'data'!$G$21*(M955-N955)/60*C955</f>
        <v>2.49996770801051</v>
      </c>
      <c r="O956" s="25">
        <f>IF(N956&lt;='data'!$G$22,1.89,1.47)</f>
        <v>1.89</v>
      </c>
      <c r="P956" s="24">
        <f>$A956</f>
        <v>4760</v>
      </c>
      <c r="Q956" s="25">
        <f>'data'!$G$23-'data'!$G$23*(1-('data'!$G$22^O956)/('data'!$G$22^O956+N956^O956))</f>
        <v>54.2018927898518</v>
      </c>
      <c r="R956" s="25">
        <f>VLOOKUP(IF(P956-'data'!$G$24&lt;0,0,P956-'data'!$G$24),P2:Q1104,2)</f>
        <v>54.2019195561213</v>
      </c>
    </row>
    <row r="957" ht="20.05" customHeight="1">
      <c r="A957" s="22">
        <f>$A956+C956</f>
        <v>4765</v>
      </c>
      <c r="B957" s="23">
        <v>2.5</v>
      </c>
      <c r="C957" s="24">
        <v>5</v>
      </c>
      <c r="D957" t="b" s="25">
        <v>0</v>
      </c>
      <c r="E957" s="26"/>
      <c r="F957" s="30">
        <f>3600*(B957*'data'!$C$15/1000-H957-I956)/C957</f>
        <v>426.295081069202</v>
      </c>
      <c r="G957" s="30">
        <f>IF(F957&gt;'data'!$H$29,'data'!$H$29,IF(F957&lt;0,0,F957))</f>
        <v>426.295081069202</v>
      </c>
      <c r="H957" s="30">
        <f>(J957*'data'!$C$16+K957*OFFSET('data'!$C$17,0,D957)-I956*(OFFSET('data'!$C$18,0,D957)+'data'!$C$19+OFFSET('data'!$C$20,0,D957)))*$C957/60</f>
        <v>-0.592076501485028</v>
      </c>
      <c r="I957" s="30">
        <f>(G957/60)*$C957/60+H957+I956</f>
        <v>16.3633802816823</v>
      </c>
      <c r="J957" s="30">
        <f>J956+('data'!$C$19*I956-'data'!$C$16*J956)*$C957/60</f>
        <v>67.1418448788049</v>
      </c>
      <c r="K957" s="30">
        <f>K956+(OFFSET('data'!$C$20,0,D957)*I956-OFFSET('data'!$C$17,0,D957)*K956)*$C957/60</f>
        <v>200.021816830066</v>
      </c>
      <c r="L957" s="28">
        <f>$A957/60</f>
        <v>79.4166666666667</v>
      </c>
      <c r="M957" s="24">
        <f>I957/'data'!$C$15*1000</f>
        <v>2.5</v>
      </c>
      <c r="N957" s="24">
        <f>N956+'data'!$G$21*(M956-N956)/60*C956</f>
        <v>2.49996808799724</v>
      </c>
      <c r="O957" s="25">
        <f>IF(N957&lt;='data'!$G$22,1.89,1.47)</f>
        <v>1.89</v>
      </c>
      <c r="P957" s="24">
        <f>$A957</f>
        <v>4765</v>
      </c>
      <c r="Q957" s="25">
        <f>'data'!$G$23-'data'!$G$23*(1-('data'!$G$22^O957)/('data'!$G$22^O957+N957^O957))</f>
        <v>54.2018862939738</v>
      </c>
      <c r="R957" s="25">
        <f>VLOOKUP(IF(P957-'data'!$G$24&lt;0,0,P957-'data'!$G$24),P2:Q1104,2)</f>
        <v>54.2019127452761</v>
      </c>
    </row>
    <row r="958" ht="20.05" customHeight="1">
      <c r="A958" s="22">
        <f>$A957+C957</f>
        <v>4770</v>
      </c>
      <c r="B958" s="23">
        <v>2.5</v>
      </c>
      <c r="C958" s="24">
        <v>5</v>
      </c>
      <c r="D958" t="b" s="25">
        <v>0</v>
      </c>
      <c r="E958" s="26"/>
      <c r="F958" s="30">
        <f>3600*(B958*'data'!$C$15/1000-H958-I957)/C958</f>
        <v>426.245993381274</v>
      </c>
      <c r="G958" s="30">
        <f>IF(F958&gt;'data'!$H$29,'data'!$H$29,IF(F958&lt;0,0,F958))</f>
        <v>426.245993381274</v>
      </c>
      <c r="H958" s="30">
        <f>(J958*'data'!$C$16+K958*OFFSET('data'!$C$17,0,D958)-I957*(OFFSET('data'!$C$18,0,D958)+'data'!$C$19+OFFSET('data'!$C$20,0,D958)))*$C958/60</f>
        <v>-0.5920083241406841</v>
      </c>
      <c r="I958" s="30">
        <f>(G958/60)*$C958/60+H958+I957</f>
        <v>16.3633802816823</v>
      </c>
      <c r="J958" s="30">
        <f>J957+('data'!$C$19*I957-'data'!$C$16*J957)*$C958/60</f>
        <v>67.1433026990095</v>
      </c>
      <c r="K958" s="30">
        <f>K957+(OFFSET('data'!$C$20,0,D958)*I957-OFFSET('data'!$C$17,0,D958)*K957)*$C958/60</f>
        <v>200.200237631313</v>
      </c>
      <c r="L958" s="28">
        <f>$A958/60</f>
        <v>79.5</v>
      </c>
      <c r="M958" s="24">
        <f>I958/'data'!$C$15*1000</f>
        <v>2.5</v>
      </c>
      <c r="N958" s="24">
        <f>N957+'data'!$G$21*(M957-N957)/60*C957</f>
        <v>2.49996846351258</v>
      </c>
      <c r="O958" s="25">
        <f>IF(N958&lt;='data'!$G$22,1.89,1.47)</f>
        <v>1.89</v>
      </c>
      <c r="P958" s="24">
        <f>$A958</f>
        <v>4770</v>
      </c>
      <c r="Q958" s="25">
        <f>'data'!$G$23-'data'!$G$23*(1-('data'!$G$22^O958)/('data'!$G$22^O958+N958^O958))</f>
        <v>54.201879874535</v>
      </c>
      <c r="R958" s="25">
        <f>VLOOKUP(IF(P958-'data'!$G$24&lt;0,0,P958-'data'!$G$24),P2:Q1104,2)</f>
        <v>54.2019060145763</v>
      </c>
    </row>
    <row r="959" ht="20.05" customHeight="1">
      <c r="A959" s="22">
        <f>$A958+C958</f>
        <v>4775</v>
      </c>
      <c r="B959" s="23">
        <v>2.5</v>
      </c>
      <c r="C959" s="24">
        <v>5</v>
      </c>
      <c r="D959" t="b" s="25">
        <v>0</v>
      </c>
      <c r="E959" s="26"/>
      <c r="F959" s="30">
        <f>3600*(B959*'data'!$C$15/1000-H959-I958)/C959</f>
        <v>426.196956185270</v>
      </c>
      <c r="G959" s="30">
        <f>IF(F959&gt;'data'!$H$29,'data'!$H$29,IF(F959&lt;0,0,F959))</f>
        <v>426.196956185270</v>
      </c>
      <c r="H959" s="30">
        <f>(J959*'data'!$C$16+K959*OFFSET('data'!$C$17,0,D959)-I958*(OFFSET('data'!$C$18,0,D959)+'data'!$C$19+OFFSET('data'!$C$20,0,D959)))*$C959/60</f>
        <v>-0.591940216924011</v>
      </c>
      <c r="I959" s="30">
        <f>(G959/60)*$C959/60+H959+I958</f>
        <v>16.3633802816823</v>
      </c>
      <c r="J959" s="30">
        <f>J958+('data'!$C$19*I958-'data'!$C$16*J958)*$C959/60</f>
        <v>67.144751964204</v>
      </c>
      <c r="K959" s="30">
        <f>K958+(OFFSET('data'!$C$20,0,D959)*I958-OFFSET('data'!$C$17,0,D959)*K958)*$C959/60</f>
        <v>200.378598810226</v>
      </c>
      <c r="L959" s="28">
        <f>$A959/60</f>
        <v>79.5833333333333</v>
      </c>
      <c r="M959" s="24">
        <f>I959/'data'!$C$15*1000</f>
        <v>2.5</v>
      </c>
      <c r="N959" s="24">
        <f>N958+'data'!$G$21*(M958-N958)/60*C958</f>
        <v>2.49996883460915</v>
      </c>
      <c r="O959" s="25">
        <f>IF(N959&lt;='data'!$G$22,1.89,1.47)</f>
        <v>1.89</v>
      </c>
      <c r="P959" s="24">
        <f>$A959</f>
        <v>4775</v>
      </c>
      <c r="Q959" s="25">
        <f>'data'!$G$23-'data'!$G$23*(1-('data'!$G$22^O959)/('data'!$G$22^O959+N959^O959))</f>
        <v>54.2018735306358</v>
      </c>
      <c r="R959" s="25">
        <f>VLOOKUP(IF(P959-'data'!$G$24&lt;0,0,P959-'data'!$G$24),P2:Q1104,2)</f>
        <v>54.2018993630788</v>
      </c>
    </row>
    <row r="960" ht="20.05" customHeight="1">
      <c r="A960" s="22">
        <f>$A959+C959</f>
        <v>4780</v>
      </c>
      <c r="B960" s="23">
        <v>2.5</v>
      </c>
      <c r="C960" s="24">
        <v>5</v>
      </c>
      <c r="D960" t="b" s="25">
        <v>0</v>
      </c>
      <c r="E960" s="26"/>
      <c r="F960" s="30">
        <f>3600*(B960*'data'!$C$15/1000-H960-I959)/C960</f>
        <v>426.147969264273</v>
      </c>
      <c r="G960" s="30">
        <f>IF(F960&gt;'data'!$H$29,'data'!$H$29,IF(F960&lt;0,0,F960))</f>
        <v>426.147969264273</v>
      </c>
      <c r="H960" s="30">
        <f>(J960*'data'!$C$16+K960*OFFSET('data'!$C$17,0,D960)-I959*(OFFSET('data'!$C$18,0,D960)+'data'!$C$19+OFFSET('data'!$C$20,0,D960)))*$C960/60</f>
        <v>-0.5918721795337371</v>
      </c>
      <c r="I960" s="30">
        <f>(G960/60)*$C960/60+H960+I959</f>
        <v>16.3633802816823</v>
      </c>
      <c r="J960" s="30">
        <f>J959+('data'!$C$19*I959-'data'!$C$16*J959)*$C960/60</f>
        <v>67.1461927245923</v>
      </c>
      <c r="K960" s="30">
        <f>K959+(OFFSET('data'!$C$20,0,D960)*I959-OFFSET('data'!$C$17,0,D960)*K959)*$C960/60</f>
        <v>200.556900386729</v>
      </c>
      <c r="L960" s="28">
        <f>$A960/60</f>
        <v>79.6666666666667</v>
      </c>
      <c r="M960" s="24">
        <f>I960/'data'!$C$15*1000</f>
        <v>2.5</v>
      </c>
      <c r="N960" s="24">
        <f>N959+'data'!$G$21*(M959-N959)/60*C959</f>
        <v>2.49996920133895</v>
      </c>
      <c r="O960" s="25">
        <f>IF(N960&lt;='data'!$G$22,1.89,1.47)</f>
        <v>1.89</v>
      </c>
      <c r="P960" s="24">
        <f>$A960</f>
        <v>4780</v>
      </c>
      <c r="Q960" s="25">
        <f>'data'!$G$23-'data'!$G$23*(1-('data'!$G$22^O960)/('data'!$G$22^O960+N960^O960))</f>
        <v>54.2018672613872</v>
      </c>
      <c r="R960" s="25">
        <f>VLOOKUP(IF(P960-'data'!$G$24&lt;0,0,P960-'data'!$G$24),P2:Q1104,2)</f>
        <v>54.2018927898518</v>
      </c>
    </row>
    <row r="961" ht="20.05" customHeight="1">
      <c r="A961" s="22">
        <f>$A960+C960</f>
        <v>4785</v>
      </c>
      <c r="B961" s="23">
        <v>2.5</v>
      </c>
      <c r="C961" s="24">
        <v>5</v>
      </c>
      <c r="D961" t="b" s="25">
        <v>0</v>
      </c>
      <c r="E961" s="26"/>
      <c r="F961" s="30">
        <f>3600*(B961*'data'!$C$15/1000-H961-I960)/C961</f>
        <v>426.099032402613</v>
      </c>
      <c r="G961" s="30">
        <f>IF(F961&gt;'data'!$H$29,'data'!$H$29,IF(F961&lt;0,0,F961))</f>
        <v>426.099032402613</v>
      </c>
      <c r="H961" s="30">
        <f>(J961*'data'!$C$16+K961*OFFSET('data'!$C$17,0,D961)-I960*(OFFSET('data'!$C$18,0,D961)+'data'!$C$19+OFFSET('data'!$C$20,0,D961)))*$C961/60</f>
        <v>-0.591804211670321</v>
      </c>
      <c r="I961" s="30">
        <f>(G961/60)*$C961/60+H961+I960</f>
        <v>16.3633802816823</v>
      </c>
      <c r="J961" s="30">
        <f>J960+('data'!$C$19*I960-'data'!$C$16*J960)*$C961/60</f>
        <v>67.1476250300835</v>
      </c>
      <c r="K961" s="30">
        <f>K960+(OFFSET('data'!$C$20,0,D961)*I960-OFFSET('data'!$C$17,0,D961)*K960)*$C961/60</f>
        <v>200.735142380738</v>
      </c>
      <c r="L961" s="28">
        <f>$A961/60</f>
        <v>79.75</v>
      </c>
      <c r="M961" s="24">
        <f>I961/'data'!$C$15*1000</f>
        <v>2.5</v>
      </c>
      <c r="N961" s="24">
        <f>N960+'data'!$G$21*(M960-N960)/60*C960</f>
        <v>2.49996956375336</v>
      </c>
      <c r="O961" s="25">
        <f>IF(N961&lt;='data'!$G$22,1.89,1.47)</f>
        <v>1.89</v>
      </c>
      <c r="P961" s="24">
        <f>$A961</f>
        <v>4785</v>
      </c>
      <c r="Q961" s="25">
        <f>'data'!$G$23-'data'!$G$23*(1-('data'!$G$22^O961)/('data'!$G$22^O961+N961^O961))</f>
        <v>54.2018610659108</v>
      </c>
      <c r="R961" s="25">
        <f>VLOOKUP(IF(P961-'data'!$G$24&lt;0,0,P961-'data'!$G$24),P2:Q1104,2)</f>
        <v>54.2018862939738</v>
      </c>
    </row>
    <row r="962" ht="20.05" customHeight="1">
      <c r="A962" s="22">
        <f>$A961+C961</f>
        <v>4790</v>
      </c>
      <c r="B962" s="23">
        <v>2.5</v>
      </c>
      <c r="C962" s="24">
        <v>5</v>
      </c>
      <c r="D962" t="b" s="25">
        <v>0</v>
      </c>
      <c r="E962" s="26"/>
      <c r="F962" s="30">
        <f>3600*(B962*'data'!$C$15/1000-H962-I961)/C962</f>
        <v>426.050145385861</v>
      </c>
      <c r="G962" s="30">
        <f>IF(F962&gt;'data'!$H$29,'data'!$H$29,IF(F962&lt;0,0,F962))</f>
        <v>426.050145385861</v>
      </c>
      <c r="H962" s="30">
        <f>(J962*'data'!$C$16+K962*OFFSET('data'!$C$17,0,D962)-I961*(OFFSET('data'!$C$18,0,D962)+'data'!$C$19+OFFSET('data'!$C$20,0,D962)))*$C962/60</f>
        <v>-0.591736313035943</v>
      </c>
      <c r="I962" s="30">
        <f>(G962/60)*$C962/60+H962+I961</f>
        <v>16.3633802816823</v>
      </c>
      <c r="J962" s="30">
        <f>J961+('data'!$C$19*I961-'data'!$C$16*J961)*$C962/60</f>
        <v>67.1490489302941</v>
      </c>
      <c r="K962" s="30">
        <f>K961+(OFFSET('data'!$C$20,0,D962)*I961-OFFSET('data'!$C$17,0,D962)*K961)*$C962/60</f>
        <v>200.913324812164</v>
      </c>
      <c r="L962" s="28">
        <f>$A962/60</f>
        <v>79.8333333333333</v>
      </c>
      <c r="M962" s="24">
        <f>I962/'data'!$C$15*1000</f>
        <v>2.5</v>
      </c>
      <c r="N962" s="24">
        <f>N961+'data'!$G$21*(M961-N961)/60*C961</f>
        <v>2.49996992190316</v>
      </c>
      <c r="O962" s="25">
        <f>IF(N962&lt;='data'!$G$22,1.89,1.47)</f>
        <v>1.89</v>
      </c>
      <c r="P962" s="24">
        <f>$A962</f>
        <v>4790</v>
      </c>
      <c r="Q962" s="25">
        <f>'data'!$G$23-'data'!$G$23*(1-('data'!$G$22^O962)/('data'!$G$22^O962+N962^O962))</f>
        <v>54.2018549433385</v>
      </c>
      <c r="R962" s="25">
        <f>VLOOKUP(IF(P962-'data'!$G$24&lt;0,0,P962-'data'!$G$24),P2:Q1104,2)</f>
        <v>54.201879874535</v>
      </c>
    </row>
    <row r="963" ht="20.05" customHeight="1">
      <c r="A963" s="22">
        <f>$A962+C962</f>
        <v>4795</v>
      </c>
      <c r="B963" s="23">
        <v>2.5</v>
      </c>
      <c r="C963" s="24">
        <v>5</v>
      </c>
      <c r="D963" t="b" s="25">
        <v>0</v>
      </c>
      <c r="E963" s="26"/>
      <c r="F963" s="30">
        <f>3600*(B963*'data'!$C$15/1000-H963-I962)/C963</f>
        <v>426.001308000818</v>
      </c>
      <c r="G963" s="30">
        <f>IF(F963&gt;'data'!$H$29,'data'!$H$29,IF(F963&lt;0,0,F963))</f>
        <v>426.001308000818</v>
      </c>
      <c r="H963" s="30">
        <f>(J963*'data'!$C$16+K963*OFFSET('data'!$C$17,0,D963)-I962*(OFFSET('data'!$C$18,0,D963)+'data'!$C$19+OFFSET('data'!$C$20,0,D963)))*$C963/60</f>
        <v>-0.591668483334494</v>
      </c>
      <c r="I963" s="30">
        <f>(G963/60)*$C963/60+H963+I962</f>
        <v>16.3633802816823</v>
      </c>
      <c r="J963" s="30">
        <f>J962+('data'!$C$19*I962-'data'!$C$16*J962)*$C963/60</f>
        <v>67.1504644745492</v>
      </c>
      <c r="K963" s="30">
        <f>K962+(OFFSET('data'!$C$20,0,D963)*I962-OFFSET('data'!$C$17,0,D963)*K962)*$C963/60</f>
        <v>201.091447700912</v>
      </c>
      <c r="L963" s="28">
        <f>$A963/60</f>
        <v>79.9166666666667</v>
      </c>
      <c r="M963" s="24">
        <f>I963/'data'!$C$15*1000</f>
        <v>2.5</v>
      </c>
      <c r="N963" s="24">
        <f>N962+'data'!$G$21*(M962-N962)/60*C962</f>
        <v>2.49997027583854</v>
      </c>
      <c r="O963" s="25">
        <f>IF(N963&lt;='data'!$G$22,1.89,1.47)</f>
        <v>1.89</v>
      </c>
      <c r="P963" s="24">
        <f>$A963</f>
        <v>4795</v>
      </c>
      <c r="Q963" s="25">
        <f>'data'!$G$23-'data'!$G$23*(1-('data'!$G$22^O963)/('data'!$G$22^O963+N963^O963))</f>
        <v>54.2018488928124</v>
      </c>
      <c r="R963" s="25">
        <f>VLOOKUP(IF(P963-'data'!$G$24&lt;0,0,P963-'data'!$G$24),P2:Q1104,2)</f>
        <v>54.2018735306358</v>
      </c>
    </row>
    <row r="964" ht="20.05" customHeight="1">
      <c r="A964" s="22">
        <f>$A963+C963</f>
        <v>4800</v>
      </c>
      <c r="B964" s="23">
        <v>2.5</v>
      </c>
      <c r="C964" s="24">
        <v>5</v>
      </c>
      <c r="D964" t="b" s="25">
        <v>0</v>
      </c>
      <c r="E964" s="26"/>
      <c r="F964" s="30">
        <f>3600*(B964*'data'!$C$15/1000-H964-I963)/C964</f>
        <v>425.952520035509</v>
      </c>
      <c r="G964" s="30">
        <f>IF(F964&gt;'data'!$H$29,'data'!$H$29,IF(F964&lt;0,0,F964))</f>
        <v>425.952520035509</v>
      </c>
      <c r="H964" s="30">
        <f>(J964*'data'!$C$16+K964*OFFSET('data'!$C$17,0,D964)-I963*(OFFSET('data'!$C$18,0,D964)+'data'!$C$19+OFFSET('data'!$C$20,0,D964)))*$C964/60</f>
        <v>-0.591600722271565</v>
      </c>
      <c r="I964" s="30">
        <f>(G964/60)*$C964/60+H964+I963</f>
        <v>16.3633802816823</v>
      </c>
      <c r="J964" s="30">
        <f>J963+('data'!$C$19*I963-'data'!$C$16*J963)*$C964/60</f>
        <v>67.1518717118846</v>
      </c>
      <c r="K964" s="30">
        <f>K963+(OFFSET('data'!$C$20,0,D964)*I963-OFFSET('data'!$C$17,0,D964)*K963)*$C964/60</f>
        <v>201.269511066878</v>
      </c>
      <c r="L964" s="28">
        <f>$A964/60</f>
        <v>80</v>
      </c>
      <c r="M964" s="24">
        <f>I964/'data'!$C$15*1000</f>
        <v>2.5</v>
      </c>
      <c r="N964" s="24">
        <f>N963+'data'!$G$21*(M963-N963)/60*C963</f>
        <v>2.49997062560909</v>
      </c>
      <c r="O964" s="25">
        <f>IF(N964&lt;='data'!$G$22,1.89,1.47)</f>
        <v>1.89</v>
      </c>
      <c r="P964" s="24">
        <f>$A964</f>
        <v>4800</v>
      </c>
      <c r="Q964" s="25">
        <f>'data'!$G$23-'data'!$G$23*(1-('data'!$G$22^O964)/('data'!$G$22^O964+N964^O964))</f>
        <v>54.2018429134846</v>
      </c>
      <c r="R964" s="25">
        <f>VLOOKUP(IF(P964-'data'!$G$24&lt;0,0,P964-'data'!$G$24),P2:Q1104,2)</f>
        <v>54.2018672613872</v>
      </c>
    </row>
    <row r="965" ht="20.05" customHeight="1">
      <c r="A965" s="22">
        <f>$A964+C964</f>
        <v>4805</v>
      </c>
      <c r="B965" s="23">
        <v>2.5</v>
      </c>
      <c r="C965" s="24">
        <v>5</v>
      </c>
      <c r="D965" t="b" s="25">
        <v>0</v>
      </c>
      <c r="E965" s="26"/>
      <c r="F965" s="30">
        <f>3600*(B965*'data'!$C$15/1000-H965-I964)/C965</f>
        <v>425.903781279179</v>
      </c>
      <c r="G965" s="30">
        <f>IF(F965&gt;'data'!$H$29,'data'!$H$29,IF(F965&lt;0,0,F965))</f>
        <v>425.903781279179</v>
      </c>
      <c r="H965" s="30">
        <f>(J965*'data'!$C$16+K965*OFFSET('data'!$C$17,0,D965)-I964*(OFFSET('data'!$C$18,0,D965)+'data'!$C$19+OFFSET('data'!$C$20,0,D965)))*$C965/60</f>
        <v>-0.59153302955444</v>
      </c>
      <c r="I965" s="30">
        <f>(G965/60)*$C965/60+H965+I964</f>
        <v>16.3633802816823</v>
      </c>
      <c r="J965" s="30">
        <f>J964+('data'!$C$19*I964-'data'!$C$16*J964)*$C965/60</f>
        <v>67.15327069104831</v>
      </c>
      <c r="K965" s="30">
        <f>K964+(OFFSET('data'!$C$20,0,D965)*I964-OFFSET('data'!$C$17,0,D965)*K964)*$C965/60</f>
        <v>201.447514929953</v>
      </c>
      <c r="L965" s="28">
        <f>$A965/60</f>
        <v>80.0833333333333</v>
      </c>
      <c r="M965" s="24">
        <f>I965/'data'!$C$15*1000</f>
        <v>2.5</v>
      </c>
      <c r="N965" s="24">
        <f>N964+'data'!$G$21*(M964-N964)/60*C964</f>
        <v>2.49997097126381</v>
      </c>
      <c r="O965" s="25">
        <f>IF(N965&lt;='data'!$G$22,1.89,1.47)</f>
        <v>1.89</v>
      </c>
      <c r="P965" s="24">
        <f>$A965</f>
        <v>4805</v>
      </c>
      <c r="Q965" s="25">
        <f>'data'!$G$23-'data'!$G$23*(1-('data'!$G$22^O965)/('data'!$G$22^O965+N965^O965))</f>
        <v>54.2018370045176</v>
      </c>
      <c r="R965" s="25">
        <f>VLOOKUP(IF(P965-'data'!$G$24&lt;0,0,P965-'data'!$G$24),P2:Q1104,2)</f>
        <v>54.2018610659108</v>
      </c>
    </row>
    <row r="966" ht="20.05" customHeight="1">
      <c r="A966" s="22">
        <f>$A965+C965</f>
        <v>4810</v>
      </c>
      <c r="B966" s="23">
        <v>2.5</v>
      </c>
      <c r="C966" s="24">
        <v>5</v>
      </c>
      <c r="D966" t="b" s="25">
        <v>0</v>
      </c>
      <c r="E966" s="26"/>
      <c r="F966" s="30">
        <f>3600*(B966*'data'!$C$15/1000-H966-I965)/C966</f>
        <v>425.855091522281</v>
      </c>
      <c r="G966" s="30">
        <f>IF(F966&gt;'data'!$H$29,'data'!$H$29,IF(F966&lt;0,0,F966))</f>
        <v>425.855091522281</v>
      </c>
      <c r="H966" s="30">
        <f>(J966*'data'!$C$16+K966*OFFSET('data'!$C$17,0,D966)-I965*(OFFSET('data'!$C$18,0,D966)+'data'!$C$19+OFFSET('data'!$C$20,0,D966)))*$C966/60</f>
        <v>-0.591465404892082</v>
      </c>
      <c r="I966" s="30">
        <f>(G966/60)*$C966/60+H966+I965</f>
        <v>16.3633802816823</v>
      </c>
      <c r="J966" s="30">
        <f>J965+('data'!$C$19*I965-'data'!$C$16*J965)*$C966/60</f>
        <v>67.1546614605021</v>
      </c>
      <c r="K966" s="30">
        <f>K965+(OFFSET('data'!$C$20,0,D966)*I965-OFFSET('data'!$C$17,0,D966)*K965)*$C966/60</f>
        <v>201.625459310020</v>
      </c>
      <c r="L966" s="28">
        <f>$A966/60</f>
        <v>80.1666666666667</v>
      </c>
      <c r="M966" s="24">
        <f>I966/'data'!$C$15*1000</f>
        <v>2.5</v>
      </c>
      <c r="N966" s="24">
        <f>N965+'data'!$G$21*(M965-N965)/60*C965</f>
        <v>2.49997131285114</v>
      </c>
      <c r="O966" s="25">
        <f>IF(N966&lt;='data'!$G$22,1.89,1.47)</f>
        <v>1.89</v>
      </c>
      <c r="P966" s="24">
        <f>$A966</f>
        <v>4810</v>
      </c>
      <c r="Q966" s="25">
        <f>'data'!$G$23-'data'!$G$23*(1-('data'!$G$22^O966)/('data'!$G$22^O966+N966^O966))</f>
        <v>54.201831165083</v>
      </c>
      <c r="R966" s="25">
        <f>VLOOKUP(IF(P966-'data'!$G$24&lt;0,0,P966-'data'!$G$24),P2:Q1104,2)</f>
        <v>54.2018549433385</v>
      </c>
    </row>
    <row r="967" ht="20.05" customHeight="1">
      <c r="A967" s="22">
        <f>$A966+C966</f>
        <v>4815</v>
      </c>
      <c r="B967" s="23">
        <v>2.5</v>
      </c>
      <c r="C967" s="24">
        <v>5</v>
      </c>
      <c r="D967" t="b" s="25">
        <v>0</v>
      </c>
      <c r="E967" s="26"/>
      <c r="F967" s="30">
        <f>3600*(B967*'data'!$C$15/1000-H967-I966)/C967</f>
        <v>425.806450556473</v>
      </c>
      <c r="G967" s="30">
        <f>IF(F967&gt;'data'!$H$29,'data'!$H$29,IF(F967&lt;0,0,F967))</f>
        <v>425.806450556473</v>
      </c>
      <c r="H967" s="30">
        <f>(J967*'data'!$C$16+K967*OFFSET('data'!$C$17,0,D967)-I966*(OFFSET('data'!$C$18,0,D967)+'data'!$C$19+OFFSET('data'!$C$20,0,D967)))*$C967/60</f>
        <v>-0.591397847995126</v>
      </c>
      <c r="I967" s="30">
        <f>(G967/60)*$C967/60+H967+I966</f>
        <v>16.3633802816823</v>
      </c>
      <c r="J967" s="30">
        <f>J966+('data'!$C$19*I966-'data'!$C$16*J966)*$C967/60</f>
        <v>67.1560440684236</v>
      </c>
      <c r="K967" s="30">
        <f>K966+(OFFSET('data'!$C$20,0,D967)*I966-OFFSET('data'!$C$17,0,D967)*K966)*$C967/60</f>
        <v>201.803344226957</v>
      </c>
      <c r="L967" s="28">
        <f>$A967/60</f>
        <v>80.25</v>
      </c>
      <c r="M967" s="24">
        <f>I967/'data'!$C$15*1000</f>
        <v>2.5</v>
      </c>
      <c r="N967" s="24">
        <f>N966+'data'!$G$21*(M966-N966)/60*C966</f>
        <v>2.49997165041894</v>
      </c>
      <c r="O967" s="25">
        <f>IF(N967&lt;='data'!$G$22,1.89,1.47)</f>
        <v>1.89</v>
      </c>
      <c r="P967" s="24">
        <f>$A967</f>
        <v>4815</v>
      </c>
      <c r="Q967" s="25">
        <f>'data'!$G$23-'data'!$G$23*(1-('data'!$G$22^O967)/('data'!$G$22^O967+N967^O967))</f>
        <v>54.2018253943629</v>
      </c>
      <c r="R967" s="25">
        <f>VLOOKUP(IF(P967-'data'!$G$24&lt;0,0,P967-'data'!$G$24),P2:Q1104,2)</f>
        <v>54.2018488928124</v>
      </c>
    </row>
    <row r="968" ht="20.05" customHeight="1">
      <c r="A968" s="22">
        <f>$A967+C967</f>
        <v>4820</v>
      </c>
      <c r="B968" s="23">
        <v>2.5</v>
      </c>
      <c r="C968" s="24">
        <v>5</v>
      </c>
      <c r="D968" t="b" s="25">
        <v>0</v>
      </c>
      <c r="E968" s="26"/>
      <c r="F968" s="30">
        <f>3600*(B968*'data'!$C$15/1000-H968-I967)/C968</f>
        <v>425.757858174607</v>
      </c>
      <c r="G968" s="30">
        <f>IF(F968&gt;'data'!$H$29,'data'!$H$29,IF(F968&lt;0,0,F968))</f>
        <v>425.757858174607</v>
      </c>
      <c r="H968" s="30">
        <f>(J968*'data'!$C$16+K968*OFFSET('data'!$C$17,0,D968)-I967*(OFFSET('data'!$C$18,0,D968)+'data'!$C$19+OFFSET('data'!$C$20,0,D968)))*$C968/60</f>
        <v>-0.591330358575868</v>
      </c>
      <c r="I968" s="30">
        <f>(G968/60)*$C968/60+H968+I967</f>
        <v>16.3633802816823</v>
      </c>
      <c r="J968" s="30">
        <f>J967+('data'!$C$19*I967-'data'!$C$16*J967)*$C968/60</f>
        <v>67.15741856270751</v>
      </c>
      <c r="K968" s="30">
        <f>K967+(OFFSET('data'!$C$20,0,D968)*I967-OFFSET('data'!$C$17,0,D968)*K967)*$C968/60</f>
        <v>201.981169700635</v>
      </c>
      <c r="L968" s="28">
        <f>$A968/60</f>
        <v>80.3333333333333</v>
      </c>
      <c r="M968" s="24">
        <f>I968/'data'!$C$15*1000</f>
        <v>2.5</v>
      </c>
      <c r="N968" s="24">
        <f>N967+'data'!$G$21*(M967-N967)/60*C967</f>
        <v>2.49997198401451</v>
      </c>
      <c r="O968" s="25">
        <f>IF(N968&lt;='data'!$G$22,1.89,1.47)</f>
        <v>1.89</v>
      </c>
      <c r="P968" s="24">
        <f>$A968</f>
        <v>4820</v>
      </c>
      <c r="Q968" s="25">
        <f>'data'!$G$23-'data'!$G$23*(1-('data'!$G$22^O968)/('data'!$G$22^O968+N968^O968))</f>
        <v>54.2018196915486</v>
      </c>
      <c r="R968" s="25">
        <f>VLOOKUP(IF(P968-'data'!$G$24&lt;0,0,P968-'data'!$G$24),P2:Q1104,2)</f>
        <v>54.2018429134846</v>
      </c>
    </row>
    <row r="969" ht="20.05" customHeight="1">
      <c r="A969" s="22">
        <f>$A968+C968</f>
        <v>4825</v>
      </c>
      <c r="B969" s="23">
        <v>2.5</v>
      </c>
      <c r="C969" s="24">
        <v>5</v>
      </c>
      <c r="D969" t="b" s="25">
        <v>0</v>
      </c>
      <c r="E969" s="26"/>
      <c r="F969" s="30">
        <f>3600*(B969*'data'!$C$15/1000-H969-I968)/C969</f>
        <v>425.709314170726</v>
      </c>
      <c r="G969" s="30">
        <f>IF(F969&gt;'data'!$H$29,'data'!$H$29,IF(F969&lt;0,0,F969))</f>
        <v>425.709314170726</v>
      </c>
      <c r="H969" s="30">
        <f>(J969*'data'!$C$16+K969*OFFSET('data'!$C$17,0,D969)-I968*(OFFSET('data'!$C$18,0,D969)+'data'!$C$19+OFFSET('data'!$C$20,0,D969)))*$C969/60</f>
        <v>-0.591262936348256</v>
      </c>
      <c r="I969" s="30">
        <f>(G969/60)*$C969/60+H969+I968</f>
        <v>16.3633802816823</v>
      </c>
      <c r="J969" s="30">
        <f>J968+('data'!$C$19*I968-'data'!$C$16*J968)*$C969/60</f>
        <v>67.1587849909676</v>
      </c>
      <c r="K969" s="30">
        <f>K968+(OFFSET('data'!$C$20,0,D969)*I968-OFFSET('data'!$C$17,0,D969)*K968)*$C969/60</f>
        <v>202.158935750918</v>
      </c>
      <c r="L969" s="28">
        <f>$A969/60</f>
        <v>80.4166666666667</v>
      </c>
      <c r="M969" s="24">
        <f>I969/'data'!$C$15*1000</f>
        <v>2.5</v>
      </c>
      <c r="N969" s="24">
        <f>N968+'data'!$G$21*(M968-N968)/60*C968</f>
        <v>2.49997231368458</v>
      </c>
      <c r="O969" s="25">
        <f>IF(N969&lt;='data'!$G$22,1.89,1.47)</f>
        <v>1.89</v>
      </c>
      <c r="P969" s="24">
        <f>$A969</f>
        <v>4825</v>
      </c>
      <c r="Q969" s="25">
        <f>'data'!$G$23-'data'!$G$23*(1-('data'!$G$22^O969)/('data'!$G$22^O969+N969^O969))</f>
        <v>54.2018140558412</v>
      </c>
      <c r="R969" s="25">
        <f>VLOOKUP(IF(P969-'data'!$G$24&lt;0,0,P969-'data'!$G$24),P2:Q1104,2)</f>
        <v>54.2018370045176</v>
      </c>
    </row>
    <row r="970" ht="20.05" customHeight="1">
      <c r="A970" s="22">
        <f>$A969+C969</f>
        <v>4830</v>
      </c>
      <c r="B970" s="23">
        <v>2.5</v>
      </c>
      <c r="C970" s="24">
        <v>5</v>
      </c>
      <c r="D970" t="b" s="25">
        <v>0</v>
      </c>
      <c r="E970" s="26"/>
      <c r="F970" s="30">
        <f>3600*(B970*'data'!$C$15/1000-H970-I969)/C970</f>
        <v>425.660818340055</v>
      </c>
      <c r="G970" s="30">
        <f>IF(F970&gt;'data'!$H$29,'data'!$H$29,IF(F970&lt;0,0,F970))</f>
        <v>425.660818340055</v>
      </c>
      <c r="H970" s="30">
        <f>(J970*'data'!$C$16+K970*OFFSET('data'!$C$17,0,D970)-I969*(OFFSET('data'!$C$18,0,D970)+'data'!$C$19+OFFSET('data'!$C$20,0,D970)))*$C970/60</f>
        <v>-0.5911955810278789</v>
      </c>
      <c r="I970" s="30">
        <f>(G970/60)*$C970/60+H970+I969</f>
        <v>16.3633802816823</v>
      </c>
      <c r="J970" s="30">
        <f>J969+('data'!$C$19*I969-'data'!$C$16*J969)*$C970/60</f>
        <v>67.1601434005382</v>
      </c>
      <c r="K970" s="30">
        <f>K969+(OFFSET('data'!$C$20,0,D970)*I969-OFFSET('data'!$C$17,0,D970)*K969)*$C970/60</f>
        <v>202.336642397662</v>
      </c>
      <c r="L970" s="28">
        <f>$A970/60</f>
        <v>80.5</v>
      </c>
      <c r="M970" s="24">
        <f>I970/'data'!$C$15*1000</f>
        <v>2.5</v>
      </c>
      <c r="N970" s="24">
        <f>N969+'data'!$G$21*(M969-N969)/60*C969</f>
        <v>2.49997263947536</v>
      </c>
      <c r="O970" s="25">
        <f>IF(N970&lt;='data'!$G$22,1.89,1.47)</f>
        <v>1.89</v>
      </c>
      <c r="P970" s="24">
        <f>$A970</f>
        <v>4830</v>
      </c>
      <c r="Q970" s="25">
        <f>'data'!$G$23-'data'!$G$23*(1-('data'!$G$22^O970)/('data'!$G$22^O970+N970^O970))</f>
        <v>54.2018084864507</v>
      </c>
      <c r="R970" s="25">
        <f>VLOOKUP(IF(P970-'data'!$G$24&lt;0,0,P970-'data'!$G$24),P2:Q1104,2)</f>
        <v>54.201831165083</v>
      </c>
    </row>
    <row r="971" ht="20.05" customHeight="1">
      <c r="A971" s="22">
        <f>$A970+C970</f>
        <v>4835</v>
      </c>
      <c r="B971" s="23">
        <v>2.5</v>
      </c>
      <c r="C971" s="24">
        <v>5</v>
      </c>
      <c r="D971" t="b" s="25">
        <v>0</v>
      </c>
      <c r="E971" s="26"/>
      <c r="F971" s="30">
        <f>3600*(B971*'data'!$C$15/1000-H971-I970)/C971</f>
        <v>425.612370478993</v>
      </c>
      <c r="G971" s="30">
        <f>IF(F971&gt;'data'!$H$29,'data'!$H$29,IF(F971&lt;0,0,F971))</f>
        <v>425.612370478993</v>
      </c>
      <c r="H971" s="30">
        <f>(J971*'data'!$C$16+K971*OFFSET('data'!$C$17,0,D971)-I970*(OFFSET('data'!$C$18,0,D971)+'data'!$C$19+OFFSET('data'!$C$20,0,D971)))*$C971/60</f>
        <v>-0.59112829233196</v>
      </c>
      <c r="I971" s="30">
        <f>(G971/60)*$C971/60+H971+I970</f>
        <v>16.3633802816823</v>
      </c>
      <c r="J971" s="30">
        <f>J970+('data'!$C$19*I970-'data'!$C$16*J970)*$C971/60</f>
        <v>67.16149383847581</v>
      </c>
      <c r="K971" s="30">
        <f>K970+(OFFSET('data'!$C$20,0,D971)*I970-OFFSET('data'!$C$17,0,D971)*K970)*$C971/60</f>
        <v>202.514289660719</v>
      </c>
      <c r="L971" s="28">
        <f>$A971/60</f>
        <v>80.5833333333333</v>
      </c>
      <c r="M971" s="24">
        <f>I971/'data'!$C$15*1000</f>
        <v>2.5</v>
      </c>
      <c r="N971" s="24">
        <f>N970+'data'!$G$21*(M970-N970)/60*C970</f>
        <v>2.49997296143249</v>
      </c>
      <c r="O971" s="25">
        <f>IF(N971&lt;='data'!$G$22,1.89,1.47)</f>
        <v>1.89</v>
      </c>
      <c r="P971" s="24">
        <f>$A971</f>
        <v>4835</v>
      </c>
      <c r="Q971" s="25">
        <f>'data'!$G$23-'data'!$G$23*(1-('data'!$G$22^O971)/('data'!$G$22^O971+N971^O971))</f>
        <v>54.2018029825969</v>
      </c>
      <c r="R971" s="25">
        <f>VLOOKUP(IF(P971-'data'!$G$24&lt;0,0,P971-'data'!$G$24),P2:Q1104,2)</f>
        <v>54.2018253943629</v>
      </c>
    </row>
    <row r="972" ht="20.05" customHeight="1">
      <c r="A972" s="22">
        <f>$A971+C971</f>
        <v>4840</v>
      </c>
      <c r="B972" s="23">
        <v>2.5</v>
      </c>
      <c r="C972" s="24">
        <v>5</v>
      </c>
      <c r="D972" t="b" s="25">
        <v>0</v>
      </c>
      <c r="E972" s="26"/>
      <c r="F972" s="30">
        <f>3600*(B972*'data'!$C$15/1000-H972-I971)/C972</f>
        <v>425.563970385109</v>
      </c>
      <c r="G972" s="30">
        <f>IF(F972&gt;'data'!$H$29,'data'!$H$29,IF(F972&lt;0,0,F972))</f>
        <v>425.563970385109</v>
      </c>
      <c r="H972" s="30">
        <f>(J972*'data'!$C$16+K972*OFFSET('data'!$C$17,0,D972)-I971*(OFFSET('data'!$C$18,0,D972)+'data'!$C$19+OFFSET('data'!$C$20,0,D972)))*$C972/60</f>
        <v>-0.591061069979343</v>
      </c>
      <c r="I972" s="30">
        <f>(G972/60)*$C972/60+H972+I971</f>
        <v>16.3633802816823</v>
      </c>
      <c r="J972" s="30">
        <f>J971+('data'!$C$19*I971-'data'!$C$16*J971)*$C972/60</f>
        <v>67.1628363515609</v>
      </c>
      <c r="K972" s="30">
        <f>K971+(OFFSET('data'!$C$20,0,D972)*I971-OFFSET('data'!$C$17,0,D972)*K971)*$C972/60</f>
        <v>202.691877559933</v>
      </c>
      <c r="L972" s="28">
        <f>$A972/60</f>
        <v>80.6666666666667</v>
      </c>
      <c r="M972" s="24">
        <f>I972/'data'!$C$15*1000</f>
        <v>2.5</v>
      </c>
      <c r="N972" s="24">
        <f>N971+'data'!$G$21*(M971-N971)/60*C971</f>
        <v>2.49997327960108</v>
      </c>
      <c r="O972" s="25">
        <f>IF(N972&lt;='data'!$G$22,1.89,1.47)</f>
        <v>1.89</v>
      </c>
      <c r="P972" s="24">
        <f>$A972</f>
        <v>4840</v>
      </c>
      <c r="Q972" s="25">
        <f>'data'!$G$23-'data'!$G$23*(1-('data'!$G$22^O972)/('data'!$G$22^O972+N972^O972))</f>
        <v>54.2017975435086</v>
      </c>
      <c r="R972" s="25">
        <f>VLOOKUP(IF(P972-'data'!$G$24&lt;0,0,P972-'data'!$G$24),P2:Q1104,2)</f>
        <v>54.2018196915486</v>
      </c>
    </row>
    <row r="973" ht="20.05" customHeight="1">
      <c r="A973" s="22">
        <f>$A972+C972</f>
        <v>4845</v>
      </c>
      <c r="B973" s="23">
        <v>2.5</v>
      </c>
      <c r="C973" s="24">
        <v>5</v>
      </c>
      <c r="D973" t="b" s="25">
        <v>0</v>
      </c>
      <c r="E973" s="26"/>
      <c r="F973" s="30">
        <f>3600*(B973*'data'!$C$15/1000-H973-I972)/C973</f>
        <v>425.515617857132</v>
      </c>
      <c r="G973" s="30">
        <f>IF(F973&gt;'data'!$H$29,'data'!$H$29,IF(F973&lt;0,0,F973))</f>
        <v>425.515617857132</v>
      </c>
      <c r="H973" s="30">
        <f>(J973*'data'!$C$16+K973*OFFSET('data'!$C$17,0,D973)-I972*(OFFSET('data'!$C$18,0,D973)+'data'!$C$19+OFFSET('data'!$C$20,0,D973)))*$C973/60</f>
        <v>-0.590993913690486</v>
      </c>
      <c r="I973" s="30">
        <f>(G973/60)*$C973/60+H973+I972</f>
        <v>16.3633802816823</v>
      </c>
      <c r="J973" s="30">
        <f>J972+('data'!$C$19*I972-'data'!$C$16*J972)*$C973/60</f>
        <v>67.1641709862993</v>
      </c>
      <c r="K973" s="30">
        <f>K972+(OFFSET('data'!$C$20,0,D973)*I972-OFFSET('data'!$C$17,0,D973)*K972)*$C973/60</f>
        <v>202.869406115141</v>
      </c>
      <c r="L973" s="28">
        <f>$A973/60</f>
        <v>80.75</v>
      </c>
      <c r="M973" s="24">
        <f>I973/'data'!$C$15*1000</f>
        <v>2.5</v>
      </c>
      <c r="N973" s="24">
        <f>N972+'data'!$G$21*(M972-N972)/60*C972</f>
        <v>2.49997359402571</v>
      </c>
      <c r="O973" s="25">
        <f>IF(N973&lt;='data'!$G$22,1.89,1.47)</f>
        <v>1.89</v>
      </c>
      <c r="P973" s="24">
        <f>$A973</f>
        <v>4845</v>
      </c>
      <c r="Q973" s="25">
        <f>'data'!$G$23-'data'!$G$23*(1-('data'!$G$22^O973)/('data'!$G$22^O973+N973^O973))</f>
        <v>54.2017921684238</v>
      </c>
      <c r="R973" s="25">
        <f>VLOOKUP(IF(P973-'data'!$G$24&lt;0,0,P973-'data'!$G$24),P2:Q1104,2)</f>
        <v>54.2018140558412</v>
      </c>
    </row>
    <row r="974" ht="20.05" customHeight="1">
      <c r="A974" s="22">
        <f>$A973+C973</f>
        <v>4850</v>
      </c>
      <c r="B974" s="23">
        <v>2.5</v>
      </c>
      <c r="C974" s="24">
        <v>5</v>
      </c>
      <c r="D974" t="b" s="25">
        <v>0</v>
      </c>
      <c r="E974" s="26"/>
      <c r="F974" s="30">
        <f>3600*(B974*'data'!$C$15/1000-H974-I973)/C974</f>
        <v>425.467312694946</v>
      </c>
      <c r="G974" s="30">
        <f>IF(F974&gt;'data'!$H$29,'data'!$H$29,IF(F974&lt;0,0,F974))</f>
        <v>425.467312694946</v>
      </c>
      <c r="H974" s="30">
        <f>(J974*'data'!$C$16+K974*OFFSET('data'!$C$17,0,D974)-I973*(OFFSET('data'!$C$18,0,D974)+'data'!$C$19+OFFSET('data'!$C$20,0,D974)))*$C974/60</f>
        <v>-0.59092682318745</v>
      </c>
      <c r="I974" s="30">
        <f>(G974/60)*$C974/60+H974+I973</f>
        <v>16.3633802816823</v>
      </c>
      <c r="J974" s="30">
        <f>J973+('data'!$C$19*I973-'data'!$C$16*J973)*$C974/60</f>
        <v>67.1654977889239</v>
      </c>
      <c r="K974" s="30">
        <f>K973+(OFFSET('data'!$C$20,0,D974)*I973-OFFSET('data'!$C$17,0,D974)*K973)*$C974/60</f>
        <v>203.046875346174</v>
      </c>
      <c r="L974" s="28">
        <f>$A974/60</f>
        <v>80.8333333333333</v>
      </c>
      <c r="M974" s="24">
        <f>I974/'data'!$C$15*1000</f>
        <v>2.5</v>
      </c>
      <c r="N974" s="24">
        <f>N973+'data'!$G$21*(M973-N973)/60*C973</f>
        <v>2.49997390475044</v>
      </c>
      <c r="O974" s="25">
        <f>IF(N974&lt;='data'!$G$22,1.89,1.47)</f>
        <v>1.89</v>
      </c>
      <c r="P974" s="24">
        <f>$A974</f>
        <v>4850</v>
      </c>
      <c r="Q974" s="25">
        <f>'data'!$G$23-'data'!$G$23*(1-('data'!$G$22^O974)/('data'!$G$22^O974+N974^O974))</f>
        <v>54.2017868565892</v>
      </c>
      <c r="R974" s="25">
        <f>VLOOKUP(IF(P974-'data'!$G$24&lt;0,0,P974-'data'!$G$24),P2:Q1104,2)</f>
        <v>54.2018084864507</v>
      </c>
    </row>
    <row r="975" ht="20.05" customHeight="1">
      <c r="A975" s="22">
        <f>$A974+C974</f>
        <v>4855</v>
      </c>
      <c r="B975" s="23">
        <v>2.5</v>
      </c>
      <c r="C975" s="24">
        <v>5</v>
      </c>
      <c r="D975" t="b" s="25">
        <v>0</v>
      </c>
      <c r="E975" s="26"/>
      <c r="F975" s="30">
        <f>3600*(B975*'data'!$C$15/1000-H975-I974)/C975</f>
        <v>425.419054699585</v>
      </c>
      <c r="G975" s="30">
        <f>IF(F975&gt;'data'!$H$29,'data'!$H$29,IF(F975&lt;0,0,F975))</f>
        <v>425.419054699585</v>
      </c>
      <c r="H975" s="30">
        <f>(J975*'data'!$C$16+K975*OFFSET('data'!$C$17,0,D975)-I974*(OFFSET('data'!$C$18,0,D975)+'data'!$C$19+OFFSET('data'!$C$20,0,D975)))*$C975/60</f>
        <v>-0.590859798193893</v>
      </c>
      <c r="I975" s="30">
        <f>(G975/60)*$C975/60+H975+I974</f>
        <v>16.3633802816823</v>
      </c>
      <c r="J975" s="30">
        <f>J974+('data'!$C$19*I974-'data'!$C$16*J974)*$C975/60</f>
        <v>67.16681680539639</v>
      </c>
      <c r="K975" s="30">
        <f>K974+(OFFSET('data'!$C$20,0,D975)*I974-OFFSET('data'!$C$17,0,D975)*K974)*$C975/60</f>
        <v>203.224285272856</v>
      </c>
      <c r="L975" s="28">
        <f>$A975/60</f>
        <v>80.9166666666667</v>
      </c>
      <c r="M975" s="24">
        <f>I975/'data'!$C$15*1000</f>
        <v>2.5</v>
      </c>
      <c r="N975" s="24">
        <f>N974+'data'!$G$21*(M974-N974)/60*C974</f>
        <v>2.49997421181881</v>
      </c>
      <c r="O975" s="25">
        <f>IF(N975&lt;='data'!$G$22,1.89,1.47)</f>
        <v>1.89</v>
      </c>
      <c r="P975" s="24">
        <f>$A975</f>
        <v>4855</v>
      </c>
      <c r="Q975" s="25">
        <f>'data'!$G$23-'data'!$G$23*(1-('data'!$G$22^O975)/('data'!$G$22^O975+N975^O975))</f>
        <v>54.2017816072604</v>
      </c>
      <c r="R975" s="25">
        <f>VLOOKUP(IF(P975-'data'!$G$24&lt;0,0,P975-'data'!$G$24),P2:Q1104,2)</f>
        <v>54.2018029825969</v>
      </c>
    </row>
    <row r="976" ht="20.05" customHeight="1">
      <c r="A976" s="22">
        <f>$A975+C975</f>
        <v>4860</v>
      </c>
      <c r="B976" s="23">
        <v>2.5</v>
      </c>
      <c r="C976" s="24">
        <v>5</v>
      </c>
      <c r="D976" t="b" s="25">
        <v>0</v>
      </c>
      <c r="E976" s="26"/>
      <c r="F976" s="30">
        <f>3600*(B976*'data'!$C$15/1000-H976-I975)/C976</f>
        <v>425.370843673221</v>
      </c>
      <c r="G976" s="30">
        <f>IF(F976&gt;'data'!$H$29,'data'!$H$29,IF(F976&lt;0,0,F976))</f>
        <v>425.370843673221</v>
      </c>
      <c r="H976" s="30">
        <f>(J976*'data'!$C$16+K976*OFFSET('data'!$C$17,0,D976)-I975*(OFFSET('data'!$C$18,0,D976)+'data'!$C$19+OFFSET('data'!$C$20,0,D976)))*$C976/60</f>
        <v>-0.590792838435054</v>
      </c>
      <c r="I976" s="30">
        <f>(G976/60)*$C976/60+H976+I975</f>
        <v>16.3633802816823</v>
      </c>
      <c r="J976" s="30">
        <f>J975+('data'!$C$19*I975-'data'!$C$16*J975)*$C976/60</f>
        <v>67.1681280814087</v>
      </c>
      <c r="K976" s="30">
        <f>K975+(OFFSET('data'!$C$20,0,D976)*I975-OFFSET('data'!$C$17,0,D976)*K975)*$C976/60</f>
        <v>203.401635915004</v>
      </c>
      <c r="L976" s="28">
        <f>$A976/60</f>
        <v>81</v>
      </c>
      <c r="M976" s="24">
        <f>I976/'data'!$C$15*1000</f>
        <v>2.5</v>
      </c>
      <c r="N976" s="24">
        <f>N975+'data'!$G$21*(M975-N975)/60*C975</f>
        <v>2.49997451527384</v>
      </c>
      <c r="O976" s="25">
        <f>IF(N976&lt;='data'!$G$22,1.89,1.47)</f>
        <v>1.89</v>
      </c>
      <c r="P976" s="24">
        <f>$A976</f>
        <v>4860</v>
      </c>
      <c r="Q976" s="25">
        <f>'data'!$G$23-'data'!$G$23*(1-('data'!$G$22^O976)/('data'!$G$22^O976+N976^O976))</f>
        <v>54.201776419702</v>
      </c>
      <c r="R976" s="25">
        <f>VLOOKUP(IF(P976-'data'!$G$24&lt;0,0,P976-'data'!$G$24),P2:Q1104,2)</f>
        <v>54.2017975435086</v>
      </c>
    </row>
    <row r="977" ht="20.05" customHeight="1">
      <c r="A977" s="22">
        <f>$A976+C976</f>
        <v>4865</v>
      </c>
      <c r="B977" s="23">
        <v>2.5</v>
      </c>
      <c r="C977" s="24">
        <v>5</v>
      </c>
      <c r="D977" t="b" s="25">
        <v>0</v>
      </c>
      <c r="E977" s="26"/>
      <c r="F977" s="30">
        <f>3600*(B977*'data'!$C$15/1000-H977-I976)/C977</f>
        <v>425.322679419163</v>
      </c>
      <c r="G977" s="30">
        <f>IF(F977&gt;'data'!$H$29,'data'!$H$29,IF(F977&lt;0,0,F977))</f>
        <v>425.322679419163</v>
      </c>
      <c r="H977" s="30">
        <f>(J977*'data'!$C$16+K977*OFFSET('data'!$C$17,0,D977)-I976*(OFFSET('data'!$C$18,0,D977)+'data'!$C$19+OFFSET('data'!$C$20,0,D977)))*$C977/60</f>
        <v>-0.590725943637752</v>
      </c>
      <c r="I977" s="30">
        <f>(G977/60)*$C977/60+H977+I976</f>
        <v>16.3633802816823</v>
      </c>
      <c r="J977" s="30">
        <f>J976+('data'!$C$19*I976-'data'!$C$16*J976)*$C977/60</f>
        <v>67.1694316623846</v>
      </c>
      <c r="K977" s="30">
        <f>K976+(OFFSET('data'!$C$20,0,D977)*I976-OFFSET('data'!$C$17,0,D977)*K976)*$C977/60</f>
        <v>203.578927292430</v>
      </c>
      <c r="L977" s="28">
        <f>$A977/60</f>
        <v>81.0833333333333</v>
      </c>
      <c r="M977" s="24">
        <f>I977/'data'!$C$15*1000</f>
        <v>2.5</v>
      </c>
      <c r="N977" s="24">
        <f>N976+'data'!$G$21*(M976-N976)/60*C976</f>
        <v>2.49997481515805</v>
      </c>
      <c r="O977" s="25">
        <f>IF(N977&lt;='data'!$G$22,1.89,1.47)</f>
        <v>1.89</v>
      </c>
      <c r="P977" s="24">
        <f>$A977</f>
        <v>4865</v>
      </c>
      <c r="Q977" s="25">
        <f>'data'!$G$23-'data'!$G$23*(1-('data'!$G$22^O977)/('data'!$G$22^O977+N977^O977))</f>
        <v>54.2017712931872</v>
      </c>
      <c r="R977" s="25">
        <f>VLOOKUP(IF(P977-'data'!$G$24&lt;0,0,P977-'data'!$G$24),P2:Q1104,2)</f>
        <v>54.2017921684238</v>
      </c>
    </row>
    <row r="978" ht="20.05" customHeight="1">
      <c r="A978" s="22">
        <f>$A977+C977</f>
        <v>4870</v>
      </c>
      <c r="B978" s="23">
        <v>2.5</v>
      </c>
      <c r="C978" s="24">
        <v>5</v>
      </c>
      <c r="D978" t="b" s="25">
        <v>0</v>
      </c>
      <c r="E978" s="26"/>
      <c r="F978" s="30">
        <f>3600*(B978*'data'!$C$15/1000-H978-I977)/C978</f>
        <v>425.274561741847</v>
      </c>
      <c r="G978" s="30">
        <f>IF(F978&gt;'data'!$H$29,'data'!$H$29,IF(F978&lt;0,0,F978))</f>
        <v>425.274561741847</v>
      </c>
      <c r="H978" s="30">
        <f>(J978*'data'!$C$16+K978*OFFSET('data'!$C$17,0,D978)-I977*(OFFSET('data'!$C$18,0,D978)+'data'!$C$19+OFFSET('data'!$C$20,0,D978)))*$C978/60</f>
        <v>-0.590659113530368</v>
      </c>
      <c r="I978" s="30">
        <f>(G978/60)*$C978/60+H978+I977</f>
        <v>16.3633802816823</v>
      </c>
      <c r="J978" s="30">
        <f>J977+('data'!$C$19*I977-'data'!$C$16*J977)*$C978/60</f>
        <v>67.1707275934813</v>
      </c>
      <c r="K978" s="30">
        <f>K977+(OFFSET('data'!$C$20,0,D978)*I977-OFFSET('data'!$C$17,0,D978)*K977)*$C978/60</f>
        <v>203.756159424938</v>
      </c>
      <c r="L978" s="28">
        <f>$A978/60</f>
        <v>81.1666666666667</v>
      </c>
      <c r="M978" s="24">
        <f>I978/'data'!$C$15*1000</f>
        <v>2.5</v>
      </c>
      <c r="N978" s="24">
        <f>N977+'data'!$G$21*(M977-N977)/60*C977</f>
        <v>2.49997511151346</v>
      </c>
      <c r="O978" s="25">
        <f>IF(N978&lt;='data'!$G$22,1.89,1.47)</f>
        <v>1.89</v>
      </c>
      <c r="P978" s="24">
        <f>$A978</f>
        <v>4870</v>
      </c>
      <c r="Q978" s="25">
        <f>'data'!$G$23-'data'!$G$23*(1-('data'!$G$22^O978)/('data'!$G$22^O978+N978^O978))</f>
        <v>54.2017662269976</v>
      </c>
      <c r="R978" s="25">
        <f>VLOOKUP(IF(P978-'data'!$G$24&lt;0,0,P978-'data'!$G$24),P2:Q1104,2)</f>
        <v>54.2017868565892</v>
      </c>
    </row>
    <row r="979" ht="20.05" customHeight="1">
      <c r="A979" s="22">
        <f>$A978+C978</f>
        <v>4875</v>
      </c>
      <c r="B979" s="23">
        <v>2.5</v>
      </c>
      <c r="C979" s="24">
        <v>5</v>
      </c>
      <c r="D979" t="b" s="25">
        <v>0</v>
      </c>
      <c r="E979" s="26"/>
      <c r="F979" s="30">
        <f>3600*(B979*'data'!$C$15/1000-H979-I978)/C979</f>
        <v>425.226490446830</v>
      </c>
      <c r="G979" s="30">
        <f>IF(F979&gt;'data'!$H$29,'data'!$H$29,IF(F979&lt;0,0,F979))</f>
        <v>425.226490446830</v>
      </c>
      <c r="H979" s="30">
        <f>(J979*'data'!$C$16+K979*OFFSET('data'!$C$17,0,D979)-I978*(OFFSET('data'!$C$18,0,D979)+'data'!$C$19+OFFSET('data'!$C$20,0,D979)))*$C979/60</f>
        <v>-0.590592347842844</v>
      </c>
      <c r="I979" s="30">
        <f>(G979/60)*$C979/60+H979+I978</f>
        <v>16.3633802816823</v>
      </c>
      <c r="J979" s="30">
        <f>J978+('data'!$C$19*I978-'data'!$C$16*J978)*$C979/60</f>
        <v>67.1720159195911</v>
      </c>
      <c r="K979" s="30">
        <f>K978+(OFFSET('data'!$C$20,0,D979)*I978-OFFSET('data'!$C$17,0,D979)*K978)*$C979/60</f>
        <v>203.933332332325</v>
      </c>
      <c r="L979" s="28">
        <f>$A979/60</f>
        <v>81.25</v>
      </c>
      <c r="M979" s="24">
        <f>I979/'data'!$C$15*1000</f>
        <v>2.5</v>
      </c>
      <c r="N979" s="24">
        <f>N978+'data'!$G$21*(M978-N978)/60*C978</f>
        <v>2.49997540438159</v>
      </c>
      <c r="O979" s="25">
        <f>IF(N979&lt;='data'!$G$22,1.89,1.47)</f>
        <v>1.89</v>
      </c>
      <c r="P979" s="24">
        <f>$A979</f>
        <v>4875</v>
      </c>
      <c r="Q979" s="25">
        <f>'data'!$G$23-'data'!$G$23*(1-('data'!$G$22^O979)/('data'!$G$22^O979+N979^O979))</f>
        <v>54.2017612204233</v>
      </c>
      <c r="R979" s="25">
        <f>VLOOKUP(IF(P979-'data'!$G$24&lt;0,0,P979-'data'!$G$24),P2:Q1104,2)</f>
        <v>54.2017816072604</v>
      </c>
    </row>
    <row r="980" ht="20.05" customHeight="1">
      <c r="A980" s="22">
        <f>$A979+C979</f>
        <v>4880</v>
      </c>
      <c r="B980" s="23">
        <v>2.5</v>
      </c>
      <c r="C980" s="24">
        <v>5</v>
      </c>
      <c r="D980" t="b" s="25">
        <v>0</v>
      </c>
      <c r="E980" s="26"/>
      <c r="F980" s="30">
        <f>3600*(B980*'data'!$C$15/1000-H980-I979)/C980</f>
        <v>425.178465340784</v>
      </c>
      <c r="G980" s="30">
        <f>IF(F980&gt;'data'!$H$29,'data'!$H$29,IF(F980&lt;0,0,F980))</f>
        <v>425.178465340784</v>
      </c>
      <c r="H980" s="30">
        <f>(J980*'data'!$C$16+K980*OFFSET('data'!$C$17,0,D980)-I979*(OFFSET('data'!$C$18,0,D980)+'data'!$C$19+OFFSET('data'!$C$20,0,D980)))*$C980/60</f>
        <v>-0.590525646306669</v>
      </c>
      <c r="I980" s="30">
        <f>(G980/60)*$C980/60+H980+I979</f>
        <v>16.3633802816823</v>
      </c>
      <c r="J980" s="30">
        <f>J979+('data'!$C$19*I979-'data'!$C$16*J979)*$C980/60</f>
        <v>67.17329668534271</v>
      </c>
      <c r="K980" s="30">
        <f>K979+(OFFSET('data'!$C$20,0,D980)*I979-OFFSET('data'!$C$17,0,D980)*K979)*$C980/60</f>
        <v>204.110446034383</v>
      </c>
      <c r="L980" s="28">
        <f>$A980/60</f>
        <v>81.3333333333333</v>
      </c>
      <c r="M980" s="24">
        <f>I980/'data'!$C$15*1000</f>
        <v>2.5</v>
      </c>
      <c r="N980" s="24">
        <f>N979+'data'!$G$21*(M979-N979)/60*C979</f>
        <v>2.49997569380348</v>
      </c>
      <c r="O980" s="25">
        <f>IF(N980&lt;='data'!$G$22,1.89,1.47)</f>
        <v>1.89</v>
      </c>
      <c r="P980" s="24">
        <f>$A980</f>
        <v>4880</v>
      </c>
      <c r="Q980" s="25">
        <f>'data'!$G$23-'data'!$G$23*(1-('data'!$G$22^O980)/('data'!$G$22^O980+N980^O980))</f>
        <v>54.2017562727629</v>
      </c>
      <c r="R980" s="25">
        <f>VLOOKUP(IF(P980-'data'!$G$24&lt;0,0,P980-'data'!$G$24),P2:Q1104,2)</f>
        <v>54.201776419702</v>
      </c>
    </row>
    <row r="981" ht="20.05" customHeight="1">
      <c r="A981" s="22">
        <f>$A980+C980</f>
        <v>4885</v>
      </c>
      <c r="B981" s="23">
        <v>2.5</v>
      </c>
      <c r="C981" s="24">
        <v>5</v>
      </c>
      <c r="D981" t="b" s="25">
        <v>0</v>
      </c>
      <c r="E981" s="26"/>
      <c r="F981" s="30">
        <f>3600*(B981*'data'!$C$15/1000-H981-I980)/C981</f>
        <v>425.130486231488</v>
      </c>
      <c r="G981" s="30">
        <f>IF(F981&gt;'data'!$H$29,'data'!$H$29,IF(F981&lt;0,0,F981))</f>
        <v>425.130486231488</v>
      </c>
      <c r="H981" s="30">
        <f>(J981*'data'!$C$16+K981*OFFSET('data'!$C$17,0,D981)-I980*(OFFSET('data'!$C$18,0,D981)+'data'!$C$19+OFFSET('data'!$C$20,0,D981)))*$C981/60</f>
        <v>-0.59045900865487</v>
      </c>
      <c r="I981" s="30">
        <f>(G981/60)*$C981/60+H981+I980</f>
        <v>16.3633802816823</v>
      </c>
      <c r="J981" s="30">
        <f>J980+('data'!$C$19*I980-'data'!$C$16*J980)*$C981/60</f>
        <v>67.17456993510299</v>
      </c>
      <c r="K981" s="30">
        <f>K980+(OFFSET('data'!$C$20,0,D981)*I980-OFFSET('data'!$C$17,0,D981)*K980)*$C981/60</f>
        <v>204.287500550896</v>
      </c>
      <c r="L981" s="28">
        <f>$A981/60</f>
        <v>81.4166666666667</v>
      </c>
      <c r="M981" s="24">
        <f>I981/'data'!$C$15*1000</f>
        <v>2.5</v>
      </c>
      <c r="N981" s="24">
        <f>N980+'data'!$G$21*(M980-N980)/60*C980</f>
        <v>2.49997597981968</v>
      </c>
      <c r="O981" s="25">
        <f>IF(N981&lt;='data'!$G$22,1.89,1.47)</f>
        <v>1.89</v>
      </c>
      <c r="P981" s="24">
        <f>$A981</f>
        <v>4885</v>
      </c>
      <c r="Q981" s="25">
        <f>'data'!$G$23-'data'!$G$23*(1-('data'!$G$22^O981)/('data'!$G$22^O981+N981^O981))</f>
        <v>54.201751383323</v>
      </c>
      <c r="R981" s="25">
        <f>VLOOKUP(IF(P981-'data'!$G$24&lt;0,0,P981-'data'!$G$24),P2:Q1104,2)</f>
        <v>54.2017712931872</v>
      </c>
    </row>
    <row r="982" ht="20.05" customHeight="1">
      <c r="A982" s="22">
        <f>$A981+C981</f>
        <v>4890</v>
      </c>
      <c r="B982" s="23">
        <v>2.5</v>
      </c>
      <c r="C982" s="24">
        <v>5</v>
      </c>
      <c r="D982" t="b" s="25">
        <v>0</v>
      </c>
      <c r="E982" s="26"/>
      <c r="F982" s="30">
        <f>3600*(B982*'data'!$C$15/1000-H982-I981)/C982</f>
        <v>425.082552927826</v>
      </c>
      <c r="G982" s="30">
        <f>IF(F982&gt;'data'!$H$29,'data'!$H$29,IF(F982&lt;0,0,F982))</f>
        <v>425.082552927826</v>
      </c>
      <c r="H982" s="30">
        <f>(J982*'data'!$C$16+K982*OFFSET('data'!$C$17,0,D982)-I981*(OFFSET('data'!$C$18,0,D982)+'data'!$C$19+OFFSET('data'!$C$20,0,D982)))*$C982/60</f>
        <v>-0.590392434622006</v>
      </c>
      <c r="I982" s="30">
        <f>(G982/60)*$C982/60+H982+I981</f>
        <v>16.3633802816823</v>
      </c>
      <c r="J982" s="30">
        <f>J981+('data'!$C$19*I981-'data'!$C$16*J981)*$C982/60</f>
        <v>67.1758357129785</v>
      </c>
      <c r="K982" s="30">
        <f>K981+(OFFSET('data'!$C$20,0,D982)*I981-OFFSET('data'!$C$17,0,D982)*K981)*$C982/60</f>
        <v>204.464495901642</v>
      </c>
      <c r="L982" s="28">
        <f>$A982/60</f>
        <v>81.5</v>
      </c>
      <c r="M982" s="24">
        <f>I982/'data'!$C$15*1000</f>
        <v>2.5</v>
      </c>
      <c r="N982" s="24">
        <f>N981+'data'!$G$21*(M981-N981)/60*C981</f>
        <v>2.49997626247026</v>
      </c>
      <c r="O982" s="25">
        <f>IF(N982&lt;='data'!$G$22,1.89,1.47)</f>
        <v>1.89</v>
      </c>
      <c r="P982" s="24">
        <f>$A982</f>
        <v>4890</v>
      </c>
      <c r="Q982" s="25">
        <f>'data'!$G$23-'data'!$G$23*(1-('data'!$G$22^O982)/('data'!$G$22^O982+N982^O982))</f>
        <v>54.2017465514187</v>
      </c>
      <c r="R982" s="25">
        <f>VLOOKUP(IF(P982-'data'!$G$24&lt;0,0,P982-'data'!$G$24),P2:Q1104,2)</f>
        <v>54.2017662269976</v>
      </c>
    </row>
    <row r="983" ht="20.05" customHeight="1">
      <c r="A983" s="22">
        <f>$A982+C982</f>
        <v>4895</v>
      </c>
      <c r="B983" s="23">
        <v>2.5</v>
      </c>
      <c r="C983" s="24">
        <v>5</v>
      </c>
      <c r="D983" t="b" s="25">
        <v>0</v>
      </c>
      <c r="E983" s="26"/>
      <c r="F983" s="30">
        <f>3600*(B983*'data'!$C$15/1000-H983-I982)/C983</f>
        <v>425.034665239774</v>
      </c>
      <c r="G983" s="30">
        <f>IF(F983&gt;'data'!$H$29,'data'!$H$29,IF(F983&lt;0,0,F983))</f>
        <v>425.034665239774</v>
      </c>
      <c r="H983" s="30">
        <f>(J983*'data'!$C$16+K983*OFFSET('data'!$C$17,0,D983)-I982*(OFFSET('data'!$C$18,0,D983)+'data'!$C$19+OFFSET('data'!$C$20,0,D983)))*$C983/60</f>
        <v>-0.590325923944156</v>
      </c>
      <c r="I983" s="30">
        <f>(G983/60)*$C983/60+H983+I982</f>
        <v>16.3633802816823</v>
      </c>
      <c r="J983" s="30">
        <f>J982+('data'!$C$19*I982-'data'!$C$16*J982)*$C983/60</f>
        <v>67.17709406281701</v>
      </c>
      <c r="K983" s="30">
        <f>K982+(OFFSET('data'!$C$20,0,D983)*I982-OFFSET('data'!$C$17,0,D983)*K982)*$C983/60</f>
        <v>204.641432106392</v>
      </c>
      <c r="L983" s="28">
        <f>$A983/60</f>
        <v>81.5833333333333</v>
      </c>
      <c r="M983" s="24">
        <f>I983/'data'!$C$15*1000</f>
        <v>2.5</v>
      </c>
      <c r="N983" s="24">
        <f>N982+'data'!$G$21*(M982-N982)/60*C982</f>
        <v>2.49997654179483</v>
      </c>
      <c r="O983" s="25">
        <f>IF(N983&lt;='data'!$G$22,1.89,1.47)</f>
        <v>1.89</v>
      </c>
      <c r="P983" s="24">
        <f>$A983</f>
        <v>4895</v>
      </c>
      <c r="Q983" s="25">
        <f>'data'!$G$23-'data'!$G$23*(1-('data'!$G$22^O983)/('data'!$G$22^O983+N983^O983))</f>
        <v>54.2017417763728</v>
      </c>
      <c r="R983" s="25">
        <f>VLOOKUP(IF(P983-'data'!$G$24&lt;0,0,P983-'data'!$G$24),P2:Q1104,2)</f>
        <v>54.2017612204233</v>
      </c>
    </row>
    <row r="984" ht="20.05" customHeight="1">
      <c r="A984" s="22">
        <f>$A983+C983</f>
        <v>4900</v>
      </c>
      <c r="B984" s="23">
        <v>2.5</v>
      </c>
      <c r="C984" s="24">
        <v>5</v>
      </c>
      <c r="D984" t="b" s="25">
        <v>0</v>
      </c>
      <c r="E984" s="26"/>
      <c r="F984" s="30">
        <f>3600*(B984*'data'!$C$15/1000-H984-I983)/C984</f>
        <v>424.986822978397</v>
      </c>
      <c r="G984" s="30">
        <f>IF(F984&gt;'data'!$H$29,'data'!$H$29,IF(F984&lt;0,0,F984))</f>
        <v>424.986822978397</v>
      </c>
      <c r="H984" s="30">
        <f>(J984*'data'!$C$16+K984*OFFSET('data'!$C$17,0,D984)-I983*(OFFSET('data'!$C$18,0,D984)+'data'!$C$19+OFFSET('data'!$C$20,0,D984)))*$C984/60</f>
        <v>-0.59025947635891</v>
      </c>
      <c r="I984" s="30">
        <f>(G984/60)*$C984/60+H984+I983</f>
        <v>16.3633802816823</v>
      </c>
      <c r="J984" s="30">
        <f>J983+('data'!$C$19*I983-'data'!$C$16*J983)*$C984/60</f>
        <v>67.1783450282088</v>
      </c>
      <c r="K984" s="30">
        <f>K983+(OFFSET('data'!$C$20,0,D984)*I983-OFFSET('data'!$C$17,0,D984)*K983)*$C984/60</f>
        <v>204.818309184911</v>
      </c>
      <c r="L984" s="28">
        <f>$A984/60</f>
        <v>81.6666666666667</v>
      </c>
      <c r="M984" s="24">
        <f>I984/'data'!$C$15*1000</f>
        <v>2.5</v>
      </c>
      <c r="N984" s="24">
        <f>N983+'data'!$G$21*(M983-N983)/60*C983</f>
        <v>2.49997681783253</v>
      </c>
      <c r="O984" s="25">
        <f>IF(N984&lt;='data'!$G$22,1.89,1.47)</f>
        <v>1.89</v>
      </c>
      <c r="P984" s="24">
        <f>$A984</f>
        <v>4900</v>
      </c>
      <c r="Q984" s="25">
        <f>'data'!$G$23-'data'!$G$23*(1-('data'!$G$22^O984)/('data'!$G$22^O984+N984^O984))</f>
        <v>54.2017370575162</v>
      </c>
      <c r="R984" s="25">
        <f>VLOOKUP(IF(P984-'data'!$G$24&lt;0,0,P984-'data'!$G$24),P2:Q1104,2)</f>
        <v>54.2017562727629</v>
      </c>
    </row>
    <row r="985" ht="20.05" customHeight="1">
      <c r="A985" s="22">
        <f>$A984+C984</f>
        <v>4905</v>
      </c>
      <c r="B985" s="23">
        <v>2.5</v>
      </c>
      <c r="C985" s="24">
        <v>5</v>
      </c>
      <c r="D985" t="b" s="25">
        <v>0</v>
      </c>
      <c r="E985" s="26"/>
      <c r="F985" s="30">
        <f>3600*(B985*'data'!$C$15/1000-H985-I984)/C985</f>
        <v>424.939025955844</v>
      </c>
      <c r="G985" s="30">
        <f>IF(F985&gt;'data'!$H$29,'data'!$H$29,IF(F985&lt;0,0,F985))</f>
        <v>424.939025955844</v>
      </c>
      <c r="H985" s="30">
        <f>(J985*'data'!$C$16+K985*OFFSET('data'!$C$17,0,D985)-I984*(OFFSET('data'!$C$18,0,D985)+'data'!$C$19+OFFSET('data'!$C$20,0,D985)))*$C985/60</f>
        <v>-0.590193091605364</v>
      </c>
      <c r="I985" s="30">
        <f>(G985/60)*$C985/60+H985+I984</f>
        <v>16.3633802816823</v>
      </c>
      <c r="J985" s="30">
        <f>J984+('data'!$C$19*I984-'data'!$C$16*J984)*$C985/60</f>
        <v>67.1795886524885</v>
      </c>
      <c r="K985" s="30">
        <f>K984+(OFFSET('data'!$C$20,0,D985)*I984-OFFSET('data'!$C$17,0,D985)*K984)*$C985/60</f>
        <v>204.995127156957</v>
      </c>
      <c r="L985" s="28">
        <f>$A985/60</f>
        <v>81.75</v>
      </c>
      <c r="M985" s="24">
        <f>I985/'data'!$C$15*1000</f>
        <v>2.5</v>
      </c>
      <c r="N985" s="24">
        <f>N984+'data'!$G$21*(M984-N984)/60*C984</f>
        <v>2.49997709062204</v>
      </c>
      <c r="O985" s="25">
        <f>IF(N985&lt;='data'!$G$22,1.89,1.47)</f>
        <v>1.89</v>
      </c>
      <c r="P985" s="24">
        <f>$A985</f>
        <v>4905</v>
      </c>
      <c r="Q985" s="25">
        <f>'data'!$G$23-'data'!$G$23*(1-('data'!$G$22^O985)/('data'!$G$22^O985+N985^O985))</f>
        <v>54.2017323941877</v>
      </c>
      <c r="R985" s="25">
        <f>VLOOKUP(IF(P985-'data'!$G$24&lt;0,0,P985-'data'!$G$24),P2:Q1104,2)</f>
        <v>54.201751383323</v>
      </c>
    </row>
    <row r="986" ht="20.05" customHeight="1">
      <c r="A986" s="22">
        <f>$A985+C985</f>
        <v>4910</v>
      </c>
      <c r="B986" s="23">
        <v>2.5</v>
      </c>
      <c r="C986" s="24">
        <v>5</v>
      </c>
      <c r="D986" t="b" s="25">
        <v>0</v>
      </c>
      <c r="E986" s="26"/>
      <c r="F986" s="30">
        <f>3600*(B986*'data'!$C$15/1000-H986-I985)/C986</f>
        <v>424.891273985340</v>
      </c>
      <c r="G986" s="30">
        <f>IF(F986&gt;'data'!$H$29,'data'!$H$29,IF(F986&lt;0,0,F986))</f>
        <v>424.891273985340</v>
      </c>
      <c r="H986" s="30">
        <f>(J986*'data'!$C$16+K986*OFFSET('data'!$C$17,0,D986)-I985*(OFFSET('data'!$C$18,0,D986)+'data'!$C$19+OFFSET('data'!$C$20,0,D986)))*$C986/60</f>
        <v>-0.590126769424108</v>
      </c>
      <c r="I986" s="30">
        <f>(G986/60)*$C986/60+H986+I985</f>
        <v>16.3633802816823</v>
      </c>
      <c r="J986" s="30">
        <f>J985+('data'!$C$19*I985-'data'!$C$16*J985)*$C986/60</f>
        <v>67.1808249787363</v>
      </c>
      <c r="K986" s="30">
        <f>K985+(OFFSET('data'!$C$20,0,D986)*I985-OFFSET('data'!$C$17,0,D986)*K985)*$C986/60</f>
        <v>205.171886042281</v>
      </c>
      <c r="L986" s="28">
        <f>$A986/60</f>
        <v>81.8333333333333</v>
      </c>
      <c r="M986" s="24">
        <f>I986/'data'!$C$15*1000</f>
        <v>2.5</v>
      </c>
      <c r="N986" s="24">
        <f>N985+'data'!$G$21*(M985-N985)/60*C985</f>
        <v>2.49997736020158</v>
      </c>
      <c r="O986" s="25">
        <f>IF(N986&lt;='data'!$G$22,1.89,1.47)</f>
        <v>1.89</v>
      </c>
      <c r="P986" s="24">
        <f>$A986</f>
        <v>4910</v>
      </c>
      <c r="Q986" s="25">
        <f>'data'!$G$23-'data'!$G$23*(1-('data'!$G$22^O986)/('data'!$G$22^O986+N986^O986))</f>
        <v>54.2017277857339</v>
      </c>
      <c r="R986" s="25">
        <f>VLOOKUP(IF(P986-'data'!$G$24&lt;0,0,P986-'data'!$G$24),P2:Q1104,2)</f>
        <v>54.2017465514187</v>
      </c>
    </row>
    <row r="987" ht="20.05" customHeight="1">
      <c r="A987" s="22">
        <f>$A986+C986</f>
        <v>4915</v>
      </c>
      <c r="B987" s="23">
        <v>2.5</v>
      </c>
      <c r="C987" s="24">
        <v>5</v>
      </c>
      <c r="D987" t="b" s="25">
        <v>0</v>
      </c>
      <c r="E987" s="26"/>
      <c r="F987" s="30">
        <f>3600*(B987*'data'!$C$15/1000-H987-I986)/C987</f>
        <v>424.843566881178</v>
      </c>
      <c r="G987" s="30">
        <f>IF(F987&gt;'data'!$H$29,'data'!$H$29,IF(F987&lt;0,0,F987))</f>
        <v>424.843566881178</v>
      </c>
      <c r="H987" s="30">
        <f>(J987*'data'!$C$16+K987*OFFSET('data'!$C$17,0,D987)-I986*(OFFSET('data'!$C$18,0,D987)+'data'!$C$19+OFFSET('data'!$C$20,0,D987)))*$C987/60</f>
        <v>-0.590060509557216</v>
      </c>
      <c r="I987" s="30">
        <f>(G987/60)*$C987/60+H987+I986</f>
        <v>16.3633802816823</v>
      </c>
      <c r="J987" s="30">
        <f>J986+('data'!$C$19*I986-'data'!$C$16*J986)*$C987/60</f>
        <v>67.18205404977969</v>
      </c>
      <c r="K987" s="30">
        <f>K986+(OFFSET('data'!$C$20,0,D987)*I986-OFFSET('data'!$C$17,0,D987)*K986)*$C987/60</f>
        <v>205.348585860628</v>
      </c>
      <c r="L987" s="28">
        <f>$A987/60</f>
        <v>81.9166666666667</v>
      </c>
      <c r="M987" s="24">
        <f>I987/'data'!$C$15*1000</f>
        <v>2.5</v>
      </c>
      <c r="N987" s="24">
        <f>N986+'data'!$G$21*(M986-N986)/60*C986</f>
        <v>2.49997762660892</v>
      </c>
      <c r="O987" s="25">
        <f>IF(N987&lt;='data'!$G$22,1.89,1.47)</f>
        <v>1.89</v>
      </c>
      <c r="P987" s="24">
        <f>$A987</f>
        <v>4915</v>
      </c>
      <c r="Q987" s="25">
        <f>'data'!$G$23-'data'!$G$23*(1-('data'!$G$22^O987)/('data'!$G$22^O987+N987^O987))</f>
        <v>54.201723231509</v>
      </c>
      <c r="R987" s="25">
        <f>VLOOKUP(IF(P987-'data'!$G$24&lt;0,0,P987-'data'!$G$24),P2:Q1104,2)</f>
        <v>54.2017417763728</v>
      </c>
    </row>
    <row r="988" ht="20.05" customHeight="1">
      <c r="A988" s="22">
        <f>$A987+C987</f>
        <v>4920</v>
      </c>
      <c r="B988" s="23">
        <v>2.5</v>
      </c>
      <c r="C988" s="24">
        <v>5</v>
      </c>
      <c r="D988" t="b" s="25">
        <v>0</v>
      </c>
      <c r="E988" s="26"/>
      <c r="F988" s="30">
        <f>3600*(B988*'data'!$C$15/1000-H988-I987)/C988</f>
        <v>424.795904458715</v>
      </c>
      <c r="G988" s="30">
        <f>IF(F988&gt;'data'!$H$29,'data'!$H$29,IF(F988&lt;0,0,F988))</f>
        <v>424.795904458715</v>
      </c>
      <c r="H988" s="30">
        <f>(J988*'data'!$C$16+K988*OFFSET('data'!$C$17,0,D988)-I987*(OFFSET('data'!$C$18,0,D988)+'data'!$C$19+OFFSET('data'!$C$20,0,D988)))*$C988/60</f>
        <v>-0.58999431174824</v>
      </c>
      <c r="I988" s="30">
        <f>(G988/60)*$C988/60+H988+I987</f>
        <v>16.3633802816823</v>
      </c>
      <c r="J988" s="30">
        <f>J987+('data'!$C$19*I987-'data'!$C$16*J987)*$C988/60</f>
        <v>67.1832759081949</v>
      </c>
      <c r="K988" s="30">
        <f>K987+(OFFSET('data'!$C$20,0,D988)*I987-OFFSET('data'!$C$17,0,D988)*K987)*$C988/60</f>
        <v>205.525226631737</v>
      </c>
      <c r="L988" s="28">
        <f>$A988/60</f>
        <v>82</v>
      </c>
      <c r="M988" s="24">
        <f>I988/'data'!$C$15*1000</f>
        <v>2.5</v>
      </c>
      <c r="N988" s="24">
        <f>N987+'data'!$G$21*(M987-N987)/60*C987</f>
        <v>2.49997788988138</v>
      </c>
      <c r="O988" s="25">
        <f>IF(N988&lt;='data'!$G$22,1.89,1.47)</f>
        <v>1.89</v>
      </c>
      <c r="P988" s="24">
        <f>$A988</f>
        <v>4920</v>
      </c>
      <c r="Q988" s="25">
        <f>'data'!$G$23-'data'!$G$23*(1-('data'!$G$22^O988)/('data'!$G$22^O988+N988^O988))</f>
        <v>54.2017187308752</v>
      </c>
      <c r="R988" s="25">
        <f>VLOOKUP(IF(P988-'data'!$G$24&lt;0,0,P988-'data'!$G$24),P2:Q1104,2)</f>
        <v>54.2017370575162</v>
      </c>
    </row>
    <row r="989" ht="20.05" customHeight="1">
      <c r="A989" s="22">
        <f>$A988+C988</f>
        <v>4925</v>
      </c>
      <c r="B989" s="23">
        <v>2.5</v>
      </c>
      <c r="C989" s="24">
        <v>5</v>
      </c>
      <c r="D989" t="b" s="25">
        <v>0</v>
      </c>
      <c r="E989" s="26"/>
      <c r="F989" s="30">
        <f>3600*(B989*'data'!$C$15/1000-H989-I988)/C989</f>
        <v>424.748286534367</v>
      </c>
      <c r="G989" s="30">
        <f>IF(F989&gt;'data'!$H$29,'data'!$H$29,IF(F989&lt;0,0,F989))</f>
        <v>424.748286534367</v>
      </c>
      <c r="H989" s="30">
        <f>(J989*'data'!$C$16+K989*OFFSET('data'!$C$17,0,D989)-I988*(OFFSET('data'!$C$18,0,D989)+'data'!$C$19+OFFSET('data'!$C$20,0,D989)))*$C989/60</f>
        <v>-0.589928175742201</v>
      </c>
      <c r="I989" s="30">
        <f>(G989/60)*$C989/60+H989+I988</f>
        <v>16.3633802816823</v>
      </c>
      <c r="J989" s="30">
        <f>J988+('data'!$C$19*I988-'data'!$C$16*J988)*$C989/60</f>
        <v>67.18449059630809</v>
      </c>
      <c r="K989" s="30">
        <f>K988+(OFFSET('data'!$C$20,0,D989)*I988-OFFSET('data'!$C$17,0,D989)*K988)*$C989/60</f>
        <v>205.701808375339</v>
      </c>
      <c r="L989" s="28">
        <f>$A989/60</f>
        <v>82.0833333333333</v>
      </c>
      <c r="M989" s="24">
        <f>I989/'data'!$C$15*1000</f>
        <v>2.5</v>
      </c>
      <c r="N989" s="24">
        <f>N988+'data'!$G$21*(M988-N988)/60*C988</f>
        <v>2.49997815005586</v>
      </c>
      <c r="O989" s="25">
        <f>IF(N989&lt;='data'!$G$22,1.89,1.47)</f>
        <v>1.89</v>
      </c>
      <c r="P989" s="24">
        <f>$A989</f>
        <v>4925</v>
      </c>
      <c r="Q989" s="25">
        <f>'data'!$G$23-'data'!$G$23*(1-('data'!$G$22^O989)/('data'!$G$22^O989+N989^O989))</f>
        <v>54.2017142832016</v>
      </c>
      <c r="R989" s="25">
        <f>VLOOKUP(IF(P989-'data'!$G$24&lt;0,0,P989-'data'!$G$24),P2:Q1104,2)</f>
        <v>54.2017323941877</v>
      </c>
    </row>
    <row r="990" ht="20.05" customHeight="1">
      <c r="A990" s="22">
        <f>$A989+C989</f>
        <v>4930</v>
      </c>
      <c r="B990" s="23">
        <v>2.5</v>
      </c>
      <c r="C990" s="24">
        <v>5</v>
      </c>
      <c r="D990" t="b" s="25">
        <v>0</v>
      </c>
      <c r="E990" s="26"/>
      <c r="F990" s="30">
        <f>3600*(B990*'data'!$C$15/1000-H990-I989)/C990</f>
        <v>424.7007129256</v>
      </c>
      <c r="G990" s="30">
        <f>IF(F990&gt;'data'!$H$29,'data'!$H$29,IF(F990&lt;0,0,F990))</f>
        <v>424.7007129256</v>
      </c>
      <c r="H990" s="30">
        <f>(J990*'data'!$C$16+K990*OFFSET('data'!$C$17,0,D990)-I989*(OFFSET('data'!$C$18,0,D990)+'data'!$C$19+OFFSET('data'!$C$20,0,D990)))*$C990/60</f>
        <v>-0.58986210128558</v>
      </c>
      <c r="I990" s="30">
        <f>(G990/60)*$C990/60+H990+I989</f>
        <v>16.3633802816823</v>
      </c>
      <c r="J990" s="30">
        <f>J989+('data'!$C$19*I989-'data'!$C$16*J989)*$C990/60</f>
        <v>67.1856981561972</v>
      </c>
      <c r="K990" s="30">
        <f>K989+(OFFSET('data'!$C$20,0,D990)*I989-OFFSET('data'!$C$17,0,D990)*K989)*$C990/60</f>
        <v>205.878331111159</v>
      </c>
      <c r="L990" s="28">
        <f>$A990/60</f>
        <v>82.1666666666667</v>
      </c>
      <c r="M990" s="24">
        <f>I990/'data'!$C$15*1000</f>
        <v>2.5</v>
      </c>
      <c r="N990" s="24">
        <f>N989+'data'!$G$21*(M989-N989)/60*C989</f>
        <v>2.49997840716881</v>
      </c>
      <c r="O990" s="25">
        <f>IF(N990&lt;='data'!$G$22,1.89,1.47)</f>
        <v>1.89</v>
      </c>
      <c r="P990" s="24">
        <f>$A990</f>
        <v>4930</v>
      </c>
      <c r="Q990" s="25">
        <f>'data'!$G$23-'data'!$G$23*(1-('data'!$G$22^O990)/('data'!$G$22^O990+N990^O990))</f>
        <v>54.201709887865</v>
      </c>
      <c r="R990" s="25">
        <f>VLOOKUP(IF(P990-'data'!$G$24&lt;0,0,P990-'data'!$G$24),P2:Q1104,2)</f>
        <v>54.2017277857339</v>
      </c>
    </row>
    <row r="991" ht="20.05" customHeight="1">
      <c r="A991" s="22">
        <f>$A990+C990</f>
        <v>4935</v>
      </c>
      <c r="B991" s="23">
        <v>2.5</v>
      </c>
      <c r="C991" s="24">
        <v>5</v>
      </c>
      <c r="D991" t="b" s="25">
        <v>0</v>
      </c>
      <c r="E991" s="26"/>
      <c r="F991" s="30">
        <f>3600*(B991*'data'!$C$15/1000-H991-I990)/C991</f>
        <v>424.653183450924</v>
      </c>
      <c r="G991" s="30">
        <f>IF(F991&gt;'data'!$H$29,'data'!$H$29,IF(F991&lt;0,0,F991))</f>
        <v>424.653183450924</v>
      </c>
      <c r="H991" s="30">
        <f>(J991*'data'!$C$16+K991*OFFSET('data'!$C$17,0,D991)-I990*(OFFSET('data'!$C$18,0,D991)+'data'!$C$19+OFFSET('data'!$C$20,0,D991)))*$C991/60</f>
        <v>-0.589796088126308</v>
      </c>
      <c r="I991" s="30">
        <f>(G991/60)*$C991/60+H991+I990</f>
        <v>16.3633802816823</v>
      </c>
      <c r="J991" s="30">
        <f>J990+('data'!$C$19*I990-'data'!$C$16*J990)*$C991/60</f>
        <v>67.1868986296932</v>
      </c>
      <c r="K991" s="30">
        <f>K990+(OFFSET('data'!$C$20,0,D991)*I990-OFFSET('data'!$C$17,0,D991)*K990)*$C991/60</f>
        <v>206.054794858915</v>
      </c>
      <c r="L991" s="28">
        <f>$A991/60</f>
        <v>82.25</v>
      </c>
      <c r="M991" s="24">
        <f>I991/'data'!$C$15*1000</f>
        <v>2.5</v>
      </c>
      <c r="N991" s="24">
        <f>N990+'data'!$G$21*(M990-N990)/60*C990</f>
        <v>2.49997866125626</v>
      </c>
      <c r="O991" s="25">
        <f>IF(N991&lt;='data'!$G$22,1.89,1.47)</f>
        <v>1.89</v>
      </c>
      <c r="P991" s="24">
        <f>$A991</f>
        <v>4935</v>
      </c>
      <c r="Q991" s="25">
        <f>'data'!$G$23-'data'!$G$23*(1-('data'!$G$22^O991)/('data'!$G$22^O991+N991^O991))</f>
        <v>54.2017055442495</v>
      </c>
      <c r="R991" s="25">
        <f>VLOOKUP(IF(P991-'data'!$G$24&lt;0,0,P991-'data'!$G$24),P2:Q1104,2)</f>
        <v>54.201723231509</v>
      </c>
    </row>
    <row r="992" ht="20.05" customHeight="1">
      <c r="A992" s="22">
        <f>$A991+C991</f>
        <v>4940</v>
      </c>
      <c r="B992" s="23">
        <v>2.5</v>
      </c>
      <c r="C992" s="24">
        <v>5</v>
      </c>
      <c r="D992" t="b" s="25">
        <v>0</v>
      </c>
      <c r="E992" s="26"/>
      <c r="F992" s="30">
        <f>3600*(B992*'data'!$C$15/1000-H992-I991)/C992</f>
        <v>424.605697929888</v>
      </c>
      <c r="G992" s="30">
        <f>IF(F992&gt;'data'!$H$29,'data'!$H$29,IF(F992&lt;0,0,F992))</f>
        <v>424.605697929888</v>
      </c>
      <c r="H992" s="30">
        <f>(J992*'data'!$C$16+K992*OFFSET('data'!$C$17,0,D992)-I991*(OFFSET('data'!$C$18,0,D992)+'data'!$C$19+OFFSET('data'!$C$20,0,D992)))*$C992/60</f>
        <v>-0.589730136013759</v>
      </c>
      <c r="I992" s="30">
        <f>(G992/60)*$C992/60+H992+I991</f>
        <v>16.3633802816823</v>
      </c>
      <c r="J992" s="30">
        <f>J991+('data'!$C$19*I991-'data'!$C$16*J991)*$C992/60</f>
        <v>67.1880920583816</v>
      </c>
      <c r="K992" s="30">
        <f>K991+(OFFSET('data'!$C$20,0,D992)*I991-OFFSET('data'!$C$17,0,D992)*K991)*$C992/60</f>
        <v>206.231199638320</v>
      </c>
      <c r="L992" s="28">
        <f>$A992/60</f>
        <v>82.3333333333333</v>
      </c>
      <c r="M992" s="24">
        <f>I992/'data'!$C$15*1000</f>
        <v>2.5</v>
      </c>
      <c r="N992" s="24">
        <f>N991+'data'!$G$21*(M991-N991)/60*C991</f>
        <v>2.49997891235381</v>
      </c>
      <c r="O992" s="25">
        <f>IF(N992&lt;='data'!$G$22,1.89,1.47)</f>
        <v>1.89</v>
      </c>
      <c r="P992" s="24">
        <f>$A992</f>
        <v>4940</v>
      </c>
      <c r="Q992" s="25">
        <f>'data'!$G$23-'data'!$G$23*(1-('data'!$G$22^O992)/('data'!$G$22^O992+N992^O992))</f>
        <v>54.2017012517466</v>
      </c>
      <c r="R992" s="25">
        <f>VLOOKUP(IF(P992-'data'!$G$24&lt;0,0,P992-'data'!$G$24),P2:Q1104,2)</f>
        <v>54.2017187308752</v>
      </c>
    </row>
    <row r="993" ht="20.05" customHeight="1">
      <c r="A993" s="22">
        <f>$A992+C992</f>
        <v>4945</v>
      </c>
      <c r="B993" s="23">
        <v>2.5</v>
      </c>
      <c r="C993" s="24">
        <v>5</v>
      </c>
      <c r="D993" t="b" s="25">
        <v>0</v>
      </c>
      <c r="E993" s="26"/>
      <c r="F993" s="30">
        <f>3600*(B993*'data'!$C$15/1000-H993-I992)/C993</f>
        <v>424.558256183076</v>
      </c>
      <c r="G993" s="30">
        <f>IF(F993&gt;'data'!$H$29,'data'!$H$29,IF(F993&lt;0,0,F993))</f>
        <v>424.558256183076</v>
      </c>
      <c r="H993" s="30">
        <f>(J993*'data'!$C$16+K993*OFFSET('data'!$C$17,0,D993)-I992*(OFFSET('data'!$C$18,0,D993)+'data'!$C$19+OFFSET('data'!$C$20,0,D993)))*$C993/60</f>
        <v>-0.589664244698742</v>
      </c>
      <c r="I993" s="30">
        <f>(G993/60)*$C993/60+H993+I992</f>
        <v>16.3633802816823</v>
      </c>
      <c r="J993" s="30">
        <f>J992+('data'!$C$19*I992-'data'!$C$16*J992)*$C993/60</f>
        <v>67.1892784836038</v>
      </c>
      <c r="K993" s="30">
        <f>K992+(OFFSET('data'!$C$20,0,D993)*I992-OFFSET('data'!$C$17,0,D993)*K992)*$C993/60</f>
        <v>206.407545469078</v>
      </c>
      <c r="L993" s="28">
        <f>$A993/60</f>
        <v>82.4166666666667</v>
      </c>
      <c r="M993" s="24">
        <f>I993/'data'!$C$15*1000</f>
        <v>2.5</v>
      </c>
      <c r="N993" s="24">
        <f>N992+'data'!$G$21*(M992-N992)/60*C992</f>
        <v>2.49997916049664</v>
      </c>
      <c r="O993" s="25">
        <f>IF(N993&lt;='data'!$G$22,1.89,1.47)</f>
        <v>1.89</v>
      </c>
      <c r="P993" s="24">
        <f>$A993</f>
        <v>4945</v>
      </c>
      <c r="Q993" s="25">
        <f>'data'!$G$23-'data'!$G$23*(1-('data'!$G$22^O993)/('data'!$G$22^O993+N993^O993))</f>
        <v>54.2016970097547</v>
      </c>
      <c r="R993" s="25">
        <f>VLOOKUP(IF(P993-'data'!$G$24&lt;0,0,P993-'data'!$G$24),P2:Q1104,2)</f>
        <v>54.2017142832016</v>
      </c>
    </row>
    <row r="994" ht="20.05" customHeight="1">
      <c r="A994" s="22">
        <f>$A993+C993</f>
        <v>4950</v>
      </c>
      <c r="B994" s="23">
        <v>2.5</v>
      </c>
      <c r="C994" s="24">
        <v>5</v>
      </c>
      <c r="D994" t="b" s="25">
        <v>0</v>
      </c>
      <c r="E994" s="26"/>
      <c r="F994" s="30">
        <f>3600*(B994*'data'!$C$15/1000-H994-I993)/C994</f>
        <v>424.510858032097</v>
      </c>
      <c r="G994" s="30">
        <f>IF(F994&gt;'data'!$H$29,'data'!$H$29,IF(F994&lt;0,0,F994))</f>
        <v>424.510858032097</v>
      </c>
      <c r="H994" s="30">
        <f>(J994*'data'!$C$16+K994*OFFSET('data'!$C$17,0,D994)-I993*(OFFSET('data'!$C$18,0,D994)+'data'!$C$19+OFFSET('data'!$C$20,0,D994)))*$C994/60</f>
        <v>-0.589598413933493</v>
      </c>
      <c r="I994" s="30">
        <f>(G994/60)*$C994/60+H994+I993</f>
        <v>16.3633802816823</v>
      </c>
      <c r="J994" s="30">
        <f>J993+('data'!$C$19*I993-'data'!$C$16*J993)*$C994/60</f>
        <v>67.19045794645869</v>
      </c>
      <c r="K994" s="30">
        <f>K993+(OFFSET('data'!$C$20,0,D994)*I993-OFFSET('data'!$C$17,0,D994)*K993)*$C994/60</f>
        <v>206.583832370889</v>
      </c>
      <c r="L994" s="28">
        <f>$A994/60</f>
        <v>82.5</v>
      </c>
      <c r="M994" s="24">
        <f>I994/'data'!$C$15*1000</f>
        <v>2.5</v>
      </c>
      <c r="N994" s="24">
        <f>N993+'data'!$G$21*(M993-N993)/60*C993</f>
        <v>2.49997940571952</v>
      </c>
      <c r="O994" s="25">
        <f>IF(N994&lt;='data'!$G$22,1.89,1.47)</f>
        <v>1.89</v>
      </c>
      <c r="P994" s="24">
        <f>$A994</f>
        <v>4950</v>
      </c>
      <c r="Q994" s="25">
        <f>'data'!$G$23-'data'!$G$23*(1-('data'!$G$22^O994)/('data'!$G$22^O994+N994^O994))</f>
        <v>54.2016928176796</v>
      </c>
      <c r="R994" s="25">
        <f>VLOOKUP(IF(P994-'data'!$G$24&lt;0,0,P994-'data'!$G$24),P2:Q1104,2)</f>
        <v>54.201709887865</v>
      </c>
    </row>
    <row r="995" ht="20.05" customHeight="1">
      <c r="A995" s="22">
        <f>$A994+C994</f>
        <v>4955</v>
      </c>
      <c r="B995" s="23">
        <v>2.5</v>
      </c>
      <c r="C995" s="24">
        <v>5</v>
      </c>
      <c r="D995" t="b" s="25">
        <v>0</v>
      </c>
      <c r="E995" s="26"/>
      <c r="F995" s="30">
        <f>3600*(B995*'data'!$C$15/1000-H995-I994)/C995</f>
        <v>424.463503299579</v>
      </c>
      <c r="G995" s="30">
        <f>IF(F995&gt;'data'!$H$29,'data'!$H$29,IF(F995&lt;0,0,F995))</f>
        <v>424.463503299579</v>
      </c>
      <c r="H995" s="30">
        <f>(J995*'data'!$C$16+K995*OFFSET('data'!$C$17,0,D995)-I994*(OFFSET('data'!$C$18,0,D995)+'data'!$C$19+OFFSET('data'!$C$20,0,D995)))*$C995/60</f>
        <v>-0.589532643471662</v>
      </c>
      <c r="I995" s="30">
        <f>(G995/60)*$C995/60+H995+I994</f>
        <v>16.3633802816823</v>
      </c>
      <c r="J995" s="30">
        <f>J994+('data'!$C$19*I994-'data'!$C$16*J994)*$C995/60</f>
        <v>67.19163048780391</v>
      </c>
      <c r="K995" s="30">
        <f>K994+(OFFSET('data'!$C$20,0,D995)*I994-OFFSET('data'!$C$17,0,D995)*K994)*$C995/60</f>
        <v>206.760060363444</v>
      </c>
      <c r="L995" s="28">
        <f>$A995/60</f>
        <v>82.5833333333333</v>
      </c>
      <c r="M995" s="24">
        <f>I995/'data'!$C$15*1000</f>
        <v>2.5</v>
      </c>
      <c r="N995" s="24">
        <f>N994+'data'!$G$21*(M994-N994)/60*C994</f>
        <v>2.49997964805681</v>
      </c>
      <c r="O995" s="25">
        <f>IF(N995&lt;='data'!$G$22,1.89,1.47)</f>
        <v>1.89</v>
      </c>
      <c r="P995" s="24">
        <f>$A995</f>
        <v>4955</v>
      </c>
      <c r="Q995" s="25">
        <f>'data'!$G$23-'data'!$G$23*(1-('data'!$G$22^O995)/('data'!$G$22^O995+N995^O995))</f>
        <v>54.2016886749338</v>
      </c>
      <c r="R995" s="25">
        <f>VLOOKUP(IF(P995-'data'!$G$24&lt;0,0,P995-'data'!$G$24),P2:Q1104,2)</f>
        <v>54.2017055442495</v>
      </c>
    </row>
    <row r="996" ht="20.05" customHeight="1">
      <c r="A996" s="22">
        <f>$A995+C995</f>
        <v>4960</v>
      </c>
      <c r="B996" s="23">
        <v>2.5</v>
      </c>
      <c r="C996" s="24">
        <v>5</v>
      </c>
      <c r="D996" t="b" s="25">
        <v>0</v>
      </c>
      <c r="E996" s="26"/>
      <c r="F996" s="30">
        <f>3600*(B996*'data'!$C$15/1000-H996-I995)/C996</f>
        <v>424.416191809167</v>
      </c>
      <c r="G996" s="30">
        <f>IF(F996&gt;'data'!$H$29,'data'!$H$29,IF(F996&lt;0,0,F996))</f>
        <v>424.416191809167</v>
      </c>
      <c r="H996" s="30">
        <f>(J996*'data'!$C$16+K996*OFFSET('data'!$C$17,0,D996)-I995*(OFFSET('data'!$C$18,0,D996)+'data'!$C$19+OFFSET('data'!$C$20,0,D996)))*$C996/60</f>
        <v>-0.589466933068312</v>
      </c>
      <c r="I996" s="30">
        <f>(G996/60)*$C996/60+H996+I995</f>
        <v>16.3633802816823</v>
      </c>
      <c r="J996" s="30">
        <f>J995+('data'!$C$19*I995-'data'!$C$16*J995)*$C996/60</f>
        <v>67.1927961482573</v>
      </c>
      <c r="K996" s="30">
        <f>K995+(OFFSET('data'!$C$20,0,D996)*I995-OFFSET('data'!$C$17,0,D996)*K995)*$C996/60</f>
        <v>206.936229466429</v>
      </c>
      <c r="L996" s="28">
        <f>$A996/60</f>
        <v>82.6666666666667</v>
      </c>
      <c r="M996" s="24">
        <f>I996/'data'!$C$15*1000</f>
        <v>2.5</v>
      </c>
      <c r="N996" s="24">
        <f>N995+'data'!$G$21*(M995-N995)/60*C995</f>
        <v>2.49997988754247</v>
      </c>
      <c r="O996" s="25">
        <f>IF(N996&lt;='data'!$G$22,1.89,1.47)</f>
        <v>1.89</v>
      </c>
      <c r="P996" s="24">
        <f>$A996</f>
        <v>4960</v>
      </c>
      <c r="Q996" s="25">
        <f>'data'!$G$23-'data'!$G$23*(1-('data'!$G$22^O996)/('data'!$G$22^O996+N996^O996))</f>
        <v>54.2016845809368</v>
      </c>
      <c r="R996" s="25">
        <f>VLOOKUP(IF(P996-'data'!$G$24&lt;0,0,P996-'data'!$G$24),P2:Q1104,2)</f>
        <v>54.2017012517466</v>
      </c>
    </row>
    <row r="997" ht="20.05" customHeight="1">
      <c r="A997" s="22">
        <f>$A996+C996</f>
        <v>4965</v>
      </c>
      <c r="B997" s="23">
        <v>2.5</v>
      </c>
      <c r="C997" s="24">
        <v>5</v>
      </c>
      <c r="D997" t="b" s="25">
        <v>0</v>
      </c>
      <c r="E997" s="26"/>
      <c r="F997" s="30">
        <f>3600*(B997*'data'!$C$15/1000-H997-I996)/C997</f>
        <v>424.368923385514</v>
      </c>
      <c r="G997" s="30">
        <f>IF(F997&gt;'data'!$H$29,'data'!$H$29,IF(F997&lt;0,0,F997))</f>
        <v>424.368923385514</v>
      </c>
      <c r="H997" s="30">
        <f>(J997*'data'!$C$16+K997*OFFSET('data'!$C$17,0,D997)-I996*(OFFSET('data'!$C$18,0,D997)+'data'!$C$19+OFFSET('data'!$C$20,0,D997)))*$C997/60</f>
        <v>-0.589401282479905</v>
      </c>
      <c r="I997" s="30">
        <f>(G997/60)*$C997/60+H997+I996</f>
        <v>16.3633802816823</v>
      </c>
      <c r="J997" s="30">
        <f>J996+('data'!$C$19*I996-'data'!$C$16*J996)*$C997/60</f>
        <v>67.1939549681985</v>
      </c>
      <c r="K997" s="30">
        <f>K996+(OFFSET('data'!$C$20,0,D997)*I996-OFFSET('data'!$C$17,0,D997)*K996)*$C997/60</f>
        <v>207.112339699523</v>
      </c>
      <c r="L997" s="28">
        <f>$A997/60</f>
        <v>82.75</v>
      </c>
      <c r="M997" s="24">
        <f>I997/'data'!$C$15*1000</f>
        <v>2.5</v>
      </c>
      <c r="N997" s="24">
        <f>N996+'data'!$G$21*(M996-N996)/60*C996</f>
        <v>2.49998012421005</v>
      </c>
      <c r="O997" s="25">
        <f>IF(N997&lt;='data'!$G$22,1.89,1.47)</f>
        <v>1.89</v>
      </c>
      <c r="P997" s="24">
        <f>$A997</f>
        <v>4965</v>
      </c>
      <c r="Q997" s="25">
        <f>'data'!$G$23-'data'!$G$23*(1-('data'!$G$22^O997)/('data'!$G$22^O997+N997^O997))</f>
        <v>54.201680535115</v>
      </c>
      <c r="R997" s="25">
        <f>VLOOKUP(IF(P997-'data'!$G$24&lt;0,0,P997-'data'!$G$24),P2:Q1104,2)</f>
        <v>54.2016970097547</v>
      </c>
    </row>
    <row r="998" ht="20.05" customHeight="1">
      <c r="A998" s="22">
        <f>$A997+C997</f>
        <v>4970</v>
      </c>
      <c r="B998" s="23">
        <v>2.5</v>
      </c>
      <c r="C998" s="24">
        <v>5</v>
      </c>
      <c r="D998" t="b" s="25">
        <v>0</v>
      </c>
      <c r="E998" s="26"/>
      <c r="F998" s="30">
        <f>3600*(B998*'data'!$C$15/1000-H998-I997)/C998</f>
        <v>424.321697854275</v>
      </c>
      <c r="G998" s="30">
        <f>IF(F998&gt;'data'!$H$29,'data'!$H$29,IF(F998&lt;0,0,F998))</f>
        <v>424.321697854275</v>
      </c>
      <c r="H998" s="30">
        <f>(J998*'data'!$C$16+K998*OFFSET('data'!$C$17,0,D998)-I997*(OFFSET('data'!$C$18,0,D998)+'data'!$C$19+OFFSET('data'!$C$20,0,D998)))*$C998/60</f>
        <v>-0.589335691464296</v>
      </c>
      <c r="I998" s="30">
        <f>(G998/60)*$C998/60+H998+I997</f>
        <v>16.3633802816823</v>
      </c>
      <c r="J998" s="30">
        <f>J997+('data'!$C$19*I997-'data'!$C$16*J997)*$C998/60</f>
        <v>67.195106987770</v>
      </c>
      <c r="K998" s="30">
        <f>K997+(OFFSET('data'!$C$20,0,D998)*I997-OFFSET('data'!$C$17,0,D998)*K997)*$C998/60</f>
        <v>207.288391082398</v>
      </c>
      <c r="L998" s="28">
        <f>$A998/60</f>
        <v>82.8333333333333</v>
      </c>
      <c r="M998" s="24">
        <f>I998/'data'!$C$15*1000</f>
        <v>2.5</v>
      </c>
      <c r="N998" s="24">
        <f>N997+'data'!$G$21*(M997-N997)/60*C997</f>
        <v>2.49998035809271</v>
      </c>
      <c r="O998" s="25">
        <f>IF(N998&lt;='data'!$G$22,1.89,1.47)</f>
        <v>1.89</v>
      </c>
      <c r="P998" s="24">
        <f>$A998</f>
        <v>4970</v>
      </c>
      <c r="Q998" s="25">
        <f>'data'!$G$23-'data'!$G$23*(1-('data'!$G$22^O998)/('data'!$G$22^O998+N998^O998))</f>
        <v>54.2016765369015</v>
      </c>
      <c r="R998" s="25">
        <f>VLOOKUP(IF(P998-'data'!$G$24&lt;0,0,P998-'data'!$G$24),P2:Q1104,2)</f>
        <v>54.2016928176796</v>
      </c>
    </row>
    <row r="999" ht="20.05" customHeight="1">
      <c r="A999" s="22">
        <f>$A998+C998</f>
        <v>4975</v>
      </c>
      <c r="B999" s="23">
        <v>2.5</v>
      </c>
      <c r="C999" s="24">
        <v>5</v>
      </c>
      <c r="D999" t="b" s="25">
        <v>0</v>
      </c>
      <c r="E999" s="26"/>
      <c r="F999" s="30">
        <f>3600*(B999*'data'!$C$15/1000-H999-I998)/C999</f>
        <v>424.274515042105</v>
      </c>
      <c r="G999" s="30">
        <f>IF(F999&gt;'data'!$H$29,'data'!$H$29,IF(F999&lt;0,0,F999))</f>
        <v>424.274515042105</v>
      </c>
      <c r="H999" s="30">
        <f>(J999*'data'!$C$16+K999*OFFSET('data'!$C$17,0,D999)-I998*(OFFSET('data'!$C$18,0,D999)+'data'!$C$19+OFFSET('data'!$C$20,0,D999)))*$C999/60</f>
        <v>-0.5892701597807261</v>
      </c>
      <c r="I999" s="30">
        <f>(G999/60)*$C999/60+H999+I998</f>
        <v>16.3633802816823</v>
      </c>
      <c r="J999" s="30">
        <f>J998+('data'!$C$19*I998-'data'!$C$16*J998)*$C999/60</f>
        <v>67.1962522468788</v>
      </c>
      <c r="K999" s="30">
        <f>K998+(OFFSET('data'!$C$20,0,D999)*I998-OFFSET('data'!$C$17,0,D999)*K998)*$C999/60</f>
        <v>207.464383634720</v>
      </c>
      <c r="L999" s="28">
        <f>$A999/60</f>
        <v>82.9166666666667</v>
      </c>
      <c r="M999" s="24">
        <f>I999/'data'!$C$15*1000</f>
        <v>2.5</v>
      </c>
      <c r="N999" s="24">
        <f>N998+'data'!$G$21*(M998-N998)/60*C998</f>
        <v>2.49998058922322</v>
      </c>
      <c r="O999" s="25">
        <f>IF(N999&lt;='data'!$G$22,1.89,1.47)</f>
        <v>1.89</v>
      </c>
      <c r="P999" s="24">
        <f>$A999</f>
        <v>4975</v>
      </c>
      <c r="Q999" s="25">
        <f>'data'!$G$23-'data'!$G$23*(1-('data'!$G$22^O999)/('data'!$G$22^O999+N999^O999))</f>
        <v>54.2016725857362</v>
      </c>
      <c r="R999" s="25">
        <f>VLOOKUP(IF(P999-'data'!$G$24&lt;0,0,P999-'data'!$G$24),P2:Q1104,2)</f>
        <v>54.2016886749338</v>
      </c>
    </row>
    <row r="1000" ht="20.05" customHeight="1">
      <c r="A1000" s="22">
        <f>$A999+C999</f>
        <v>4980</v>
      </c>
      <c r="B1000" s="23">
        <v>2.5</v>
      </c>
      <c r="C1000" s="24">
        <v>5</v>
      </c>
      <c r="D1000" t="b" s="25">
        <v>0</v>
      </c>
      <c r="E1000" s="26"/>
      <c r="F1000" s="30">
        <f>3600*(B1000*'data'!$C$15/1000-H1000-I999)/C1000</f>
        <v>424.227374776644</v>
      </c>
      <c r="G1000" s="30">
        <f>IF(F1000&gt;'data'!$H$29,'data'!$H$29,IF(F1000&lt;0,0,F1000))</f>
        <v>424.227374776644</v>
      </c>
      <c r="H1000" s="30">
        <f>(J1000*'data'!$C$16+K1000*OFFSET('data'!$C$17,0,D1000)-I999*(OFFSET('data'!$C$18,0,D1000)+'data'!$C$19+OFFSET('data'!$C$20,0,D1000)))*$C1000/60</f>
        <v>-0.589204687189809</v>
      </c>
      <c r="I1000" s="30">
        <f>(G1000/60)*$C1000/60+H1000+I999</f>
        <v>16.3633802816823</v>
      </c>
      <c r="J1000" s="30">
        <f>J999+('data'!$C$19*I999-'data'!$C$16*J999)*$C1000/60</f>
        <v>67.1973907851978</v>
      </c>
      <c r="K1000" s="30">
        <f>K999+(OFFSET('data'!$C$20,0,D1000)*I999-OFFSET('data'!$C$17,0,D1000)*K999)*$C1000/60</f>
        <v>207.640317376149</v>
      </c>
      <c r="L1000" s="28">
        <f>$A1000/60</f>
        <v>83</v>
      </c>
      <c r="M1000" s="24">
        <f>I1000/'data'!$C$15*1000</f>
        <v>2.5</v>
      </c>
      <c r="N1000" s="24">
        <f>N999+'data'!$G$21*(M999-N999)/60*C999</f>
        <v>2.49998081763397</v>
      </c>
      <c r="O1000" s="25">
        <f>IF(N1000&lt;='data'!$G$22,1.89,1.47)</f>
        <v>1.89</v>
      </c>
      <c r="P1000" s="24">
        <f>$A1000</f>
        <v>4980</v>
      </c>
      <c r="Q1000" s="25">
        <f>'data'!$G$23-'data'!$G$23*(1-('data'!$G$22^O1000)/('data'!$G$22^O1000+N1000^O1000))</f>
        <v>54.2016686810653</v>
      </c>
      <c r="R1000" s="25">
        <f>VLOOKUP(IF(P1000-'data'!$G$24&lt;0,0,P1000-'data'!$G$24),P2:Q1104,2)</f>
        <v>54.2016845809368</v>
      </c>
    </row>
    <row r="1001" ht="20.05" customHeight="1">
      <c r="A1001" s="22">
        <f>$A1000+C1000</f>
        <v>4985</v>
      </c>
      <c r="B1001" s="23">
        <v>2.5</v>
      </c>
      <c r="C1001" s="24">
        <v>5</v>
      </c>
      <c r="D1001" t="b" s="25">
        <v>0</v>
      </c>
      <c r="E1001" s="26"/>
      <c r="F1001" s="30">
        <f>3600*(B1001*'data'!$C$15/1000-H1001-I1000)/C1001</f>
        <v>424.180276886524</v>
      </c>
      <c r="G1001" s="30">
        <f>IF(F1001&gt;'data'!$H$29,'data'!$H$29,IF(F1001&lt;0,0,F1001))</f>
        <v>424.180276886524</v>
      </c>
      <c r="H1001" s="30">
        <f>(J1001*'data'!$C$16+K1001*OFFSET('data'!$C$17,0,D1001)-I1000*(OFFSET('data'!$C$18,0,D1001)+'data'!$C$19+OFFSET('data'!$C$20,0,D1001)))*$C1001/60</f>
        <v>-0.589139273453531</v>
      </c>
      <c r="I1001" s="30">
        <f>(G1001/60)*$C1001/60+H1001+I1000</f>
        <v>16.3633802816823</v>
      </c>
      <c r="J1001" s="30">
        <f>J1000+('data'!$C$19*I1000-'data'!$C$16*J1000)*$C1001/60</f>
        <v>67.19852264216691</v>
      </c>
      <c r="K1001" s="30">
        <f>K1000+(OFFSET('data'!$C$20,0,D1001)*I1000-OFFSET('data'!$C$17,0,D1001)*K1000)*$C1001/60</f>
        <v>207.816192326336</v>
      </c>
      <c r="L1001" s="28">
        <f>$A1001/60</f>
        <v>83.0833333333333</v>
      </c>
      <c r="M1001" s="24">
        <f>I1001/'data'!$C$15*1000</f>
        <v>2.5</v>
      </c>
      <c r="N1001" s="24">
        <f>N1000+'data'!$G$21*(M1000-N1000)/60*C1000</f>
        <v>2.49998104335696</v>
      </c>
      <c r="O1001" s="25">
        <f>IF(N1001&lt;='data'!$G$22,1.89,1.47)</f>
        <v>1.89</v>
      </c>
      <c r="P1001" s="24">
        <f>$A1001</f>
        <v>4985</v>
      </c>
      <c r="Q1001" s="25">
        <f>'data'!$G$23-'data'!$G$23*(1-('data'!$G$22^O1001)/('data'!$G$22^O1001+N1001^O1001))</f>
        <v>54.2016648223418</v>
      </c>
      <c r="R1001" s="25">
        <f>VLOOKUP(IF(P1001-'data'!$G$24&lt;0,0,P1001-'data'!$G$24),P2:Q1104,2)</f>
        <v>54.201680535115</v>
      </c>
    </row>
    <row r="1002" ht="20.05" customHeight="1">
      <c r="A1002" s="22">
        <f>$A1001+C1001</f>
        <v>4990</v>
      </c>
      <c r="B1002" s="23">
        <v>2.5</v>
      </c>
      <c r="C1002" s="24">
        <v>5</v>
      </c>
      <c r="D1002" t="b" s="25">
        <v>0</v>
      </c>
      <c r="E1002" s="26"/>
      <c r="F1002" s="30">
        <f>3600*(B1002*'data'!$C$15/1000-H1002-I1001)/C1002</f>
        <v>424.133221201353</v>
      </c>
      <c r="G1002" s="30">
        <f>IF(F1002&gt;'data'!$H$29,'data'!$H$29,IF(F1002&lt;0,0,F1002))</f>
        <v>424.133221201353</v>
      </c>
      <c r="H1002" s="30">
        <f>(J1002*'data'!$C$16+K1002*OFFSET('data'!$C$17,0,D1002)-I1001*(OFFSET('data'!$C$18,0,D1002)+'data'!$C$19+OFFSET('data'!$C$20,0,D1002)))*$C1002/60</f>
        <v>-0.589073918335237</v>
      </c>
      <c r="I1002" s="30">
        <f>(G1002/60)*$C1002/60+H1002+I1001</f>
        <v>16.3633802816823</v>
      </c>
      <c r="J1002" s="30">
        <f>J1001+('data'!$C$19*I1001-'data'!$C$16*J1001)*$C1002/60</f>
        <v>67.1996478569947</v>
      </c>
      <c r="K1002" s="30">
        <f>K1001+(OFFSET('data'!$C$20,0,D1002)*I1001-OFFSET('data'!$C$17,0,D1002)*K1001)*$C1002/60</f>
        <v>207.992008504929</v>
      </c>
      <c r="L1002" s="28">
        <f>$A1002/60</f>
        <v>83.1666666666667</v>
      </c>
      <c r="M1002" s="24">
        <f>I1002/'data'!$C$15*1000</f>
        <v>2.5</v>
      </c>
      <c r="N1002" s="24">
        <f>N1001+'data'!$G$21*(M1001-N1001)/60*C1001</f>
        <v>2.49998126642382</v>
      </c>
      <c r="O1002" s="25">
        <f>IF(N1002&lt;='data'!$G$22,1.89,1.47)</f>
        <v>1.89</v>
      </c>
      <c r="P1002" s="24">
        <f>$A1002</f>
        <v>4990</v>
      </c>
      <c r="Q1002" s="25">
        <f>'data'!$G$23-'data'!$G$23*(1-('data'!$G$22^O1002)/('data'!$G$22^O1002+N1002^O1002))</f>
        <v>54.2016610090249</v>
      </c>
      <c r="R1002" s="25">
        <f>VLOOKUP(IF(P1002-'data'!$G$24&lt;0,0,P1002-'data'!$G$24),P2:Q1104,2)</f>
        <v>54.2016765369015</v>
      </c>
    </row>
    <row r="1003" ht="20.05" customHeight="1">
      <c r="A1003" s="22">
        <f>$A1002+C1002</f>
        <v>4995</v>
      </c>
      <c r="B1003" s="23">
        <v>2.5</v>
      </c>
      <c r="C1003" s="24">
        <v>5</v>
      </c>
      <c r="D1003" t="b" s="25">
        <v>0</v>
      </c>
      <c r="E1003" s="26"/>
      <c r="F1003" s="30">
        <f>3600*(B1003*'data'!$C$15/1000-H1003-I1002)/C1003</f>
        <v>424.086207551713</v>
      </c>
      <c r="G1003" s="30">
        <f>IF(F1003&gt;'data'!$H$29,'data'!$H$29,IF(F1003&lt;0,0,F1003))</f>
        <v>424.086207551713</v>
      </c>
      <c r="H1003" s="30">
        <f>(J1003*'data'!$C$16+K1003*OFFSET('data'!$C$17,0,D1003)-I1002*(OFFSET('data'!$C$18,0,D1003)+'data'!$C$19+OFFSET('data'!$C$20,0,D1003)))*$C1003/60</f>
        <v>-0.589008621599626</v>
      </c>
      <c r="I1003" s="30">
        <f>(G1003/60)*$C1003/60+H1003+I1002</f>
        <v>16.3633802816823</v>
      </c>
      <c r="J1003" s="30">
        <f>J1002+('data'!$C$19*I1002-'data'!$C$16*J1002)*$C1003/60</f>
        <v>67.20076646865959</v>
      </c>
      <c r="K1003" s="30">
        <f>K1002+(OFFSET('data'!$C$20,0,D1003)*I1002-OFFSET('data'!$C$17,0,D1003)*K1002)*$C1003/60</f>
        <v>208.167765931566</v>
      </c>
      <c r="L1003" s="28">
        <f>$A1003/60</f>
        <v>83.25</v>
      </c>
      <c r="M1003" s="24">
        <f>I1003/'data'!$C$15*1000</f>
        <v>2.5</v>
      </c>
      <c r="N1003" s="24">
        <f>N1002+'data'!$G$21*(M1002-N1002)/60*C1002</f>
        <v>2.49998148686581</v>
      </c>
      <c r="O1003" s="25">
        <f>IF(N1003&lt;='data'!$G$22,1.89,1.47)</f>
        <v>1.89</v>
      </c>
      <c r="P1003" s="24">
        <f>$A1003</f>
        <v>4995</v>
      </c>
      <c r="Q1003" s="25">
        <f>'data'!$G$23-'data'!$G$23*(1-('data'!$G$22^O1003)/('data'!$G$22^O1003+N1003^O1003))</f>
        <v>54.2016572405802</v>
      </c>
      <c r="R1003" s="25">
        <f>VLOOKUP(IF(P1003-'data'!$G$24&lt;0,0,P1003-'data'!$G$24),P2:Q1104,2)</f>
        <v>54.2016725857362</v>
      </c>
    </row>
    <row r="1004" ht="20.05" customHeight="1">
      <c r="A1004" s="22">
        <f>$A1003+C1003</f>
        <v>5000</v>
      </c>
      <c r="B1004" s="23">
        <v>2.5</v>
      </c>
      <c r="C1004" s="24">
        <v>5</v>
      </c>
      <c r="D1004" t="b" s="25">
        <v>0</v>
      </c>
      <c r="E1004" s="26"/>
      <c r="F1004" s="30">
        <f>3600*(B1004*'data'!$C$15/1000-H1004-I1003)/C1004</f>
        <v>424.039235769153</v>
      </c>
      <c r="G1004" s="30">
        <f>IF(F1004&gt;'data'!$H$29,'data'!$H$29,IF(F1004&lt;0,0,F1004))</f>
        <v>424.039235769153</v>
      </c>
      <c r="H1004" s="30">
        <f>(J1004*'data'!$C$16+K1004*OFFSET('data'!$C$17,0,D1004)-I1003*(OFFSET('data'!$C$18,0,D1004)+'data'!$C$19+OFFSET('data'!$C$20,0,D1004)))*$C1004/60</f>
        <v>-0.588943383012737</v>
      </c>
      <c r="I1004" s="30">
        <f>(G1004/60)*$C1004/60+H1004+I1003</f>
        <v>16.3633802816823</v>
      </c>
      <c r="J1004" s="30">
        <f>J1003+('data'!$C$19*I1003-'data'!$C$16*J1003)*$C1004/60</f>
        <v>67.2018785159114</v>
      </c>
      <c r="K1004" s="30">
        <f>K1003+(OFFSET('data'!$C$20,0,D1004)*I1003-OFFSET('data'!$C$17,0,D1004)*K1003)*$C1004/60</f>
        <v>208.343464625881</v>
      </c>
      <c r="L1004" s="28">
        <f>$A1004/60</f>
        <v>83.3333333333333</v>
      </c>
      <c r="M1004" s="24">
        <f>I1004/'data'!$C$15*1000</f>
        <v>2.5</v>
      </c>
      <c r="N1004" s="24">
        <f>N1003+'data'!$G$21*(M1003-N1003)/60*C1003</f>
        <v>2.49998170471381</v>
      </c>
      <c r="O1004" s="25">
        <f>IF(N1004&lt;='data'!$G$22,1.89,1.47)</f>
        <v>1.89</v>
      </c>
      <c r="P1004" s="24">
        <f>$A1004</f>
        <v>5000</v>
      </c>
      <c r="Q1004" s="25">
        <f>'data'!$G$23-'data'!$G$23*(1-('data'!$G$22^O1004)/('data'!$G$22^O1004+N1004^O1004))</f>
        <v>54.2016535164799</v>
      </c>
      <c r="R1004" s="25">
        <f>VLOOKUP(IF(P1004-'data'!$G$24&lt;0,0,P1004-'data'!$G$24),P2:Q1104,2)</f>
        <v>54.2016686810653</v>
      </c>
    </row>
    <row r="1005" ht="20.05" customHeight="1">
      <c r="A1005" s="22">
        <f>$A1004+C1004</f>
        <v>5005</v>
      </c>
      <c r="B1005" s="23">
        <v>2.5</v>
      </c>
      <c r="C1005" s="24">
        <v>5</v>
      </c>
      <c r="D1005" t="b" s="25">
        <v>0</v>
      </c>
      <c r="E1005" s="26"/>
      <c r="F1005" s="30">
        <f>3600*(B1005*'data'!$C$15/1000-H1005-I1004)/C1005</f>
        <v>423.992305686187</v>
      </c>
      <c r="G1005" s="30">
        <f>IF(F1005&gt;'data'!$H$29,'data'!$H$29,IF(F1005&lt;0,0,F1005))</f>
        <v>423.992305686187</v>
      </c>
      <c r="H1005" s="30">
        <f>(J1005*'data'!$C$16+K1005*OFFSET('data'!$C$17,0,D1005)-I1004*(OFFSET('data'!$C$18,0,D1005)+'data'!$C$19+OFFSET('data'!$C$20,0,D1005)))*$C1005/60</f>
        <v>-0.588878202341951</v>
      </c>
      <c r="I1005" s="30">
        <f>(G1005/60)*$C1005/60+H1005+I1004</f>
        <v>16.3633802816823</v>
      </c>
      <c r="J1005" s="30">
        <f>J1004+('data'!$C$19*I1004-'data'!$C$16*J1004)*$C1005/60</f>
        <v>67.2029840372724</v>
      </c>
      <c r="K1005" s="30">
        <f>K1004+(OFFSET('data'!$C$20,0,D1005)*I1004-OFFSET('data'!$C$17,0,D1005)*K1004)*$C1005/60</f>
        <v>208.5191046075</v>
      </c>
      <c r="L1005" s="28">
        <f>$A1005/60</f>
        <v>83.4166666666667</v>
      </c>
      <c r="M1005" s="24">
        <f>I1005/'data'!$C$15*1000</f>
        <v>2.5</v>
      </c>
      <c r="N1005" s="24">
        <f>N1004+'data'!$G$21*(M1004-N1004)/60*C1004</f>
        <v>2.49998191999834</v>
      </c>
      <c r="O1005" s="25">
        <f>IF(N1005&lt;='data'!$G$22,1.89,1.47)</f>
        <v>1.89</v>
      </c>
      <c r="P1005" s="24">
        <f>$A1005</f>
        <v>5005</v>
      </c>
      <c r="Q1005" s="25">
        <f>'data'!$G$23-'data'!$G$23*(1-('data'!$G$22^O1005)/('data'!$G$22^O1005+N1005^O1005))</f>
        <v>54.2016498362022</v>
      </c>
      <c r="R1005" s="25">
        <f>VLOOKUP(IF(P1005-'data'!$G$24&lt;0,0,P1005-'data'!$G$24),P2:Q1104,2)</f>
        <v>54.2016648223418</v>
      </c>
    </row>
    <row r="1006" ht="20.05" customHeight="1">
      <c r="A1006" s="22">
        <f>$A1005+C1005</f>
        <v>5010</v>
      </c>
      <c r="B1006" s="23">
        <v>2.5</v>
      </c>
      <c r="C1006" s="24">
        <v>5</v>
      </c>
      <c r="D1006" t="b" s="25">
        <v>0</v>
      </c>
      <c r="E1006" s="26"/>
      <c r="F1006" s="30">
        <f>3600*(B1006*'data'!$C$15/1000-H1006-I1005)/C1006</f>
        <v>423.945417136285</v>
      </c>
      <c r="G1006" s="30">
        <f>IF(F1006&gt;'data'!$H$29,'data'!$H$29,IF(F1006&lt;0,0,F1006))</f>
        <v>423.945417136285</v>
      </c>
      <c r="H1006" s="30">
        <f>(J1006*'data'!$C$16+K1006*OFFSET('data'!$C$17,0,D1006)-I1005*(OFFSET('data'!$C$18,0,D1006)+'data'!$C$19+OFFSET('data'!$C$20,0,D1006)))*$C1006/60</f>
        <v>-0.588813079355976</v>
      </c>
      <c r="I1006" s="30">
        <f>(G1006/60)*$C1006/60+H1006+I1005</f>
        <v>16.3633802816823</v>
      </c>
      <c r="J1006" s="30">
        <f>J1005+('data'!$C$19*I1005-'data'!$C$16*J1005)*$C1006/60</f>
        <v>67.2040830710388</v>
      </c>
      <c r="K1006" s="30">
        <f>K1005+(OFFSET('data'!$C$20,0,D1006)*I1005-OFFSET('data'!$C$17,0,D1006)*K1005)*$C1006/60</f>
        <v>208.694685896042</v>
      </c>
      <c r="L1006" s="28">
        <f>$A1006/60</f>
        <v>83.5</v>
      </c>
      <c r="M1006" s="24">
        <f>I1006/'data'!$C$15*1000</f>
        <v>2.5</v>
      </c>
      <c r="N1006" s="24">
        <f>N1005+'data'!$G$21*(M1005-N1005)/60*C1005</f>
        <v>2.49998213274957</v>
      </c>
      <c r="O1006" s="25">
        <f>IF(N1006&lt;='data'!$G$22,1.89,1.47)</f>
        <v>1.89</v>
      </c>
      <c r="P1006" s="24">
        <f>$A1006</f>
        <v>5010</v>
      </c>
      <c r="Q1006" s="25">
        <f>'data'!$G$23-'data'!$G$23*(1-('data'!$G$22^O1006)/('data'!$G$22^O1006+N1006^O1006))</f>
        <v>54.2016461992314</v>
      </c>
      <c r="R1006" s="25">
        <f>VLOOKUP(IF(P1006-'data'!$G$24&lt;0,0,P1006-'data'!$G$24),P2:Q1104,2)</f>
        <v>54.2016610090249</v>
      </c>
    </row>
    <row r="1007" ht="20.05" customHeight="1">
      <c r="A1007" s="22">
        <f>$A1006+C1006</f>
        <v>5015</v>
      </c>
      <c r="B1007" s="23">
        <v>2.5</v>
      </c>
      <c r="C1007" s="24">
        <v>5</v>
      </c>
      <c r="D1007" t="b" s="25">
        <v>0</v>
      </c>
      <c r="E1007" s="26"/>
      <c r="F1007" s="30">
        <f>3600*(B1007*'data'!$C$15/1000-H1007-I1006)/C1007</f>
        <v>423.898569953866</v>
      </c>
      <c r="G1007" s="30">
        <f>IF(F1007&gt;'data'!$H$29,'data'!$H$29,IF(F1007&lt;0,0,F1007))</f>
        <v>423.898569953866</v>
      </c>
      <c r="H1007" s="30">
        <f>(J1007*'data'!$C$16+K1007*OFFSET('data'!$C$17,0,D1007)-I1006*(OFFSET('data'!$C$18,0,D1007)+'data'!$C$19+OFFSET('data'!$C$20,0,D1007)))*$C1007/60</f>
        <v>-0.588748013824839</v>
      </c>
      <c r="I1007" s="30">
        <f>(G1007/60)*$C1007/60+H1007+I1006</f>
        <v>16.3633802816823</v>
      </c>
      <c r="J1007" s="30">
        <f>J1006+('data'!$C$19*I1006-'data'!$C$16*J1006)*$C1007/60</f>
        <v>67.2051756552822</v>
      </c>
      <c r="K1007" s="30">
        <f>K1006+(OFFSET('data'!$C$20,0,D1007)*I1006-OFFSET('data'!$C$17,0,D1007)*K1006)*$C1007/60</f>
        <v>208.870208511121</v>
      </c>
      <c r="L1007" s="28">
        <f>$A1007/60</f>
        <v>83.5833333333333</v>
      </c>
      <c r="M1007" s="24">
        <f>I1007/'data'!$C$15*1000</f>
        <v>2.5</v>
      </c>
      <c r="N1007" s="24">
        <f>N1006+'data'!$G$21*(M1006-N1006)/60*C1006</f>
        <v>2.49998234299732</v>
      </c>
      <c r="O1007" s="25">
        <f>IF(N1007&lt;='data'!$G$22,1.89,1.47)</f>
        <v>1.89</v>
      </c>
      <c r="P1007" s="24">
        <f>$A1007</f>
        <v>5015</v>
      </c>
      <c r="Q1007" s="25">
        <f>'data'!$G$23-'data'!$G$23*(1-('data'!$G$22^O1007)/('data'!$G$22^O1007+N1007^O1007))</f>
        <v>54.2016426050576</v>
      </c>
      <c r="R1007" s="25">
        <f>VLOOKUP(IF(P1007-'data'!$G$24&lt;0,0,P1007-'data'!$G$24),P2:Q1104,2)</f>
        <v>54.2016572405802</v>
      </c>
    </row>
    <row r="1008" ht="20.05" customHeight="1">
      <c r="A1008" s="22">
        <f>$A1007+C1007</f>
        <v>5020</v>
      </c>
      <c r="B1008" s="23">
        <v>2.5</v>
      </c>
      <c r="C1008" s="24">
        <v>5</v>
      </c>
      <c r="D1008" t="b" s="25">
        <v>0</v>
      </c>
      <c r="E1008" s="26"/>
      <c r="F1008" s="30">
        <f>3600*(B1008*'data'!$C$15/1000-H1008-I1007)/C1008</f>
        <v>423.851763974298</v>
      </c>
      <c r="G1008" s="30">
        <f>IF(F1008&gt;'data'!$H$29,'data'!$H$29,IF(F1008&lt;0,0,F1008))</f>
        <v>423.851763974298</v>
      </c>
      <c r="H1008" s="30">
        <f>(J1008*'data'!$C$16+K1008*OFFSET('data'!$C$17,0,D1008)-I1007*(OFFSET('data'!$C$18,0,D1008)+'data'!$C$19+OFFSET('data'!$C$20,0,D1008)))*$C1008/60</f>
        <v>-0.588683005519883</v>
      </c>
      <c r="I1008" s="30">
        <f>(G1008/60)*$C1008/60+H1008+I1007</f>
        <v>16.3633802816823</v>
      </c>
      <c r="J1008" s="30">
        <f>J1007+('data'!$C$19*I1007-'data'!$C$16*J1007)*$C1008/60</f>
        <v>67.2062618278507</v>
      </c>
      <c r="K1008" s="30">
        <f>K1007+(OFFSET('data'!$C$20,0,D1008)*I1007-OFFSET('data'!$C$17,0,D1008)*K1007)*$C1008/60</f>
        <v>209.045672472344</v>
      </c>
      <c r="L1008" s="28">
        <f>$A1008/60</f>
        <v>83.6666666666667</v>
      </c>
      <c r="M1008" s="24">
        <f>I1008/'data'!$C$15*1000</f>
        <v>2.5</v>
      </c>
      <c r="N1008" s="24">
        <f>N1007+'data'!$G$21*(M1007-N1007)/60*C1007</f>
        <v>2.49998255077104</v>
      </c>
      <c r="O1008" s="25">
        <f>IF(N1008&lt;='data'!$G$22,1.89,1.47)</f>
        <v>1.89</v>
      </c>
      <c r="P1008" s="24">
        <f>$A1008</f>
        <v>5020</v>
      </c>
      <c r="Q1008" s="25">
        <f>'data'!$G$23-'data'!$G$23*(1-('data'!$G$22^O1008)/('data'!$G$22^O1008+N1008^O1008))</f>
        <v>54.2016390531775</v>
      </c>
      <c r="R1008" s="25">
        <f>VLOOKUP(IF(P1008-'data'!$G$24&lt;0,0,P1008-'data'!$G$24),P2:Q1104,2)</f>
        <v>54.2016535164799</v>
      </c>
    </row>
    <row r="1009" ht="20.05" customHeight="1">
      <c r="A1009" s="22">
        <f>$A1008+C1008</f>
        <v>5025</v>
      </c>
      <c r="B1009" s="23">
        <v>2.5</v>
      </c>
      <c r="C1009" s="24">
        <v>5</v>
      </c>
      <c r="D1009" t="b" s="25">
        <v>0</v>
      </c>
      <c r="E1009" s="26"/>
      <c r="F1009" s="30">
        <f>3600*(B1009*'data'!$C$15/1000-H1009-I1008)/C1009</f>
        <v>423.804999033886</v>
      </c>
      <c r="G1009" s="30">
        <f>IF(F1009&gt;'data'!$H$29,'data'!$H$29,IF(F1009&lt;0,0,F1009))</f>
        <v>423.804999033886</v>
      </c>
      <c r="H1009" s="30">
        <f>(J1009*'data'!$C$16+K1009*OFFSET('data'!$C$17,0,D1009)-I1008*(OFFSET('data'!$C$18,0,D1009)+'data'!$C$19+OFFSET('data'!$C$20,0,D1009)))*$C1009/60</f>
        <v>-0.588618054213755</v>
      </c>
      <c r="I1009" s="30">
        <f>(G1009/60)*$C1009/60+H1009+I1008</f>
        <v>16.3633802816823</v>
      </c>
      <c r="J1009" s="30">
        <f>J1008+('data'!$C$19*I1008-'data'!$C$16*J1008)*$C1009/60</f>
        <v>67.20734162637019</v>
      </c>
      <c r="K1009" s="30">
        <f>K1008+(OFFSET('data'!$C$20,0,D1009)*I1008-OFFSET('data'!$C$17,0,D1009)*K1008)*$C1009/60</f>
        <v>209.221077799311</v>
      </c>
      <c r="L1009" s="28">
        <f>$A1009/60</f>
        <v>83.75</v>
      </c>
      <c r="M1009" s="24">
        <f>I1009/'data'!$C$15*1000</f>
        <v>2.5</v>
      </c>
      <c r="N1009" s="24">
        <f>N1008+'data'!$G$21*(M1008-N1008)/60*C1008</f>
        <v>2.49998275609984</v>
      </c>
      <c r="O1009" s="25">
        <f>IF(N1009&lt;='data'!$G$22,1.89,1.47)</f>
        <v>1.89</v>
      </c>
      <c r="P1009" s="24">
        <f>$A1009</f>
        <v>5025</v>
      </c>
      <c r="Q1009" s="25">
        <f>'data'!$G$23-'data'!$G$23*(1-('data'!$G$22^O1009)/('data'!$G$22^O1009+N1009^O1009))</f>
        <v>54.2016355430933</v>
      </c>
      <c r="R1009" s="25">
        <f>VLOOKUP(IF(P1009-'data'!$G$24&lt;0,0,P1009-'data'!$G$24),P2:Q1104,2)</f>
        <v>54.2016498362022</v>
      </c>
    </row>
    <row r="1010" ht="20.05" customHeight="1">
      <c r="A1010" s="22">
        <f>$A1009+C1009</f>
        <v>5030</v>
      </c>
      <c r="B1010" s="23">
        <v>2.5</v>
      </c>
      <c r="C1010" s="24">
        <v>5</v>
      </c>
      <c r="D1010" t="b" s="25">
        <v>0</v>
      </c>
      <c r="E1010" s="26"/>
      <c r="F1010" s="30">
        <f>3600*(B1010*'data'!$C$15/1000-H1010-I1009)/C1010</f>
        <v>423.758274969870</v>
      </c>
      <c r="G1010" s="30">
        <f>IF(F1010&gt;'data'!$H$29,'data'!$H$29,IF(F1010&lt;0,0,F1010))</f>
        <v>423.758274969870</v>
      </c>
      <c r="H1010" s="30">
        <f>(J1010*'data'!$C$16+K1010*OFFSET('data'!$C$17,0,D1010)-I1009*(OFFSET('data'!$C$18,0,D1010)+'data'!$C$19+OFFSET('data'!$C$20,0,D1010)))*$C1010/60</f>
        <v>-0.5885531596804</v>
      </c>
      <c r="I1010" s="30">
        <f>(G1010/60)*$C1010/60+H1010+I1009</f>
        <v>16.3633802816823</v>
      </c>
      <c r="J1010" s="30">
        <f>J1009+('data'!$C$19*I1009-'data'!$C$16*J1009)*$C1010/60</f>
        <v>67.208415088246</v>
      </c>
      <c r="K1010" s="30">
        <f>K1009+(OFFSET('data'!$C$20,0,D1010)*I1009-OFFSET('data'!$C$17,0,D1010)*K1009)*$C1010/60</f>
        <v>209.396424511616</v>
      </c>
      <c r="L1010" s="28">
        <f>$A1010/60</f>
        <v>83.8333333333333</v>
      </c>
      <c r="M1010" s="24">
        <f>I1010/'data'!$C$15*1000</f>
        <v>2.5</v>
      </c>
      <c r="N1010" s="24">
        <f>N1009+'data'!$G$21*(M1009-N1009)/60*C1009</f>
        <v>2.49998295901249</v>
      </c>
      <c r="O1010" s="25">
        <f>IF(N1010&lt;='data'!$G$22,1.89,1.47)</f>
        <v>1.89</v>
      </c>
      <c r="P1010" s="24">
        <f>$A1010</f>
        <v>5030</v>
      </c>
      <c r="Q1010" s="25">
        <f>'data'!$G$23-'data'!$G$23*(1-('data'!$G$22^O1010)/('data'!$G$22^O1010+N1010^O1010))</f>
        <v>54.2016320743132</v>
      </c>
      <c r="R1010" s="25">
        <f>VLOOKUP(IF(P1010-'data'!$G$24&lt;0,0,P1010-'data'!$G$24),P2:Q1104,2)</f>
        <v>54.2016461992314</v>
      </c>
    </row>
    <row r="1011" ht="20.05" customHeight="1">
      <c r="A1011" s="22">
        <f>$A1010+C1010</f>
        <v>5035</v>
      </c>
      <c r="B1011" s="23">
        <v>2.5</v>
      </c>
      <c r="C1011" s="24">
        <v>5</v>
      </c>
      <c r="D1011" t="b" s="25">
        <v>0</v>
      </c>
      <c r="E1011" s="26"/>
      <c r="F1011" s="30">
        <f>3600*(B1011*'data'!$C$15/1000-H1011-I1010)/C1011</f>
        <v>423.711591620421</v>
      </c>
      <c r="G1011" s="30">
        <f>IF(F1011&gt;'data'!$H$29,'data'!$H$29,IF(F1011&lt;0,0,F1011))</f>
        <v>423.711591620421</v>
      </c>
      <c r="H1011" s="30">
        <f>(J1011*'data'!$C$16+K1011*OFFSET('data'!$C$17,0,D1011)-I1010*(OFFSET('data'!$C$18,0,D1011)+'data'!$C$19+OFFSET('data'!$C$20,0,D1011)))*$C1011/60</f>
        <v>-0.5884883216950541</v>
      </c>
      <c r="I1011" s="30">
        <f>(G1011/60)*$C1011/60+H1011+I1010</f>
        <v>16.3633802816823</v>
      </c>
      <c r="J1011" s="30">
        <f>J1010+('data'!$C$19*I1010-'data'!$C$16*J1010)*$C1011/60</f>
        <v>67.2094822506638</v>
      </c>
      <c r="K1011" s="30">
        <f>K1010+(OFFSET('data'!$C$20,0,D1011)*I1010-OFFSET('data'!$C$17,0,D1011)*K1010)*$C1011/60</f>
        <v>209.571712628845</v>
      </c>
      <c r="L1011" s="28">
        <f>$A1011/60</f>
        <v>83.9166666666667</v>
      </c>
      <c r="M1011" s="24">
        <f>I1011/'data'!$C$15*1000</f>
        <v>2.5</v>
      </c>
      <c r="N1011" s="24">
        <f>N1010+'data'!$G$21*(M1010-N1010)/60*C1010</f>
        <v>2.49998315953742</v>
      </c>
      <c r="O1011" s="25">
        <f>IF(N1011&lt;='data'!$G$22,1.89,1.47)</f>
        <v>1.89</v>
      </c>
      <c r="P1011" s="24">
        <f>$A1011</f>
        <v>5035</v>
      </c>
      <c r="Q1011" s="25">
        <f>'data'!$G$23-'data'!$G$23*(1-('data'!$G$22^O1011)/('data'!$G$22^O1011+N1011^O1011))</f>
        <v>54.2016286463513</v>
      </c>
      <c r="R1011" s="25">
        <f>VLOOKUP(IF(P1011-'data'!$G$24&lt;0,0,P1011-'data'!$G$24),P2:Q1104,2)</f>
        <v>54.2016426050576</v>
      </c>
    </row>
    <row r="1012" ht="20.05" customHeight="1">
      <c r="A1012" s="22">
        <f>$A1011+C1011</f>
        <v>5040</v>
      </c>
      <c r="B1012" s="23">
        <v>2.5</v>
      </c>
      <c r="C1012" s="24">
        <v>5</v>
      </c>
      <c r="D1012" t="b" s="25">
        <v>0</v>
      </c>
      <c r="E1012" s="26"/>
      <c r="F1012" s="30">
        <f>3600*(B1012*'data'!$C$15/1000-H1012-I1011)/C1012</f>
        <v>423.664948824631</v>
      </c>
      <c r="G1012" s="30">
        <f>IF(F1012&gt;'data'!$H$29,'data'!$H$29,IF(F1012&lt;0,0,F1012))</f>
        <v>423.664948824631</v>
      </c>
      <c r="H1012" s="30">
        <f>(J1012*'data'!$C$16+K1012*OFFSET('data'!$C$17,0,D1012)-I1011*(OFFSET('data'!$C$18,0,D1012)+'data'!$C$19+OFFSET('data'!$C$20,0,D1012)))*$C1012/60</f>
        <v>-0.588423540034235</v>
      </c>
      <c r="I1012" s="30">
        <f>(G1012/60)*$C1012/60+H1012+I1011</f>
        <v>16.3633802816823</v>
      </c>
      <c r="J1012" s="30">
        <f>J1011+('data'!$C$19*I1011-'data'!$C$16*J1011)*$C1012/60</f>
        <v>67.21054315059099</v>
      </c>
      <c r="K1012" s="30">
        <f>K1011+(OFFSET('data'!$C$20,0,D1012)*I1011-OFFSET('data'!$C$17,0,D1012)*K1011)*$C1012/60</f>
        <v>209.746942170580</v>
      </c>
      <c r="L1012" s="28">
        <f>$A1012/60</f>
        <v>84</v>
      </c>
      <c r="M1012" s="24">
        <f>I1012/'data'!$C$15*1000</f>
        <v>2.5</v>
      </c>
      <c r="N1012" s="24">
        <f>N1011+'data'!$G$21*(M1011-N1011)/60*C1011</f>
        <v>2.49998335770273</v>
      </c>
      <c r="O1012" s="25">
        <f>IF(N1012&lt;='data'!$G$22,1.89,1.47)</f>
        <v>1.89</v>
      </c>
      <c r="P1012" s="24">
        <f>$A1012</f>
        <v>5040</v>
      </c>
      <c r="Q1012" s="25">
        <f>'data'!$G$23-'data'!$G$23*(1-('data'!$G$22^O1012)/('data'!$G$22^O1012+N1012^O1012))</f>
        <v>54.2016252587271</v>
      </c>
      <c r="R1012" s="25">
        <f>VLOOKUP(IF(P1012-'data'!$G$24&lt;0,0,P1012-'data'!$G$24),P2:Q1104,2)</f>
        <v>54.2016390531775</v>
      </c>
    </row>
    <row r="1013" ht="20.05" customHeight="1">
      <c r="A1013" s="22">
        <f>$A1012+C1012</f>
        <v>5045</v>
      </c>
      <c r="B1013" s="23">
        <v>2.5</v>
      </c>
      <c r="C1013" s="24">
        <v>5</v>
      </c>
      <c r="D1013" t="b" s="25">
        <v>0</v>
      </c>
      <c r="E1013" s="26"/>
      <c r="F1013" s="30">
        <f>3600*(B1013*'data'!$C$15/1000-H1013-I1012)/C1013</f>
        <v>423.618346422513</v>
      </c>
      <c r="G1013" s="30">
        <f>IF(F1013&gt;'data'!$H$29,'data'!$H$29,IF(F1013&lt;0,0,F1013))</f>
        <v>423.618346422513</v>
      </c>
      <c r="H1013" s="30">
        <f>(J1013*'data'!$C$16+K1013*OFFSET('data'!$C$17,0,D1013)-I1012*(OFFSET('data'!$C$18,0,D1013)+'data'!$C$19+OFFSET('data'!$C$20,0,D1013)))*$C1013/60</f>
        <v>-0.588358814475738</v>
      </c>
      <c r="I1013" s="30">
        <f>(G1013/60)*$C1013/60+H1013+I1012</f>
        <v>16.3633802816823</v>
      </c>
      <c r="J1013" s="30">
        <f>J1012+('data'!$C$19*I1012-'data'!$C$16*J1012)*$C1013/60</f>
        <v>67.2115978247782</v>
      </c>
      <c r="K1013" s="30">
        <f>K1012+(OFFSET('data'!$C$20,0,D1013)*I1012-OFFSET('data'!$C$17,0,D1013)*K1012)*$C1013/60</f>
        <v>209.922113156394</v>
      </c>
      <c r="L1013" s="28">
        <f>$A1013/60</f>
        <v>84.0833333333333</v>
      </c>
      <c r="M1013" s="24">
        <f>I1013/'data'!$C$15*1000</f>
        <v>2.5</v>
      </c>
      <c r="N1013" s="24">
        <f>N1012+'data'!$G$21*(M1012-N1012)/60*C1012</f>
        <v>2.49998355353619</v>
      </c>
      <c r="O1013" s="25">
        <f>IF(N1013&lt;='data'!$G$22,1.89,1.47)</f>
        <v>1.89</v>
      </c>
      <c r="P1013" s="24">
        <f>$A1013</f>
        <v>5045</v>
      </c>
      <c r="Q1013" s="25">
        <f>'data'!$G$23-'data'!$G$23*(1-('data'!$G$22^O1013)/('data'!$G$22^O1013+N1013^O1013))</f>
        <v>54.201621910966</v>
      </c>
      <c r="R1013" s="25">
        <f>VLOOKUP(IF(P1013-'data'!$G$24&lt;0,0,P1013-'data'!$G$24),P2:Q1104,2)</f>
        <v>54.2016355430933</v>
      </c>
    </row>
    <row r="1014" ht="20.05" customHeight="1">
      <c r="A1014" s="22">
        <f>$A1013+C1013</f>
        <v>5050</v>
      </c>
      <c r="B1014" s="23">
        <v>2.5</v>
      </c>
      <c r="C1014" s="24">
        <v>5</v>
      </c>
      <c r="D1014" t="b" s="25">
        <v>0</v>
      </c>
      <c r="E1014" s="26"/>
      <c r="F1014" s="30">
        <f>3600*(B1014*'data'!$C$15/1000-H1014-I1013)/C1014</f>
        <v>423.571784254991</v>
      </c>
      <c r="G1014" s="30">
        <f>IF(F1014&gt;'data'!$H$29,'data'!$H$29,IF(F1014&lt;0,0,F1014))</f>
        <v>423.571784254991</v>
      </c>
      <c r="H1014" s="30">
        <f>(J1014*'data'!$C$16+K1014*OFFSET('data'!$C$17,0,D1014)-I1013*(OFFSET('data'!$C$18,0,D1014)+'data'!$C$19+OFFSET('data'!$C$20,0,D1014)))*$C1014/60</f>
        <v>-0.588294144798624</v>
      </c>
      <c r="I1014" s="30">
        <f>(G1014/60)*$C1014/60+H1014+I1013</f>
        <v>16.3633802816823</v>
      </c>
      <c r="J1014" s="30">
        <f>J1013+('data'!$C$19*I1013-'data'!$C$16*J1013)*$C1014/60</f>
        <v>67.2126463097602</v>
      </c>
      <c r="K1014" s="30">
        <f>K1013+(OFFSET('data'!$C$20,0,D1014)*I1013-OFFSET('data'!$C$17,0,D1014)*K1013)*$C1014/60</f>
        <v>210.097225605854</v>
      </c>
      <c r="L1014" s="28">
        <f>$A1014/60</f>
        <v>84.1666666666667</v>
      </c>
      <c r="M1014" s="24">
        <f>I1014/'data'!$C$15*1000</f>
        <v>2.5</v>
      </c>
      <c r="N1014" s="24">
        <f>N1013+'data'!$G$21*(M1013-N1013)/60*C1013</f>
        <v>2.49998374706524</v>
      </c>
      <c r="O1014" s="25">
        <f>IF(N1014&lt;='data'!$G$22,1.89,1.47)</f>
        <v>1.89</v>
      </c>
      <c r="P1014" s="24">
        <f>$A1014</f>
        <v>5050</v>
      </c>
      <c r="Q1014" s="25">
        <f>'data'!$G$23-'data'!$G$23*(1-('data'!$G$22^O1014)/('data'!$G$22^O1014+N1014^O1014))</f>
        <v>54.2016186025987</v>
      </c>
      <c r="R1014" s="25">
        <f>VLOOKUP(IF(P1014-'data'!$G$24&lt;0,0,P1014-'data'!$G$24),P2:Q1104,2)</f>
        <v>54.2016320743132</v>
      </c>
    </row>
    <row r="1015" ht="20.05" customHeight="1">
      <c r="A1015" s="22">
        <f>$A1014+C1014</f>
        <v>5055</v>
      </c>
      <c r="B1015" s="23">
        <v>2.5</v>
      </c>
      <c r="C1015" s="24">
        <v>5</v>
      </c>
      <c r="D1015" t="b" s="25">
        <v>0</v>
      </c>
      <c r="E1015" s="26"/>
      <c r="F1015" s="30">
        <f>3600*(B1015*'data'!$C$15/1000-H1015-I1014)/C1015</f>
        <v>423.525262163897</v>
      </c>
      <c r="G1015" s="30">
        <f>IF(F1015&gt;'data'!$H$29,'data'!$H$29,IF(F1015&lt;0,0,F1015))</f>
        <v>423.525262163897</v>
      </c>
      <c r="H1015" s="30">
        <f>(J1015*'data'!$C$16+K1015*OFFSET('data'!$C$17,0,D1015)-I1014*(OFFSET('data'!$C$18,0,D1015)+'data'!$C$19+OFFSET('data'!$C$20,0,D1015)))*$C1015/60</f>
        <v>-0.588229530783215</v>
      </c>
      <c r="I1015" s="30">
        <f>(G1015/60)*$C1015/60+H1015+I1014</f>
        <v>16.3633802816823</v>
      </c>
      <c r="J1015" s="30">
        <f>J1014+('data'!$C$19*I1014-'data'!$C$16*J1014)*$C1015/60</f>
        <v>67.2136886418575</v>
      </c>
      <c r="K1015" s="30">
        <f>K1014+(OFFSET('data'!$C$20,0,D1015)*I1014-OFFSET('data'!$C$17,0,D1015)*K1014)*$C1015/60</f>
        <v>210.272279538522</v>
      </c>
      <c r="L1015" s="28">
        <f>$A1015/60</f>
        <v>84.25</v>
      </c>
      <c r="M1015" s="24">
        <f>I1015/'data'!$C$15*1000</f>
        <v>2.5</v>
      </c>
      <c r="N1015" s="24">
        <f>N1014+'data'!$G$21*(M1014-N1014)/60*C1014</f>
        <v>2.49998393831699</v>
      </c>
      <c r="O1015" s="25">
        <f>IF(N1015&lt;='data'!$G$22,1.89,1.47)</f>
        <v>1.89</v>
      </c>
      <c r="P1015" s="24">
        <f>$A1015</f>
        <v>5055</v>
      </c>
      <c r="Q1015" s="25">
        <f>'data'!$G$23-'data'!$G$23*(1-('data'!$G$22^O1015)/('data'!$G$22^O1015+N1015^O1015))</f>
        <v>54.201615333162</v>
      </c>
      <c r="R1015" s="25">
        <f>VLOOKUP(IF(P1015-'data'!$G$24&lt;0,0,P1015-'data'!$G$24),P2:Q1104,2)</f>
        <v>54.2016286463513</v>
      </c>
    </row>
    <row r="1016" ht="20.05" customHeight="1">
      <c r="A1016" s="22">
        <f>$A1015+C1015</f>
        <v>5060</v>
      </c>
      <c r="B1016" s="23">
        <v>2.5</v>
      </c>
      <c r="C1016" s="24">
        <v>5</v>
      </c>
      <c r="D1016" t="b" s="25">
        <v>0</v>
      </c>
      <c r="E1016" s="26"/>
      <c r="F1016" s="30">
        <f>3600*(B1016*'data'!$C$15/1000-H1016-I1015)/C1016</f>
        <v>423.478779991963</v>
      </c>
      <c r="G1016" s="30">
        <f>IF(F1016&gt;'data'!$H$29,'data'!$H$29,IF(F1016&lt;0,0,F1016))</f>
        <v>423.478779991963</v>
      </c>
      <c r="H1016" s="30">
        <f>(J1016*'data'!$C$16+K1016*OFFSET('data'!$C$17,0,D1016)-I1015*(OFFSET('data'!$C$18,0,D1016)+'data'!$C$19+OFFSET('data'!$C$20,0,D1016)))*$C1016/60</f>
        <v>-0.588164972211085</v>
      </c>
      <c r="I1016" s="30">
        <f>(G1016/60)*$C1016/60+H1016+I1015</f>
        <v>16.3633802816823</v>
      </c>
      <c r="J1016" s="30">
        <f>J1015+('data'!$C$19*I1015-'data'!$C$16*J1015)*$C1016/60</f>
        <v>67.2147248571775</v>
      </c>
      <c r="K1016" s="30">
        <f>K1015+(OFFSET('data'!$C$20,0,D1016)*I1015-OFFSET('data'!$C$17,0,D1016)*K1015)*$C1016/60</f>
        <v>210.447274973952</v>
      </c>
      <c r="L1016" s="28">
        <f>$A1016/60</f>
        <v>84.3333333333333</v>
      </c>
      <c r="M1016" s="24">
        <f>I1016/'data'!$C$15*1000</f>
        <v>2.5</v>
      </c>
      <c r="N1016" s="24">
        <f>N1015+'data'!$G$21*(M1015-N1015)/60*C1015</f>
        <v>2.49998412731824</v>
      </c>
      <c r="O1016" s="25">
        <f>IF(N1016&lt;='data'!$G$22,1.89,1.47)</f>
        <v>1.89</v>
      </c>
      <c r="P1016" s="24">
        <f>$A1016</f>
        <v>5060</v>
      </c>
      <c r="Q1016" s="25">
        <f>'data'!$G$23-'data'!$G$23*(1-('data'!$G$22^O1016)/('data'!$G$22^O1016+N1016^O1016))</f>
        <v>54.2016121021975</v>
      </c>
      <c r="R1016" s="25">
        <f>VLOOKUP(IF(P1016-'data'!$G$24&lt;0,0,P1016-'data'!$G$24),P2:Q1104,2)</f>
        <v>54.2016252587271</v>
      </c>
    </row>
    <row r="1017" ht="20.05" customHeight="1">
      <c r="A1017" s="22">
        <f>$A1016+C1016</f>
        <v>5065</v>
      </c>
      <c r="B1017" s="23">
        <v>2.5</v>
      </c>
      <c r="C1017" s="24">
        <v>5</v>
      </c>
      <c r="D1017" t="b" s="25">
        <v>0</v>
      </c>
      <c r="E1017" s="26"/>
      <c r="F1017" s="30">
        <f>3600*(B1017*'data'!$C$15/1000-H1017-I1016)/C1017</f>
        <v>423.432337582822</v>
      </c>
      <c r="G1017" s="30">
        <f>IF(F1017&gt;'data'!$H$29,'data'!$H$29,IF(F1017&lt;0,0,F1017))</f>
        <v>423.432337582822</v>
      </c>
      <c r="H1017" s="30">
        <f>(J1017*'data'!$C$16+K1017*OFFSET('data'!$C$17,0,D1017)-I1016*(OFFSET('data'!$C$18,0,D1017)+'data'!$C$19+OFFSET('data'!$C$20,0,D1017)))*$C1017/60</f>
        <v>-0.588100468865056</v>
      </c>
      <c r="I1017" s="30">
        <f>(G1017/60)*$C1017/60+H1017+I1016</f>
        <v>16.3633802816823</v>
      </c>
      <c r="J1017" s="30">
        <f>J1016+('data'!$C$19*I1016-'data'!$C$16*J1016)*$C1017/60</f>
        <v>67.2157549916155</v>
      </c>
      <c r="K1017" s="30">
        <f>K1016+(OFFSET('data'!$C$20,0,D1017)*I1016-OFFSET('data'!$C$17,0,D1017)*K1016)*$C1017/60</f>
        <v>210.622211931692</v>
      </c>
      <c r="L1017" s="28">
        <f>$A1017/60</f>
        <v>84.4166666666667</v>
      </c>
      <c r="M1017" s="24">
        <f>I1017/'data'!$C$15*1000</f>
        <v>2.5</v>
      </c>
      <c r="N1017" s="24">
        <f>N1016+'data'!$G$21*(M1016-N1016)/60*C1016</f>
        <v>2.49998431409547</v>
      </c>
      <c r="O1017" s="25">
        <f>IF(N1017&lt;='data'!$G$22,1.89,1.47)</f>
        <v>1.89</v>
      </c>
      <c r="P1017" s="24">
        <f>$A1017</f>
        <v>5065</v>
      </c>
      <c r="Q1017" s="25">
        <f>'data'!$G$23-'data'!$G$23*(1-('data'!$G$22^O1017)/('data'!$G$22^O1017+N1017^O1017))</f>
        <v>54.2016089092528</v>
      </c>
      <c r="R1017" s="25">
        <f>VLOOKUP(IF(P1017-'data'!$G$24&lt;0,0,P1017-'data'!$G$24),P2:Q1104,2)</f>
        <v>54.201621910966</v>
      </c>
    </row>
    <row r="1018" ht="20.05" customHeight="1">
      <c r="A1018" s="22">
        <f>$A1017+C1017</f>
        <v>5070</v>
      </c>
      <c r="B1018" s="23">
        <v>2.5</v>
      </c>
      <c r="C1018" s="24">
        <v>5</v>
      </c>
      <c r="D1018" t="b" s="25">
        <v>0</v>
      </c>
      <c r="E1018" s="26"/>
      <c r="F1018" s="30">
        <f>3600*(B1018*'data'!$C$15/1000-H1018-I1017)/C1018</f>
        <v>423.385934780995</v>
      </c>
      <c r="G1018" s="30">
        <f>IF(F1018&gt;'data'!$H$29,'data'!$H$29,IF(F1018&lt;0,0,F1018))</f>
        <v>423.385934780995</v>
      </c>
      <c r="H1018" s="30">
        <f>(J1018*'data'!$C$16+K1018*OFFSET('data'!$C$17,0,D1018)-I1017*(OFFSET('data'!$C$18,0,D1018)+'data'!$C$19+OFFSET('data'!$C$20,0,D1018)))*$C1018/60</f>
        <v>-0.588036020529185</v>
      </c>
      <c r="I1018" s="30">
        <f>(G1018/60)*$C1018/60+H1018+I1017</f>
        <v>16.3633802816823</v>
      </c>
      <c r="J1018" s="30">
        <f>J1017+('data'!$C$19*I1017-'data'!$C$16*J1017)*$C1018/60</f>
        <v>67.2167790808564</v>
      </c>
      <c r="K1018" s="30">
        <f>K1017+(OFFSET('data'!$C$20,0,D1018)*I1017-OFFSET('data'!$C$17,0,D1018)*K1017)*$C1018/60</f>
        <v>210.797090431283</v>
      </c>
      <c r="L1018" s="28">
        <f>$A1018/60</f>
        <v>84.5</v>
      </c>
      <c r="M1018" s="24">
        <f>I1018/'data'!$C$15*1000</f>
        <v>2.5</v>
      </c>
      <c r="N1018" s="24">
        <f>N1017+'data'!$G$21*(M1017-N1017)/60*C1017</f>
        <v>2.49998449867485</v>
      </c>
      <c r="O1018" s="25">
        <f>IF(N1018&lt;='data'!$G$22,1.89,1.47)</f>
        <v>1.89</v>
      </c>
      <c r="P1018" s="24">
        <f>$A1018</f>
        <v>5070</v>
      </c>
      <c r="Q1018" s="25">
        <f>'data'!$G$23-'data'!$G$23*(1-('data'!$G$22^O1018)/('data'!$G$22^O1018+N1018^O1018))</f>
        <v>54.2016057538803</v>
      </c>
      <c r="R1018" s="25">
        <f>VLOOKUP(IF(P1018-'data'!$G$24&lt;0,0,P1018-'data'!$G$24),P2:Q1104,2)</f>
        <v>54.2016186025987</v>
      </c>
    </row>
    <row r="1019" ht="20.05" customHeight="1">
      <c r="A1019" s="22">
        <f>$A1018+C1018</f>
        <v>5075</v>
      </c>
      <c r="B1019" s="23">
        <v>2.5</v>
      </c>
      <c r="C1019" s="24">
        <v>5</v>
      </c>
      <c r="D1019" t="b" s="25">
        <v>0</v>
      </c>
      <c r="E1019" s="26"/>
      <c r="F1019" s="30">
        <f>3600*(B1019*'data'!$C$15/1000-H1019-I1018)/C1019</f>
        <v>423.339571431891</v>
      </c>
      <c r="G1019" s="30">
        <f>IF(F1019&gt;'data'!$H$29,'data'!$H$29,IF(F1019&lt;0,0,F1019))</f>
        <v>423.339571431891</v>
      </c>
      <c r="H1019" s="30">
        <f>(J1019*'data'!$C$16+K1019*OFFSET('data'!$C$17,0,D1019)-I1018*(OFFSET('data'!$C$18,0,D1019)+'data'!$C$19+OFFSET('data'!$C$20,0,D1019)))*$C1019/60</f>
        <v>-0.587971626988763</v>
      </c>
      <c r="I1019" s="30">
        <f>(G1019/60)*$C1019/60+H1019+I1018</f>
        <v>16.3633802816823</v>
      </c>
      <c r="J1019" s="30">
        <f>J1018+('data'!$C$19*I1018-'data'!$C$16*J1018)*$C1019/60</f>
        <v>67.2177971603755</v>
      </c>
      <c r="K1019" s="30">
        <f>K1018+(OFFSET('data'!$C$20,0,D1019)*I1018-OFFSET('data'!$C$17,0,D1019)*K1018)*$C1019/60</f>
        <v>210.971910492260</v>
      </c>
      <c r="L1019" s="28">
        <f>$A1019/60</f>
        <v>84.5833333333333</v>
      </c>
      <c r="M1019" s="24">
        <f>I1019/'data'!$C$15*1000</f>
        <v>2.5</v>
      </c>
      <c r="N1019" s="24">
        <f>N1018+'data'!$G$21*(M1018-N1018)/60*C1018</f>
        <v>2.49998468108225</v>
      </c>
      <c r="O1019" s="25">
        <f>IF(N1019&lt;='data'!$G$22,1.89,1.47)</f>
        <v>1.89</v>
      </c>
      <c r="P1019" s="24">
        <f>$A1019</f>
        <v>5075</v>
      </c>
      <c r="Q1019" s="25">
        <f>'data'!$G$23-'data'!$G$23*(1-('data'!$G$22^O1019)/('data'!$G$22^O1019+N1019^O1019))</f>
        <v>54.2016026356377</v>
      </c>
      <c r="R1019" s="25">
        <f>VLOOKUP(IF(P1019-'data'!$G$24&lt;0,0,P1019-'data'!$G$24),P2:Q1104,2)</f>
        <v>54.201615333162</v>
      </c>
    </row>
    <row r="1020" ht="20.05" customHeight="1">
      <c r="A1020" s="22">
        <f>$A1019+C1019</f>
        <v>5080</v>
      </c>
      <c r="B1020" s="23">
        <v>2.5</v>
      </c>
      <c r="C1020" s="24">
        <v>5</v>
      </c>
      <c r="D1020" t="b" s="25">
        <v>0</v>
      </c>
      <c r="E1020" s="26"/>
      <c r="F1020" s="30">
        <f>3600*(B1020*'data'!$C$15/1000-H1020-I1019)/C1020</f>
        <v>423.293247381801</v>
      </c>
      <c r="G1020" s="30">
        <f>IF(F1020&gt;'data'!$H$29,'data'!$H$29,IF(F1020&lt;0,0,F1020))</f>
        <v>423.293247381801</v>
      </c>
      <c r="H1020" s="30">
        <f>(J1020*'data'!$C$16+K1020*OFFSET('data'!$C$17,0,D1020)-I1019*(OFFSET('data'!$C$18,0,D1020)+'data'!$C$19+OFFSET('data'!$C$20,0,D1020)))*$C1020/60</f>
        <v>-0.587907288030304</v>
      </c>
      <c r="I1020" s="30">
        <f>(G1020/60)*$C1020/60+H1020+I1019</f>
        <v>16.3633802816823</v>
      </c>
      <c r="J1020" s="30">
        <f>J1019+('data'!$C$19*I1019-'data'!$C$16*J1019)*$C1020/60</f>
        <v>67.2188092654401</v>
      </c>
      <c r="K1020" s="30">
        <f>K1019+(OFFSET('data'!$C$20,0,D1020)*I1019-OFFSET('data'!$C$17,0,D1020)*K1019)*$C1020/60</f>
        <v>211.146672134151</v>
      </c>
      <c r="L1020" s="28">
        <f>$A1020/60</f>
        <v>84.6666666666667</v>
      </c>
      <c r="M1020" s="24">
        <f>I1020/'data'!$C$15*1000</f>
        <v>2.5</v>
      </c>
      <c r="N1020" s="24">
        <f>N1019+'data'!$G$21*(M1019-N1019)/60*C1019</f>
        <v>2.49998486134322</v>
      </c>
      <c r="O1020" s="25">
        <f>IF(N1020&lt;='data'!$G$22,1.89,1.47)</f>
        <v>1.89</v>
      </c>
      <c r="P1020" s="24">
        <f>$A1020</f>
        <v>5080</v>
      </c>
      <c r="Q1020" s="25">
        <f>'data'!$G$23-'data'!$G$23*(1-('data'!$G$22^O1020)/('data'!$G$22^O1020+N1020^O1020))</f>
        <v>54.2015995540885</v>
      </c>
      <c r="R1020" s="25">
        <f>VLOOKUP(IF(P1020-'data'!$G$24&lt;0,0,P1020-'data'!$G$24),P2:Q1104,2)</f>
        <v>54.2016121021975</v>
      </c>
    </row>
    <row r="1021" ht="20.05" customHeight="1">
      <c r="A1021" s="22">
        <f>$A1020+C1020</f>
        <v>5085</v>
      </c>
      <c r="B1021" s="23">
        <v>2.5</v>
      </c>
      <c r="C1021" s="24">
        <v>5</v>
      </c>
      <c r="D1021" t="b" s="25">
        <v>0</v>
      </c>
      <c r="E1021" s="26"/>
      <c r="F1021" s="30">
        <f>3600*(B1021*'data'!$C$15/1000-H1021-I1020)/C1021</f>
        <v>423.246962477889</v>
      </c>
      <c r="G1021" s="30">
        <f>IF(F1021&gt;'data'!$H$29,'data'!$H$29,IF(F1021&lt;0,0,F1021))</f>
        <v>423.246962477889</v>
      </c>
      <c r="H1021" s="30">
        <f>(J1021*'data'!$C$16+K1021*OFFSET('data'!$C$17,0,D1021)-I1020*(OFFSET('data'!$C$18,0,D1021)+'data'!$C$19+OFFSET('data'!$C$20,0,D1021)))*$C1021/60</f>
        <v>-0.5878430034415379</v>
      </c>
      <c r="I1021" s="30">
        <f>(G1021/60)*$C1021/60+H1021+I1020</f>
        <v>16.3633802816823</v>
      </c>
      <c r="J1021" s="30">
        <f>J1020+('data'!$C$19*I1020-'data'!$C$16*J1020)*$C1021/60</f>
        <v>67.21981543111031</v>
      </c>
      <c r="K1021" s="30">
        <f>K1020+(OFFSET('data'!$C$20,0,D1021)*I1020-OFFSET('data'!$C$17,0,D1021)*K1020)*$C1021/60</f>
        <v>211.321375376478</v>
      </c>
      <c r="L1021" s="28">
        <f>$A1021/60</f>
        <v>84.75</v>
      </c>
      <c r="M1021" s="24">
        <f>I1021/'data'!$C$15*1000</f>
        <v>2.5</v>
      </c>
      <c r="N1021" s="24">
        <f>N1020+'data'!$G$21*(M1020-N1020)/60*C1020</f>
        <v>2.49998503948302</v>
      </c>
      <c r="O1021" s="25">
        <f>IF(N1021&lt;='data'!$G$22,1.89,1.47)</f>
        <v>1.89</v>
      </c>
      <c r="P1021" s="24">
        <f>$A1021</f>
        <v>5085</v>
      </c>
      <c r="Q1021" s="25">
        <f>'data'!$G$23-'data'!$G$23*(1-('data'!$G$22^O1021)/('data'!$G$22^O1021+N1021^O1021))</f>
        <v>54.2015965088006</v>
      </c>
      <c r="R1021" s="25">
        <f>VLOOKUP(IF(P1021-'data'!$G$24&lt;0,0,P1021-'data'!$G$24),P2:Q1104,2)</f>
        <v>54.2016089092528</v>
      </c>
    </row>
    <row r="1022" ht="20.05" customHeight="1">
      <c r="A1022" s="22">
        <f>$A1021+C1021</f>
        <v>5090</v>
      </c>
      <c r="B1022" s="23">
        <v>2.5</v>
      </c>
      <c r="C1022" s="24">
        <v>5</v>
      </c>
      <c r="D1022" t="b" s="25">
        <v>0</v>
      </c>
      <c r="E1022" s="26"/>
      <c r="F1022" s="30">
        <f>3600*(B1022*'data'!$C$15/1000-H1022-I1021)/C1022</f>
        <v>423.200716568194</v>
      </c>
      <c r="G1022" s="30">
        <f>IF(F1022&gt;'data'!$H$29,'data'!$H$29,IF(F1022&lt;0,0,F1022))</f>
        <v>423.200716568194</v>
      </c>
      <c r="H1022" s="30">
        <f>(J1022*'data'!$C$16+K1022*OFFSET('data'!$C$17,0,D1022)-I1021*(OFFSET('data'!$C$18,0,D1022)+'data'!$C$19+OFFSET('data'!$C$20,0,D1022)))*$C1022/60</f>
        <v>-0.587778773011405</v>
      </c>
      <c r="I1022" s="30">
        <f>(G1022/60)*$C1022/60+H1022+I1021</f>
        <v>16.3633802816823</v>
      </c>
      <c r="J1022" s="30">
        <f>J1021+('data'!$C$19*I1021-'data'!$C$16*J1021)*$C1022/60</f>
        <v>67.22081569224071</v>
      </c>
      <c r="K1022" s="30">
        <f>K1021+(OFFSET('data'!$C$20,0,D1022)*I1021-OFFSET('data'!$C$17,0,D1022)*K1021)*$C1022/60</f>
        <v>211.496020238756</v>
      </c>
      <c r="L1022" s="28">
        <f>$A1022/60</f>
        <v>84.8333333333333</v>
      </c>
      <c r="M1022" s="24">
        <f>I1022/'data'!$C$15*1000</f>
        <v>2.5</v>
      </c>
      <c r="N1022" s="24">
        <f>N1021+'data'!$G$21*(M1021-N1021)/60*C1021</f>
        <v>2.49998521552661</v>
      </c>
      <c r="O1022" s="25">
        <f>IF(N1022&lt;='data'!$G$22,1.89,1.47)</f>
        <v>1.89</v>
      </c>
      <c r="P1022" s="24">
        <f>$A1022</f>
        <v>5090</v>
      </c>
      <c r="Q1022" s="25">
        <f>'data'!$G$23-'data'!$G$23*(1-('data'!$G$22^O1022)/('data'!$G$22^O1022+N1022^O1022))</f>
        <v>54.2015934993475</v>
      </c>
      <c r="R1022" s="25">
        <f>VLOOKUP(IF(P1022-'data'!$G$24&lt;0,0,P1022-'data'!$G$24),P2:Q1104,2)</f>
        <v>54.2016057538803</v>
      </c>
    </row>
    <row r="1023" ht="20.05" customHeight="1">
      <c r="A1023" s="22">
        <f>$A1022+C1022</f>
        <v>5095</v>
      </c>
      <c r="B1023" s="23">
        <v>2.5</v>
      </c>
      <c r="C1023" s="24">
        <v>5</v>
      </c>
      <c r="D1023" t="b" s="25">
        <v>0</v>
      </c>
      <c r="E1023" s="26"/>
      <c r="F1023" s="30">
        <f>3600*(B1023*'data'!$C$15/1000-H1023-I1022)/C1023</f>
        <v>423.154509501617</v>
      </c>
      <c r="G1023" s="30">
        <f>IF(F1023&gt;'data'!$H$29,'data'!$H$29,IF(F1023&lt;0,0,F1023))</f>
        <v>423.154509501617</v>
      </c>
      <c r="H1023" s="30">
        <f>(J1023*'data'!$C$16+K1023*OFFSET('data'!$C$17,0,D1023)-I1022*(OFFSET('data'!$C$18,0,D1023)+'data'!$C$19+OFFSET('data'!$C$20,0,D1023)))*$C1023/60</f>
        <v>-0.587714596530048</v>
      </c>
      <c r="I1023" s="30">
        <f>(G1023/60)*$C1023/60+H1023+I1022</f>
        <v>16.3633802816823</v>
      </c>
      <c r="J1023" s="30">
        <f>J1022+('data'!$C$19*I1022-'data'!$C$16*J1022)*$C1023/60</f>
        <v>67.2218100834812</v>
      </c>
      <c r="K1023" s="30">
        <f>K1022+(OFFSET('data'!$C$20,0,D1023)*I1022-OFFSET('data'!$C$17,0,D1023)*K1022)*$C1023/60</f>
        <v>211.670606740494</v>
      </c>
      <c r="L1023" s="28">
        <f>$A1023/60</f>
        <v>84.9166666666667</v>
      </c>
      <c r="M1023" s="24">
        <f>I1023/'data'!$C$15*1000</f>
        <v>2.5</v>
      </c>
      <c r="N1023" s="24">
        <f>N1022+'data'!$G$21*(M1022-N1022)/60*C1022</f>
        <v>2.49998538949866</v>
      </c>
      <c r="O1023" s="25">
        <f>IF(N1023&lt;='data'!$G$22,1.89,1.47)</f>
        <v>1.89</v>
      </c>
      <c r="P1023" s="24">
        <f>$A1023</f>
        <v>5095</v>
      </c>
      <c r="Q1023" s="25">
        <f>'data'!$G$23-'data'!$G$23*(1-('data'!$G$22^O1023)/('data'!$G$22^O1023+N1023^O1023))</f>
        <v>54.2015905253073</v>
      </c>
      <c r="R1023" s="25">
        <f>VLOOKUP(IF(P1023-'data'!$G$24&lt;0,0,P1023-'data'!$G$24),P2:Q1104,2)</f>
        <v>54.2016026356377</v>
      </c>
    </row>
    <row r="1024" ht="20.05" customHeight="1">
      <c r="A1024" s="22">
        <f>$A1023+C1023</f>
        <v>5100</v>
      </c>
      <c r="B1024" s="23">
        <v>2.5</v>
      </c>
      <c r="C1024" s="24">
        <v>5</v>
      </c>
      <c r="D1024" t="b" s="25">
        <v>0</v>
      </c>
      <c r="E1024" s="26"/>
      <c r="F1024" s="30">
        <f>3600*(B1024*'data'!$C$15/1000-H1024-I1023)/C1024</f>
        <v>423.108341127922</v>
      </c>
      <c r="G1024" s="30">
        <f>IF(F1024&gt;'data'!$H$29,'data'!$H$29,IF(F1024&lt;0,0,F1024))</f>
        <v>423.108341127922</v>
      </c>
      <c r="H1024" s="30">
        <f>(J1024*'data'!$C$16+K1024*OFFSET('data'!$C$17,0,D1024)-I1023*(OFFSET('data'!$C$18,0,D1024)+'data'!$C$19+OFFSET('data'!$C$20,0,D1024)))*$C1024/60</f>
        <v>-0.587650473788805</v>
      </c>
      <c r="I1024" s="30">
        <f>(G1024/60)*$C1024/60+H1024+I1023</f>
        <v>16.3633802816823</v>
      </c>
      <c r="J1024" s="30">
        <f>J1023+('data'!$C$19*I1023-'data'!$C$16*J1023)*$C1024/60</f>
        <v>67.22279863927839</v>
      </c>
      <c r="K1024" s="30">
        <f>K1023+(OFFSET('data'!$C$20,0,D1024)*I1023-OFFSET('data'!$C$17,0,D1024)*K1023)*$C1024/60</f>
        <v>211.845134901194</v>
      </c>
      <c r="L1024" s="28">
        <f>$A1024/60</f>
        <v>85</v>
      </c>
      <c r="M1024" s="24">
        <f>I1024/'data'!$C$15*1000</f>
        <v>2.5</v>
      </c>
      <c r="N1024" s="24">
        <f>N1023+'data'!$G$21*(M1023-N1023)/60*C1023</f>
        <v>2.49998556142354</v>
      </c>
      <c r="O1024" s="25">
        <f>IF(N1024&lt;='data'!$G$22,1.89,1.47)</f>
        <v>1.89</v>
      </c>
      <c r="P1024" s="24">
        <f>$A1024</f>
        <v>5100</v>
      </c>
      <c r="Q1024" s="25">
        <f>'data'!$G$23-'data'!$G$23*(1-('data'!$G$22^O1024)/('data'!$G$22^O1024+N1024^O1024))</f>
        <v>54.2015875862635</v>
      </c>
      <c r="R1024" s="25">
        <f>VLOOKUP(IF(P1024-'data'!$G$24&lt;0,0,P1024-'data'!$G$24),P2:Q1104,2)</f>
        <v>54.2015995540885</v>
      </c>
    </row>
    <row r="1025" ht="20.05" customHeight="1">
      <c r="A1025" s="22">
        <f>$A1024+C1024</f>
        <v>5105</v>
      </c>
      <c r="B1025" s="23">
        <v>2.5</v>
      </c>
      <c r="C1025" s="24">
        <v>5</v>
      </c>
      <c r="D1025" t="b" s="25">
        <v>0</v>
      </c>
      <c r="E1025" s="26"/>
      <c r="F1025" s="30">
        <f>3600*(B1025*'data'!$C$15/1000-H1025-I1024)/C1025</f>
        <v>423.062211297727</v>
      </c>
      <c r="G1025" s="30">
        <f>IF(F1025&gt;'data'!$H$29,'data'!$H$29,IF(F1025&lt;0,0,F1025))</f>
        <v>423.062211297727</v>
      </c>
      <c r="H1025" s="30">
        <f>(J1025*'data'!$C$16+K1025*OFFSET('data'!$C$17,0,D1025)-I1024*(OFFSET('data'!$C$18,0,D1025)+'data'!$C$19+OFFSET('data'!$C$20,0,D1025)))*$C1025/60</f>
        <v>-0.5875864045802019</v>
      </c>
      <c r="I1025" s="30">
        <f>(G1025/60)*$C1025/60+H1025+I1024</f>
        <v>16.3633802816823</v>
      </c>
      <c r="J1025" s="30">
        <f>J1024+('data'!$C$19*I1024-'data'!$C$16*J1024)*$C1025/60</f>
        <v>67.22378139387681</v>
      </c>
      <c r="K1025" s="30">
        <f>K1024+(OFFSET('data'!$C$20,0,D1025)*I1024-OFFSET('data'!$C$17,0,D1025)*K1024)*$C1025/60</f>
        <v>212.019604740351</v>
      </c>
      <c r="L1025" s="28">
        <f>$A1025/60</f>
        <v>85.0833333333333</v>
      </c>
      <c r="M1025" s="24">
        <f>I1025/'data'!$C$15*1000</f>
        <v>2.5</v>
      </c>
      <c r="N1025" s="24">
        <f>N1024+'data'!$G$21*(M1024-N1024)/60*C1024</f>
        <v>2.49998573132535</v>
      </c>
      <c r="O1025" s="25">
        <f>IF(N1025&lt;='data'!$G$22,1.89,1.47)</f>
        <v>1.89</v>
      </c>
      <c r="P1025" s="24">
        <f>$A1025</f>
        <v>5105</v>
      </c>
      <c r="Q1025" s="25">
        <f>'data'!$G$23-'data'!$G$23*(1-('data'!$G$22^O1025)/('data'!$G$22^O1025+N1025^O1025))</f>
        <v>54.2015846818041</v>
      </c>
      <c r="R1025" s="25">
        <f>VLOOKUP(IF(P1025-'data'!$G$24&lt;0,0,P1025-'data'!$G$24),P2:Q1104,2)</f>
        <v>54.2015965088006</v>
      </c>
    </row>
    <row r="1026" ht="20.05" customHeight="1">
      <c r="A1026" s="22">
        <f>$A1025+C1025</f>
        <v>5110</v>
      </c>
      <c r="B1026" s="23">
        <v>2.5</v>
      </c>
      <c r="C1026" s="24">
        <v>5</v>
      </c>
      <c r="D1026" t="b" s="25">
        <v>0</v>
      </c>
      <c r="E1026" s="26"/>
      <c r="F1026" s="30">
        <f>3600*(B1026*'data'!$C$15/1000-H1026-I1025)/C1026</f>
        <v>423.016119862504</v>
      </c>
      <c r="G1026" s="30">
        <f>IF(F1026&gt;'data'!$H$29,'data'!$H$29,IF(F1026&lt;0,0,F1026))</f>
        <v>423.016119862504</v>
      </c>
      <c r="H1026" s="30">
        <f>(J1026*'data'!$C$16+K1026*OFFSET('data'!$C$17,0,D1026)-I1025*(OFFSET('data'!$C$18,0,D1026)+'data'!$C$19+OFFSET('data'!$C$20,0,D1026)))*$C1026/60</f>
        <v>-0.587522388697947</v>
      </c>
      <c r="I1026" s="30">
        <f>(G1026/60)*$C1026/60+H1026+I1025</f>
        <v>16.3633802816823</v>
      </c>
      <c r="J1026" s="30">
        <f>J1025+('data'!$C$19*I1025-'data'!$C$16*J1025)*$C1026/60</f>
        <v>67.2247583813199</v>
      </c>
      <c r="K1026" s="30">
        <f>K1025+(OFFSET('data'!$C$20,0,D1026)*I1025-OFFSET('data'!$C$17,0,D1026)*K1025)*$C1026/60</f>
        <v>212.194016277455</v>
      </c>
      <c r="L1026" s="28">
        <f>$A1026/60</f>
        <v>85.1666666666667</v>
      </c>
      <c r="M1026" s="24">
        <f>I1026/'data'!$C$15*1000</f>
        <v>2.5</v>
      </c>
      <c r="N1026" s="24">
        <f>N1025+'data'!$G$21*(M1025-N1025)/60*C1025</f>
        <v>2.49998589922789</v>
      </c>
      <c r="O1026" s="25">
        <f>IF(N1026&lt;='data'!$G$22,1.89,1.47)</f>
        <v>1.89</v>
      </c>
      <c r="P1026" s="24">
        <f>$A1026</f>
        <v>5110</v>
      </c>
      <c r="Q1026" s="25">
        <f>'data'!$G$23-'data'!$G$23*(1-('data'!$G$22^O1026)/('data'!$G$22^O1026+N1026^O1026))</f>
        <v>54.2015818115222</v>
      </c>
      <c r="R1026" s="25">
        <f>VLOOKUP(IF(P1026-'data'!$G$24&lt;0,0,P1026-'data'!$G$24),P2:Q1104,2)</f>
        <v>54.2015934993475</v>
      </c>
    </row>
    <row r="1027" ht="20.05" customHeight="1">
      <c r="A1027" s="22">
        <f>$A1026+C1026</f>
        <v>5115</v>
      </c>
      <c r="B1027" s="23">
        <v>2.5</v>
      </c>
      <c r="C1027" s="24">
        <v>5</v>
      </c>
      <c r="D1027" t="b" s="25">
        <v>0</v>
      </c>
      <c r="E1027" s="26"/>
      <c r="F1027" s="30">
        <f>3600*(B1027*'data'!$C$15/1000-H1027-I1026)/C1027</f>
        <v>422.970066674566</v>
      </c>
      <c r="G1027" s="30">
        <f>IF(F1027&gt;'data'!$H$29,'data'!$H$29,IF(F1027&lt;0,0,F1027))</f>
        <v>422.970066674566</v>
      </c>
      <c r="H1027" s="30">
        <f>(J1027*'data'!$C$16+K1027*OFFSET('data'!$C$17,0,D1027)-I1026*(OFFSET('data'!$C$18,0,D1027)+'data'!$C$19+OFFSET('data'!$C$20,0,D1027)))*$C1027/60</f>
        <v>-0.587458425936922</v>
      </c>
      <c r="I1027" s="30">
        <f>(G1027/60)*$C1027/60+H1027+I1026</f>
        <v>16.3633802816823</v>
      </c>
      <c r="J1027" s="30">
        <f>J1026+('data'!$C$19*I1026-'data'!$C$16*J1026)*$C1027/60</f>
        <v>67.2257296354514</v>
      </c>
      <c r="K1027" s="30">
        <f>K1026+(OFFSET('data'!$C$20,0,D1027)*I1026-OFFSET('data'!$C$17,0,D1027)*K1026)*$C1027/60</f>
        <v>212.368369531988</v>
      </c>
      <c r="L1027" s="28">
        <f>$A1027/60</f>
        <v>85.25</v>
      </c>
      <c r="M1027" s="24">
        <f>I1027/'data'!$C$15*1000</f>
        <v>2.5</v>
      </c>
      <c r="N1027" s="24">
        <f>N1026+'data'!$G$21*(M1026-N1026)/60*C1026</f>
        <v>2.49998606515468</v>
      </c>
      <c r="O1027" s="25">
        <f>IF(N1027&lt;='data'!$G$22,1.89,1.47)</f>
        <v>1.89</v>
      </c>
      <c r="P1027" s="24">
        <f>$A1027</f>
        <v>5115</v>
      </c>
      <c r="Q1027" s="25">
        <f>'data'!$G$23-'data'!$G$23*(1-('data'!$G$22^O1027)/('data'!$G$22^O1027+N1027^O1027))</f>
        <v>54.2015789750157</v>
      </c>
      <c r="R1027" s="25">
        <f>VLOOKUP(IF(P1027-'data'!$G$24&lt;0,0,P1027-'data'!$G$24),P2:Q1104,2)</f>
        <v>54.2015905253073</v>
      </c>
    </row>
    <row r="1028" ht="20.05" customHeight="1">
      <c r="A1028" s="22">
        <f>$A1027+C1027</f>
        <v>5120</v>
      </c>
      <c r="B1028" s="23">
        <v>2.5</v>
      </c>
      <c r="C1028" s="24">
        <v>5</v>
      </c>
      <c r="D1028" t="b" s="25">
        <v>0</v>
      </c>
      <c r="E1028" s="26"/>
      <c r="F1028" s="30">
        <f>3600*(B1028*'data'!$C$15/1000-H1028-I1027)/C1028</f>
        <v>422.924051587070</v>
      </c>
      <c r="G1028" s="30">
        <f>IF(F1028&gt;'data'!$H$29,'data'!$H$29,IF(F1028&lt;0,0,F1028))</f>
        <v>422.924051587070</v>
      </c>
      <c r="H1028" s="30">
        <f>(J1028*'data'!$C$16+K1028*OFFSET('data'!$C$17,0,D1028)-I1027*(OFFSET('data'!$C$18,0,D1028)+'data'!$C$19+OFFSET('data'!$C$20,0,D1028)))*$C1028/60</f>
        <v>-0.5873945160931781</v>
      </c>
      <c r="I1028" s="30">
        <f>(G1028/60)*$C1028/60+H1028+I1027</f>
        <v>16.3633802816823</v>
      </c>
      <c r="J1028" s="30">
        <f>J1027+('data'!$C$19*I1027-'data'!$C$16*J1027)*$C1028/60</f>
        <v>67.2266951899165</v>
      </c>
      <c r="K1028" s="30">
        <f>K1027+(OFFSET('data'!$C$20,0,D1028)*I1027-OFFSET('data'!$C$17,0,D1028)*K1027)*$C1028/60</f>
        <v>212.542664523427</v>
      </c>
      <c r="L1028" s="28">
        <f>$A1028/60</f>
        <v>85.3333333333333</v>
      </c>
      <c r="M1028" s="24">
        <f>I1028/'data'!$C$15*1000</f>
        <v>2.5</v>
      </c>
      <c r="N1028" s="24">
        <f>N1027+'data'!$G$21*(M1027-N1027)/60*C1027</f>
        <v>2.49998622912898</v>
      </c>
      <c r="O1028" s="25">
        <f>IF(N1028&lt;='data'!$G$22,1.89,1.47)</f>
        <v>1.89</v>
      </c>
      <c r="P1028" s="24">
        <f>$A1028</f>
        <v>5120</v>
      </c>
      <c r="Q1028" s="25">
        <f>'data'!$G$23-'data'!$G$23*(1-('data'!$G$22^O1028)/('data'!$G$22^O1028+N1028^O1028))</f>
        <v>54.201576171887</v>
      </c>
      <c r="R1028" s="25">
        <f>VLOOKUP(IF(P1028-'data'!$G$24&lt;0,0,P1028-'data'!$G$24),P2:Q1104,2)</f>
        <v>54.2015875862635</v>
      </c>
    </row>
    <row r="1029" ht="20.05" customHeight="1">
      <c r="A1029" s="22">
        <f>$A1028+C1028</f>
        <v>5125</v>
      </c>
      <c r="B1029" s="23">
        <v>2.5</v>
      </c>
      <c r="C1029" s="24">
        <v>5</v>
      </c>
      <c r="D1029" t="b" s="25">
        <v>0</v>
      </c>
      <c r="E1029" s="26"/>
      <c r="F1029" s="30">
        <f>3600*(B1029*'data'!$C$15/1000-H1029-I1028)/C1029</f>
        <v>422.878074454009</v>
      </c>
      <c r="G1029" s="30">
        <f>IF(F1029&gt;'data'!$H$29,'data'!$H$29,IF(F1029&lt;0,0,F1029))</f>
        <v>422.878074454009</v>
      </c>
      <c r="H1029" s="30">
        <f>(J1029*'data'!$C$16+K1029*OFFSET('data'!$C$17,0,D1029)-I1028*(OFFSET('data'!$C$18,0,D1029)+'data'!$C$19+OFFSET('data'!$C$20,0,D1029)))*$C1029/60</f>
        <v>-0.587330658963926</v>
      </c>
      <c r="I1029" s="30">
        <f>(G1029/60)*$C1029/60+H1029+I1028</f>
        <v>16.3633802816823</v>
      </c>
      <c r="J1029" s="30">
        <f>J1028+('data'!$C$19*I1028-'data'!$C$16*J1028)*$C1029/60</f>
        <v>67.2276550781628</v>
      </c>
      <c r="K1029" s="30">
        <f>K1028+(OFFSET('data'!$C$20,0,D1029)*I1028-OFFSET('data'!$C$17,0,D1029)*K1028)*$C1029/60</f>
        <v>212.716901271241</v>
      </c>
      <c r="L1029" s="28">
        <f>$A1029/60</f>
        <v>85.4166666666667</v>
      </c>
      <c r="M1029" s="24">
        <f>I1029/'data'!$C$15*1000</f>
        <v>2.5</v>
      </c>
      <c r="N1029" s="24">
        <f>N1028+'data'!$G$21*(M1028-N1028)/60*C1028</f>
        <v>2.49998639117376</v>
      </c>
      <c r="O1029" s="25">
        <f>IF(N1029&lt;='data'!$G$22,1.89,1.47)</f>
        <v>1.89</v>
      </c>
      <c r="P1029" s="24">
        <f>$A1029</f>
        <v>5125</v>
      </c>
      <c r="Q1029" s="25">
        <f>'data'!$G$23-'data'!$G$23*(1-('data'!$G$22^O1029)/('data'!$G$22^O1029+N1029^O1029))</f>
        <v>54.2015734017435</v>
      </c>
      <c r="R1029" s="25">
        <f>VLOOKUP(IF(P1029-'data'!$G$24&lt;0,0,P1029-'data'!$G$24),P2:Q1104,2)</f>
        <v>54.2015846818041</v>
      </c>
    </row>
    <row r="1030" ht="20.05" customHeight="1">
      <c r="A1030" s="22">
        <f>$A1029+C1029</f>
        <v>5130</v>
      </c>
      <c r="B1030" s="23">
        <v>2.5</v>
      </c>
      <c r="C1030" s="24">
        <v>5</v>
      </c>
      <c r="D1030" t="b" s="25">
        <v>0</v>
      </c>
      <c r="E1030" s="26"/>
      <c r="F1030" s="30">
        <f>3600*(B1030*'data'!$C$15/1000-H1030-I1029)/C1030</f>
        <v>422.832135130204</v>
      </c>
      <c r="G1030" s="30">
        <f>IF(F1030&gt;'data'!$H$29,'data'!$H$29,IF(F1030&lt;0,0,F1030))</f>
        <v>422.832135130204</v>
      </c>
      <c r="H1030" s="30">
        <f>(J1030*'data'!$C$16+K1030*OFFSET('data'!$C$17,0,D1030)-I1029*(OFFSET('data'!$C$18,0,D1030)+'data'!$C$19+OFFSET('data'!$C$20,0,D1030)))*$C1030/60</f>
        <v>-0.587266854347531</v>
      </c>
      <c r="I1030" s="30">
        <f>(G1030/60)*$C1030/60+H1030+I1029</f>
        <v>16.3633802816823</v>
      </c>
      <c r="J1030" s="30">
        <f>J1029+('data'!$C$19*I1029-'data'!$C$16*J1029)*$C1030/60</f>
        <v>67.2286093334417</v>
      </c>
      <c r="K1030" s="30">
        <f>K1029+(OFFSET('data'!$C$20,0,D1030)*I1029-OFFSET('data'!$C$17,0,D1030)*K1029)*$C1030/60</f>
        <v>212.891079794893</v>
      </c>
      <c r="L1030" s="28">
        <f>$A1030/60</f>
        <v>85.5</v>
      </c>
      <c r="M1030" s="24">
        <f>I1030/'data'!$C$15*1000</f>
        <v>2.5</v>
      </c>
      <c r="N1030" s="24">
        <f>N1029+'data'!$G$21*(M1029-N1029)/60*C1029</f>
        <v>2.49998655131172</v>
      </c>
      <c r="O1030" s="25">
        <f>IF(N1030&lt;='data'!$G$22,1.89,1.47)</f>
        <v>1.89</v>
      </c>
      <c r="P1030" s="24">
        <f>$A1030</f>
        <v>5130</v>
      </c>
      <c r="Q1030" s="25">
        <f>'data'!$G$23-'data'!$G$23*(1-('data'!$G$22^O1030)/('data'!$G$22^O1030+N1030^O1030))</f>
        <v>54.201570664197</v>
      </c>
      <c r="R1030" s="25">
        <f>VLOOKUP(IF(P1030-'data'!$G$24&lt;0,0,P1030-'data'!$G$24),P2:Q1104,2)</f>
        <v>54.2015818115222</v>
      </c>
    </row>
    <row r="1031" ht="20.05" customHeight="1">
      <c r="A1031" s="22">
        <f>$A1030+C1030</f>
        <v>5135</v>
      </c>
      <c r="B1031" s="23">
        <v>2.5</v>
      </c>
      <c r="C1031" s="24">
        <v>5</v>
      </c>
      <c r="D1031" t="b" s="25">
        <v>0</v>
      </c>
      <c r="E1031" s="26"/>
      <c r="F1031" s="30">
        <f>3600*(B1031*'data'!$C$15/1000-H1031-I1030)/C1031</f>
        <v>422.786233471305</v>
      </c>
      <c r="G1031" s="30">
        <f>IF(F1031&gt;'data'!$H$29,'data'!$H$29,IF(F1031&lt;0,0,F1031))</f>
        <v>422.786233471305</v>
      </c>
      <c r="H1031" s="30">
        <f>(J1031*'data'!$C$16+K1031*OFFSET('data'!$C$17,0,D1031)-I1030*(OFFSET('data'!$C$18,0,D1031)+'data'!$C$19+OFFSET('data'!$C$20,0,D1031)))*$C1031/60</f>
        <v>-0.587203102043504</v>
      </c>
      <c r="I1031" s="30">
        <f>(G1031/60)*$C1031/60+H1031+I1030</f>
        <v>16.3633802816823</v>
      </c>
      <c r="J1031" s="30">
        <f>J1030+('data'!$C$19*I1030-'data'!$C$16*J1030)*$C1031/60</f>
        <v>67.2295579888095</v>
      </c>
      <c r="K1031" s="30">
        <f>K1030+(OFFSET('data'!$C$20,0,D1031)*I1030-OFFSET('data'!$C$17,0,D1031)*K1030)*$C1031/60</f>
        <v>213.065200113839</v>
      </c>
      <c r="L1031" s="28">
        <f>$A1031/60</f>
        <v>85.5833333333333</v>
      </c>
      <c r="M1031" s="24">
        <f>I1031/'data'!$C$15*1000</f>
        <v>2.5</v>
      </c>
      <c r="N1031" s="24">
        <f>N1030+'data'!$G$21*(M1030-N1030)/60*C1030</f>
        <v>2.4999867095653</v>
      </c>
      <c r="O1031" s="25">
        <f>IF(N1031&lt;='data'!$G$22,1.89,1.47)</f>
        <v>1.89</v>
      </c>
      <c r="P1031" s="24">
        <f>$A1031</f>
        <v>5135</v>
      </c>
      <c r="Q1031" s="25">
        <f>'data'!$G$23-'data'!$G$23*(1-('data'!$G$22^O1031)/('data'!$G$22^O1031+N1031^O1031))</f>
        <v>54.201567958864</v>
      </c>
      <c r="R1031" s="25">
        <f>VLOOKUP(IF(P1031-'data'!$G$24&lt;0,0,P1031-'data'!$G$24),P2:Q1104,2)</f>
        <v>54.2015789750157</v>
      </c>
    </row>
    <row r="1032" ht="20.05" customHeight="1">
      <c r="A1032" s="22">
        <f>$A1031+C1031</f>
        <v>5140</v>
      </c>
      <c r="B1032" s="23">
        <v>2.5</v>
      </c>
      <c r="C1032" s="24">
        <v>5</v>
      </c>
      <c r="D1032" t="b" s="25">
        <v>0</v>
      </c>
      <c r="E1032" s="26"/>
      <c r="F1032" s="30">
        <f>3600*(B1032*'data'!$C$15/1000-H1032-I1031)/C1032</f>
        <v>422.740369333781</v>
      </c>
      <c r="G1032" s="30">
        <f>IF(F1032&gt;'data'!$H$29,'data'!$H$29,IF(F1032&lt;0,0,F1032))</f>
        <v>422.740369333781</v>
      </c>
      <c r="H1032" s="30">
        <f>(J1032*'data'!$C$16+K1032*OFFSET('data'!$C$17,0,D1032)-I1031*(OFFSET('data'!$C$18,0,D1032)+'data'!$C$19+OFFSET('data'!$C$20,0,D1032)))*$C1032/60</f>
        <v>-0.587139401852499</v>
      </c>
      <c r="I1032" s="30">
        <f>(G1032/60)*$C1032/60+H1032+I1031</f>
        <v>16.3633802816823</v>
      </c>
      <c r="J1032" s="30">
        <f>J1031+('data'!$C$19*I1031-'data'!$C$16*J1031)*$C1032/60</f>
        <v>67.23050107712849</v>
      </c>
      <c r="K1032" s="30">
        <f>K1031+(OFFSET('data'!$C$20,0,D1032)*I1031-OFFSET('data'!$C$17,0,D1032)*K1031)*$C1032/60</f>
        <v>213.239262247530</v>
      </c>
      <c r="L1032" s="28">
        <f>$A1032/60</f>
        <v>85.6666666666667</v>
      </c>
      <c r="M1032" s="24">
        <f>I1032/'data'!$C$15*1000</f>
        <v>2.5</v>
      </c>
      <c r="N1032" s="24">
        <f>N1031+'data'!$G$21*(M1031-N1031)/60*C1031</f>
        <v>2.49998686595668</v>
      </c>
      <c r="O1032" s="25">
        <f>IF(N1032&lt;='data'!$G$22,1.89,1.47)</f>
        <v>1.89</v>
      </c>
      <c r="P1032" s="24">
        <f>$A1032</f>
        <v>5140</v>
      </c>
      <c r="Q1032" s="25">
        <f>'data'!$G$23-'data'!$G$23*(1-('data'!$G$22^O1032)/('data'!$G$22^O1032+N1032^O1032))</f>
        <v>54.2015652853653</v>
      </c>
      <c r="R1032" s="25">
        <f>VLOOKUP(IF(P1032-'data'!$G$24&lt;0,0,P1032-'data'!$G$24),P2:Q1104,2)</f>
        <v>54.201576171887</v>
      </c>
    </row>
    <row r="1033" ht="20.05" customHeight="1">
      <c r="A1033" s="22">
        <f>$A1032+C1032</f>
        <v>5145</v>
      </c>
      <c r="B1033" s="23">
        <v>2.5</v>
      </c>
      <c r="C1033" s="24">
        <v>5</v>
      </c>
      <c r="D1033" t="b" s="25">
        <v>0</v>
      </c>
      <c r="E1033" s="26"/>
      <c r="F1033" s="30">
        <f>3600*(B1033*'data'!$C$15/1000-H1033-I1032)/C1033</f>
        <v>422.694542574920</v>
      </c>
      <c r="G1033" s="30">
        <f>IF(F1033&gt;'data'!$H$29,'data'!$H$29,IF(F1033&lt;0,0,F1033))</f>
        <v>422.694542574920</v>
      </c>
      <c r="H1033" s="30">
        <f>(J1033*'data'!$C$16+K1033*OFFSET('data'!$C$17,0,D1033)-I1032*(OFFSET('data'!$C$18,0,D1033)+'data'!$C$19+OFFSET('data'!$C$20,0,D1033)))*$C1033/60</f>
        <v>-0.587075753576303</v>
      </c>
      <c r="I1033" s="30">
        <f>(G1033/60)*$C1033/60+H1033+I1032</f>
        <v>16.3633802816823</v>
      </c>
      <c r="J1033" s="30">
        <f>J1032+('data'!$C$19*I1032-'data'!$C$16*J1032)*$C1033/60</f>
        <v>67.2314386310681</v>
      </c>
      <c r="K1033" s="30">
        <f>K1032+(OFFSET('data'!$C$20,0,D1033)*I1032-OFFSET('data'!$C$17,0,D1033)*K1032)*$C1033/60</f>
        <v>213.413266215410</v>
      </c>
      <c r="L1033" s="28">
        <f>$A1033/60</f>
        <v>85.75</v>
      </c>
      <c r="M1033" s="24">
        <f>I1033/'data'!$C$15*1000</f>
        <v>2.5</v>
      </c>
      <c r="N1033" s="24">
        <f>N1032+'data'!$G$21*(M1032-N1032)/60*C1032</f>
        <v>2.49998702050777</v>
      </c>
      <c r="O1033" s="25">
        <f>IF(N1033&lt;='data'!$G$22,1.89,1.47)</f>
        <v>1.89</v>
      </c>
      <c r="P1033" s="24">
        <f>$A1033</f>
        <v>5145</v>
      </c>
      <c r="Q1033" s="25">
        <f>'data'!$G$23-'data'!$G$23*(1-('data'!$G$22^O1033)/('data'!$G$22^O1033+N1033^O1033))</f>
        <v>54.2015626433263</v>
      </c>
      <c r="R1033" s="25">
        <f>VLOOKUP(IF(P1033-'data'!$G$24&lt;0,0,P1033-'data'!$G$24),P2:Q1104,2)</f>
        <v>54.2015734017435</v>
      </c>
    </row>
    <row r="1034" ht="20.05" customHeight="1">
      <c r="A1034" s="22">
        <f>$A1033+C1033</f>
        <v>5150</v>
      </c>
      <c r="B1034" s="23">
        <v>2.5</v>
      </c>
      <c r="C1034" s="24">
        <v>5</v>
      </c>
      <c r="D1034" t="b" s="25">
        <v>0</v>
      </c>
      <c r="E1034" s="26"/>
      <c r="F1034" s="30">
        <f>3600*(B1034*'data'!$C$15/1000-H1034-I1033)/C1034</f>
        <v>422.648753052818</v>
      </c>
      <c r="G1034" s="30">
        <f>IF(F1034&gt;'data'!$H$29,'data'!$H$29,IF(F1034&lt;0,0,F1034))</f>
        <v>422.648753052818</v>
      </c>
      <c r="H1034" s="30">
        <f>(J1034*'data'!$C$16+K1034*OFFSET('data'!$C$17,0,D1034)-I1033*(OFFSET('data'!$C$18,0,D1034)+'data'!$C$19+OFFSET('data'!$C$20,0,D1034)))*$C1034/60</f>
        <v>-0.5870121570178281</v>
      </c>
      <c r="I1034" s="30">
        <f>(G1034/60)*$C1034/60+H1034+I1033</f>
        <v>16.3633802816823</v>
      </c>
      <c r="J1034" s="30">
        <f>J1033+('data'!$C$19*I1033-'data'!$C$16*J1033)*$C1034/60</f>
        <v>67.232370683106</v>
      </c>
      <c r="K1034" s="30">
        <f>K1033+(OFFSET('data'!$C$20,0,D1034)*I1033-OFFSET('data'!$C$17,0,D1034)*K1033)*$C1034/60</f>
        <v>213.587212036915</v>
      </c>
      <c r="L1034" s="28">
        <f>$A1034/60</f>
        <v>85.8333333333333</v>
      </c>
      <c r="M1034" s="24">
        <f>I1034/'data'!$C$15*1000</f>
        <v>2.5</v>
      </c>
      <c r="N1034" s="24">
        <f>N1033+'data'!$G$21*(M1033-N1033)/60*C1033</f>
        <v>2.49998717324022</v>
      </c>
      <c r="O1034" s="25">
        <f>IF(N1034&lt;='data'!$G$22,1.89,1.47)</f>
        <v>1.89</v>
      </c>
      <c r="P1034" s="24">
        <f>$A1034</f>
        <v>5150</v>
      </c>
      <c r="Q1034" s="25">
        <f>'data'!$G$23-'data'!$G$23*(1-('data'!$G$22^O1034)/('data'!$G$22^O1034+N1034^O1034))</f>
        <v>54.2015600323769</v>
      </c>
      <c r="R1034" s="25">
        <f>VLOOKUP(IF(P1034-'data'!$G$24&lt;0,0,P1034-'data'!$G$24),P2:Q1104,2)</f>
        <v>54.201570664197</v>
      </c>
    </row>
    <row r="1035" ht="20.05" customHeight="1">
      <c r="A1035" s="22">
        <f>$A1034+C1034</f>
        <v>5155</v>
      </c>
      <c r="B1035" s="23">
        <v>2.5</v>
      </c>
      <c r="C1035" s="24">
        <v>5</v>
      </c>
      <c r="D1035" t="b" s="25">
        <v>0</v>
      </c>
      <c r="E1035" s="26"/>
      <c r="F1035" s="30">
        <f>3600*(B1035*'data'!$C$15/1000-H1035-I1034)/C1035</f>
        <v>422.603000626382</v>
      </c>
      <c r="G1035" s="30">
        <f>IF(F1035&gt;'data'!$H$29,'data'!$H$29,IF(F1035&lt;0,0,F1035))</f>
        <v>422.603000626382</v>
      </c>
      <c r="H1035" s="30">
        <f>(J1035*'data'!$C$16+K1035*OFFSET('data'!$C$17,0,D1035)-I1034*(OFFSET('data'!$C$18,0,D1035)+'data'!$C$19+OFFSET('data'!$C$20,0,D1035)))*$C1035/60</f>
        <v>-0.586948611981111</v>
      </c>
      <c r="I1035" s="30">
        <f>(G1035/60)*$C1035/60+H1035+I1034</f>
        <v>16.3633802816823</v>
      </c>
      <c r="J1035" s="30">
        <f>J1034+('data'!$C$19*I1034-'data'!$C$16*J1034)*$C1035/60</f>
        <v>67.2332972655294</v>
      </c>
      <c r="K1035" s="30">
        <f>K1034+(OFFSET('data'!$C$20,0,D1035)*I1034-OFFSET('data'!$C$17,0,D1035)*K1034)*$C1035/60</f>
        <v>213.761099731476</v>
      </c>
      <c r="L1035" s="28">
        <f>$A1035/60</f>
        <v>85.9166666666667</v>
      </c>
      <c r="M1035" s="24">
        <f>I1035/'data'!$C$15*1000</f>
        <v>2.5</v>
      </c>
      <c r="N1035" s="24">
        <f>N1034+'data'!$G$21*(M1034-N1034)/60*C1034</f>
        <v>2.49998732417544</v>
      </c>
      <c r="O1035" s="25">
        <f>IF(N1035&lt;='data'!$G$22,1.89,1.47)</f>
        <v>1.89</v>
      </c>
      <c r="P1035" s="24">
        <f>$A1035</f>
        <v>5155</v>
      </c>
      <c r="Q1035" s="25">
        <f>'data'!$G$23-'data'!$G$23*(1-('data'!$G$22^O1035)/('data'!$G$22^O1035+N1035^O1035))</f>
        <v>54.2015574521511</v>
      </c>
      <c r="R1035" s="25">
        <f>VLOOKUP(IF(P1035-'data'!$G$24&lt;0,0,P1035-'data'!$G$24),P2:Q1104,2)</f>
        <v>54.201567958864</v>
      </c>
    </row>
    <row r="1036" ht="20.05" customHeight="1">
      <c r="A1036" s="22">
        <f>$A1035+C1035</f>
        <v>5160</v>
      </c>
      <c r="B1036" s="23">
        <v>2.5</v>
      </c>
      <c r="C1036" s="24">
        <v>5</v>
      </c>
      <c r="D1036" t="b" s="25">
        <v>0</v>
      </c>
      <c r="E1036" s="26"/>
      <c r="F1036" s="30">
        <f>3600*(B1036*'data'!$C$15/1000-H1036-I1035)/C1036</f>
        <v>422.557285155317</v>
      </c>
      <c r="G1036" s="30">
        <f>IF(F1036&gt;'data'!$H$29,'data'!$H$29,IF(F1036&lt;0,0,F1036))</f>
        <v>422.557285155317</v>
      </c>
      <c r="H1036" s="30">
        <f>(J1036*'data'!$C$16+K1036*OFFSET('data'!$C$17,0,D1036)-I1035*(OFFSET('data'!$C$18,0,D1036)+'data'!$C$19+OFFSET('data'!$C$20,0,D1036)))*$C1036/60</f>
        <v>-0.586885118271299</v>
      </c>
      <c r="I1036" s="30">
        <f>(G1036/60)*$C1036/60+H1036+I1035</f>
        <v>16.3633802816823</v>
      </c>
      <c r="J1036" s="30">
        <f>J1035+('data'!$C$19*I1035-'data'!$C$16*J1035)*$C1036/60</f>
        <v>67.2342184104359</v>
      </c>
      <c r="K1036" s="30">
        <f>K1035+(OFFSET('data'!$C$20,0,D1036)*I1035-OFFSET('data'!$C$17,0,D1036)*K1035)*$C1036/60</f>
        <v>213.934929318517</v>
      </c>
      <c r="L1036" s="28">
        <f>$A1036/60</f>
        <v>86</v>
      </c>
      <c r="M1036" s="24">
        <f>I1036/'data'!$C$15*1000</f>
        <v>2.5</v>
      </c>
      <c r="N1036" s="24">
        <f>N1035+'data'!$G$21*(M1035-N1035)/60*C1035</f>
        <v>2.49998747333457</v>
      </c>
      <c r="O1036" s="25">
        <f>IF(N1036&lt;='data'!$G$22,1.89,1.47)</f>
        <v>1.89</v>
      </c>
      <c r="P1036" s="24">
        <f>$A1036</f>
        <v>5160</v>
      </c>
      <c r="Q1036" s="25">
        <f>'data'!$G$23-'data'!$G$23*(1-('data'!$G$22^O1036)/('data'!$G$22^O1036+N1036^O1036))</f>
        <v>54.2015549022876</v>
      </c>
      <c r="R1036" s="25">
        <f>VLOOKUP(IF(P1036-'data'!$G$24&lt;0,0,P1036-'data'!$G$24),P2:Q1104,2)</f>
        <v>54.2015652853653</v>
      </c>
    </row>
    <row r="1037" ht="20.05" customHeight="1">
      <c r="A1037" s="22">
        <f>$A1036+C1036</f>
        <v>5165</v>
      </c>
      <c r="B1037" s="23">
        <v>2.5</v>
      </c>
      <c r="C1037" s="24">
        <v>5</v>
      </c>
      <c r="D1037" t="b" s="25">
        <v>0</v>
      </c>
      <c r="E1037" s="26"/>
      <c r="F1037" s="30">
        <f>3600*(B1037*'data'!$C$15/1000-H1037-I1036)/C1037</f>
        <v>422.511606500129</v>
      </c>
      <c r="G1037" s="30">
        <f>IF(F1037&gt;'data'!$H$29,'data'!$H$29,IF(F1037&lt;0,0,F1037))</f>
        <v>422.511606500129</v>
      </c>
      <c r="H1037" s="30">
        <f>(J1037*'data'!$C$16+K1037*OFFSET('data'!$C$17,0,D1037)-I1036*(OFFSET('data'!$C$18,0,D1037)+'data'!$C$19+OFFSET('data'!$C$20,0,D1037)))*$C1037/60</f>
        <v>-0.586821675694648</v>
      </c>
      <c r="I1037" s="30">
        <f>(G1037/60)*$C1037/60+H1037+I1036</f>
        <v>16.3633802816823</v>
      </c>
      <c r="J1037" s="30">
        <f>J1036+('data'!$C$19*I1036-'data'!$C$16*J1036)*$C1037/60</f>
        <v>67.2351341497348</v>
      </c>
      <c r="K1037" s="30">
        <f>K1036+(OFFSET('data'!$C$20,0,D1037)*I1036-OFFSET('data'!$C$17,0,D1037)*K1036)*$C1037/60</f>
        <v>214.108700817456</v>
      </c>
      <c r="L1037" s="28">
        <f>$A1037/60</f>
        <v>86.0833333333333</v>
      </c>
      <c r="M1037" s="24">
        <f>I1037/'data'!$C$15*1000</f>
        <v>2.5</v>
      </c>
      <c r="N1037" s="24">
        <f>N1036+'data'!$G$21*(M1036-N1036)/60*C1036</f>
        <v>2.49998762073851</v>
      </c>
      <c r="O1037" s="25">
        <f>IF(N1037&lt;='data'!$G$22,1.89,1.47)</f>
        <v>1.89</v>
      </c>
      <c r="P1037" s="24">
        <f>$A1037</f>
        <v>5165</v>
      </c>
      <c r="Q1037" s="25">
        <f>'data'!$G$23-'data'!$G$23*(1-('data'!$G$22^O1037)/('data'!$G$22^O1037+N1037^O1037))</f>
        <v>54.201552382429</v>
      </c>
      <c r="R1037" s="25">
        <f>VLOOKUP(IF(P1037-'data'!$G$24&lt;0,0,P1037-'data'!$G$24),P2:Q1104,2)</f>
        <v>54.2015626433263</v>
      </c>
    </row>
    <row r="1038" ht="20.05" customHeight="1">
      <c r="A1038" s="22">
        <f>$A1037+C1037</f>
        <v>5170</v>
      </c>
      <c r="B1038" s="23">
        <v>2.5</v>
      </c>
      <c r="C1038" s="24">
        <v>5</v>
      </c>
      <c r="D1038" t="b" s="25">
        <v>0</v>
      </c>
      <c r="E1038" s="26"/>
      <c r="F1038" s="30">
        <f>3600*(B1038*'data'!$C$15/1000-H1038-I1037)/C1038</f>
        <v>422.465964522114</v>
      </c>
      <c r="G1038" s="30">
        <f>IF(F1038&gt;'data'!$H$29,'data'!$H$29,IF(F1038&lt;0,0,F1038))</f>
        <v>422.465964522114</v>
      </c>
      <c r="H1038" s="30">
        <f>(J1038*'data'!$C$16+K1038*OFFSET('data'!$C$17,0,D1038)-I1037*(OFFSET('data'!$C$18,0,D1038)+'data'!$C$19+OFFSET('data'!$C$20,0,D1038)))*$C1038/60</f>
        <v>-0.586758284058516</v>
      </c>
      <c r="I1038" s="30">
        <f>(G1038/60)*$C1038/60+H1038+I1037</f>
        <v>16.3633802816823</v>
      </c>
      <c r="J1038" s="30">
        <f>J1037+('data'!$C$19*I1037-'data'!$C$16*J1037)*$C1038/60</f>
        <v>67.23604451514809</v>
      </c>
      <c r="K1038" s="30">
        <f>K1037+(OFFSET('data'!$C$20,0,D1038)*I1037-OFFSET('data'!$C$17,0,D1038)*K1037)*$C1038/60</f>
        <v>214.282414247704</v>
      </c>
      <c r="L1038" s="28">
        <f>$A1038/60</f>
        <v>86.1666666666667</v>
      </c>
      <c r="M1038" s="24">
        <f>I1038/'data'!$C$15*1000</f>
        <v>2.5</v>
      </c>
      <c r="N1038" s="24">
        <f>N1037+'data'!$G$21*(M1037-N1037)/60*C1037</f>
        <v>2.49998776640792</v>
      </c>
      <c r="O1038" s="25">
        <f>IF(N1038&lt;='data'!$G$22,1.89,1.47)</f>
        <v>1.89</v>
      </c>
      <c r="P1038" s="24">
        <f>$A1038</f>
        <v>5170</v>
      </c>
      <c r="Q1038" s="25">
        <f>'data'!$G$23-'data'!$G$23*(1-('data'!$G$22^O1038)/('data'!$G$22^O1038+N1038^O1038))</f>
        <v>54.2015498922221</v>
      </c>
      <c r="R1038" s="25">
        <f>VLOOKUP(IF(P1038-'data'!$G$24&lt;0,0,P1038-'data'!$G$24),P2:Q1104,2)</f>
        <v>54.2015600323769</v>
      </c>
    </row>
    <row r="1039" ht="20.05" customHeight="1">
      <c r="A1039" s="22">
        <f>$A1038+C1038</f>
        <v>5175</v>
      </c>
      <c r="B1039" s="23">
        <v>2.5</v>
      </c>
      <c r="C1039" s="24">
        <v>5</v>
      </c>
      <c r="D1039" t="b" s="25">
        <v>0</v>
      </c>
      <c r="E1039" s="26"/>
      <c r="F1039" s="30">
        <f>3600*(B1039*'data'!$C$15/1000-H1039-I1038)/C1039</f>
        <v>422.420359083358</v>
      </c>
      <c r="G1039" s="30">
        <f>IF(F1039&gt;'data'!$H$29,'data'!$H$29,IF(F1039&lt;0,0,F1039))</f>
        <v>422.420359083358</v>
      </c>
      <c r="H1039" s="30">
        <f>(J1039*'data'!$C$16+K1039*OFFSET('data'!$C$17,0,D1039)-I1038*(OFFSET('data'!$C$18,0,D1039)+'data'!$C$19+OFFSET('data'!$C$20,0,D1039)))*$C1039/60</f>
        <v>-0.586694943171355</v>
      </c>
      <c r="I1039" s="30">
        <f>(G1039/60)*$C1039/60+H1039+I1038</f>
        <v>16.3633802816823</v>
      </c>
      <c r="J1039" s="30">
        <f>J1038+('data'!$C$19*I1038-'data'!$C$16*J1038)*$C1039/60</f>
        <v>67.2369495382117</v>
      </c>
      <c r="K1039" s="30">
        <f>K1038+(OFFSET('data'!$C$20,0,D1039)*I1038-OFFSET('data'!$C$17,0,D1039)*K1038)*$C1039/60</f>
        <v>214.456069628666</v>
      </c>
      <c r="L1039" s="28">
        <f>$A1039/60</f>
        <v>86.25</v>
      </c>
      <c r="M1039" s="24">
        <f>I1039/'data'!$C$15*1000</f>
        <v>2.5</v>
      </c>
      <c r="N1039" s="24">
        <f>N1038+'data'!$G$21*(M1038-N1038)/60*C1038</f>
        <v>2.49998791036321</v>
      </c>
      <c r="O1039" s="25">
        <f>IF(N1039&lt;='data'!$G$22,1.89,1.47)</f>
        <v>1.89</v>
      </c>
      <c r="P1039" s="24">
        <f>$A1039</f>
        <v>5175</v>
      </c>
      <c r="Q1039" s="25">
        <f>'data'!$G$23-'data'!$G$23*(1-('data'!$G$22^O1039)/('data'!$G$22^O1039+N1039^O1039))</f>
        <v>54.2015474313181</v>
      </c>
      <c r="R1039" s="25">
        <f>VLOOKUP(IF(P1039-'data'!$G$24&lt;0,0,P1039-'data'!$G$24),P2:Q1104,2)</f>
        <v>54.2015574521511</v>
      </c>
    </row>
    <row r="1040" ht="20.05" customHeight="1">
      <c r="A1040" s="22">
        <f>$A1039+C1039</f>
        <v>5180</v>
      </c>
      <c r="B1040" s="23">
        <v>2.5</v>
      </c>
      <c r="C1040" s="24">
        <v>5</v>
      </c>
      <c r="D1040" t="b" s="25">
        <v>0</v>
      </c>
      <c r="E1040" s="26"/>
      <c r="F1040" s="30">
        <f>3600*(B1040*'data'!$C$15/1000-H1040-I1039)/C1040</f>
        <v>422.374790046729</v>
      </c>
      <c r="G1040" s="30">
        <f>IF(F1040&gt;'data'!$H$29,'data'!$H$29,IF(F1040&lt;0,0,F1040))</f>
        <v>422.374790046729</v>
      </c>
      <c r="H1040" s="30">
        <f>(J1040*'data'!$C$16+K1040*OFFSET('data'!$C$17,0,D1040)-I1039*(OFFSET('data'!$C$18,0,D1040)+'data'!$C$19+OFFSET('data'!$C$20,0,D1040)))*$C1040/60</f>
        <v>-0.586631652842704</v>
      </c>
      <c r="I1040" s="30">
        <f>(G1040/60)*$C1040/60+H1040+I1039</f>
        <v>16.3633802816823</v>
      </c>
      <c r="J1040" s="30">
        <f>J1039+('data'!$C$19*I1039-'data'!$C$16*J1039)*$C1040/60</f>
        <v>67.2378492502764</v>
      </c>
      <c r="K1040" s="30">
        <f>K1039+(OFFSET('data'!$C$20,0,D1040)*I1039-OFFSET('data'!$C$17,0,D1040)*K1039)*$C1040/60</f>
        <v>214.629666979739</v>
      </c>
      <c r="L1040" s="28">
        <f>$A1040/60</f>
        <v>86.3333333333333</v>
      </c>
      <c r="M1040" s="24">
        <f>I1040/'data'!$C$15*1000</f>
        <v>2.5</v>
      </c>
      <c r="N1040" s="24">
        <f>N1039+'data'!$G$21*(M1039-N1039)/60*C1039</f>
        <v>2.49998805262454</v>
      </c>
      <c r="O1040" s="25">
        <f>IF(N1040&lt;='data'!$G$22,1.89,1.47)</f>
        <v>1.89</v>
      </c>
      <c r="P1040" s="24">
        <f>$A1040</f>
        <v>5180</v>
      </c>
      <c r="Q1040" s="25">
        <f>'data'!$G$23-'data'!$G$23*(1-('data'!$G$22^O1040)/('data'!$G$22^O1040+N1040^O1040))</f>
        <v>54.2015449993723</v>
      </c>
      <c r="R1040" s="25">
        <f>VLOOKUP(IF(P1040-'data'!$G$24&lt;0,0,P1040-'data'!$G$24),P2:Q1104,2)</f>
        <v>54.2015549022876</v>
      </c>
    </row>
    <row r="1041" ht="20.05" customHeight="1">
      <c r="A1041" s="22">
        <f>$A1040+C1040</f>
        <v>5185</v>
      </c>
      <c r="B1041" s="23">
        <v>2.5</v>
      </c>
      <c r="C1041" s="24">
        <v>5</v>
      </c>
      <c r="D1041" t="b" s="25">
        <v>0</v>
      </c>
      <c r="E1041" s="26"/>
      <c r="F1041" s="30">
        <f>3600*(B1041*'data'!$C$15/1000-H1041-I1040)/C1041</f>
        <v>422.329257275876</v>
      </c>
      <c r="G1041" s="30">
        <f>IF(F1041&gt;'data'!$H$29,'data'!$H$29,IF(F1041&lt;0,0,F1041))</f>
        <v>422.329257275876</v>
      </c>
      <c r="H1041" s="30">
        <f>(J1041*'data'!$C$16+K1041*OFFSET('data'!$C$17,0,D1041)-I1040*(OFFSET('data'!$C$18,0,D1041)+'data'!$C$19+OFFSET('data'!$C$20,0,D1041)))*$C1041/60</f>
        <v>-0.586568412883186</v>
      </c>
      <c r="I1041" s="30">
        <f>(G1041/60)*$C1041/60+H1041+I1040</f>
        <v>16.3633802816823</v>
      </c>
      <c r="J1041" s="30">
        <f>J1040+('data'!$C$19*I1040-'data'!$C$16*J1040)*$C1041/60</f>
        <v>67.2387436825091</v>
      </c>
      <c r="K1041" s="30">
        <f>K1040+(OFFSET('data'!$C$20,0,D1041)*I1040-OFFSET('data'!$C$17,0,D1041)*K1040)*$C1041/60</f>
        <v>214.803206320316</v>
      </c>
      <c r="L1041" s="28">
        <f>$A1041/60</f>
        <v>86.4166666666667</v>
      </c>
      <c r="M1041" s="24">
        <f>I1041/'data'!$C$15*1000</f>
        <v>2.5</v>
      </c>
      <c r="N1041" s="24">
        <f>N1040+'data'!$G$21*(M1040-N1040)/60*C1040</f>
        <v>2.49998819321185</v>
      </c>
      <c r="O1041" s="25">
        <f>IF(N1041&lt;='data'!$G$22,1.89,1.47)</f>
        <v>1.89</v>
      </c>
      <c r="P1041" s="24">
        <f>$A1041</f>
        <v>5185</v>
      </c>
      <c r="Q1041" s="25">
        <f>'data'!$G$23-'data'!$G$23*(1-('data'!$G$22^O1041)/('data'!$G$22^O1041+N1041^O1041))</f>
        <v>54.2015425960438</v>
      </c>
      <c r="R1041" s="25">
        <f>VLOOKUP(IF(P1041-'data'!$G$24&lt;0,0,P1041-'data'!$G$24),P2:Q1104,2)</f>
        <v>54.201552382429</v>
      </c>
    </row>
    <row r="1042" ht="20.05" customHeight="1">
      <c r="A1042" s="22">
        <f>$A1041+C1041</f>
        <v>5190</v>
      </c>
      <c r="B1042" s="23">
        <v>2.5</v>
      </c>
      <c r="C1042" s="24">
        <v>5</v>
      </c>
      <c r="D1042" t="b" s="25">
        <v>0</v>
      </c>
      <c r="E1042" s="26"/>
      <c r="F1042" s="30">
        <f>3600*(B1042*'data'!$C$15/1000-H1042-I1041)/C1042</f>
        <v>422.283760635220</v>
      </c>
      <c r="G1042" s="30">
        <f>IF(F1042&gt;'data'!$H$29,'data'!$H$29,IF(F1042&lt;0,0,F1042))</f>
        <v>422.283760635220</v>
      </c>
      <c r="H1042" s="30">
        <f>(J1042*'data'!$C$16+K1042*OFFSET('data'!$C$17,0,D1042)-I1041*(OFFSET('data'!$C$18,0,D1042)+'data'!$C$19+OFFSET('data'!$C$20,0,D1042)))*$C1042/60</f>
        <v>-0.586505223104497</v>
      </c>
      <c r="I1042" s="30">
        <f>(G1042/60)*$C1042/60+H1042+I1041</f>
        <v>16.3633802816823</v>
      </c>
      <c r="J1042" s="30">
        <f>J1041+('data'!$C$19*I1041-'data'!$C$16*J1041)*$C1042/60</f>
        <v>67.2396328658937</v>
      </c>
      <c r="K1042" s="30">
        <f>K1041+(OFFSET('data'!$C$20,0,D1042)*I1041-OFFSET('data'!$C$17,0,D1042)*K1041)*$C1042/60</f>
        <v>214.976687669781</v>
      </c>
      <c r="L1042" s="28">
        <f>$A1042/60</f>
        <v>86.5</v>
      </c>
      <c r="M1042" s="24">
        <f>I1042/'data'!$C$15*1000</f>
        <v>2.5</v>
      </c>
      <c r="N1042" s="24">
        <f>N1041+'data'!$G$21*(M1041-N1041)/60*C1041</f>
        <v>2.49998833214484</v>
      </c>
      <c r="O1042" s="25">
        <f>IF(N1042&lt;='data'!$G$22,1.89,1.47)</f>
        <v>1.89</v>
      </c>
      <c r="P1042" s="24">
        <f>$A1042</f>
        <v>5190</v>
      </c>
      <c r="Q1042" s="25">
        <f>'data'!$G$23-'data'!$G$23*(1-('data'!$G$22^O1042)/('data'!$G$22^O1042+N1042^O1042))</f>
        <v>54.2015402209959</v>
      </c>
      <c r="R1042" s="25">
        <f>VLOOKUP(IF(P1042-'data'!$G$24&lt;0,0,P1042-'data'!$G$24),P2:Q1104,2)</f>
        <v>54.2015498922221</v>
      </c>
    </row>
    <row r="1043" ht="20.05" customHeight="1">
      <c r="A1043" s="22">
        <f>$A1042+C1042</f>
        <v>5195</v>
      </c>
      <c r="B1043" s="23">
        <v>2.5</v>
      </c>
      <c r="C1043" s="24">
        <v>5</v>
      </c>
      <c r="D1043" t="b" s="25">
        <v>0</v>
      </c>
      <c r="E1043" s="26"/>
      <c r="F1043" s="30">
        <f>3600*(B1043*'data'!$C$15/1000-H1043-I1042)/C1043</f>
        <v>422.238299989953</v>
      </c>
      <c r="G1043" s="30">
        <f>IF(F1043&gt;'data'!$H$29,'data'!$H$29,IF(F1043&lt;0,0,F1043))</f>
        <v>422.238299989953</v>
      </c>
      <c r="H1043" s="30">
        <f>(J1043*'data'!$C$16+K1043*OFFSET('data'!$C$17,0,D1043)-I1042*(OFFSET('data'!$C$18,0,D1043)+'data'!$C$19+OFFSET('data'!$C$20,0,D1043)))*$C1043/60</f>
        <v>-0.586442083319404</v>
      </c>
      <c r="I1043" s="30">
        <f>(G1043/60)*$C1043/60+H1043+I1042</f>
        <v>16.3633802816823</v>
      </c>
      <c r="J1043" s="30">
        <f>J1042+('data'!$C$19*I1042-'data'!$C$16*J1042)*$C1043/60</f>
        <v>67.2405168312324</v>
      </c>
      <c r="K1043" s="30">
        <f>K1042+(OFFSET('data'!$C$20,0,D1043)*I1042-OFFSET('data'!$C$17,0,D1043)*K1042)*$C1043/60</f>
        <v>215.150111047514</v>
      </c>
      <c r="L1043" s="28">
        <f>$A1043/60</f>
        <v>86.5833333333333</v>
      </c>
      <c r="M1043" s="24">
        <f>I1043/'data'!$C$15*1000</f>
        <v>2.5</v>
      </c>
      <c r="N1043" s="24">
        <f>N1042+'data'!$G$21*(M1042-N1042)/60*C1042</f>
        <v>2.49998846944298</v>
      </c>
      <c r="O1043" s="25">
        <f>IF(N1043&lt;='data'!$G$22,1.89,1.47)</f>
        <v>1.89</v>
      </c>
      <c r="P1043" s="24">
        <f>$A1043</f>
        <v>5195</v>
      </c>
      <c r="Q1043" s="25">
        <f>'data'!$G$23-'data'!$G$23*(1-('data'!$G$22^O1043)/('data'!$G$22^O1043+N1043^O1043))</f>
        <v>54.2015378738956</v>
      </c>
      <c r="R1043" s="25">
        <f>VLOOKUP(IF(P1043-'data'!$G$24&lt;0,0,P1043-'data'!$G$24),P2:Q1104,2)</f>
        <v>54.2015474313181</v>
      </c>
    </row>
    <row r="1044" ht="20.05" customHeight="1">
      <c r="A1044" s="22">
        <f>$A1043+C1043</f>
        <v>5200</v>
      </c>
      <c r="B1044" s="23">
        <v>2.5</v>
      </c>
      <c r="C1044" s="24">
        <v>5</v>
      </c>
      <c r="D1044" t="b" s="25">
        <v>0</v>
      </c>
      <c r="E1044" s="26"/>
      <c r="F1044" s="30">
        <f>3600*(B1044*'data'!$C$15/1000-H1044-I1043)/C1044</f>
        <v>422.192875206033</v>
      </c>
      <c r="G1044" s="30">
        <f>IF(F1044&gt;'data'!$H$29,'data'!$H$29,IF(F1044&lt;0,0,F1044))</f>
        <v>422.192875206033</v>
      </c>
      <c r="H1044" s="30">
        <f>(J1044*'data'!$C$16+K1044*OFFSET('data'!$C$17,0,D1044)-I1043*(OFFSET('data'!$C$18,0,D1044)+'data'!$C$19+OFFSET('data'!$C$20,0,D1044)))*$C1044/60</f>
        <v>-0.586378993341737</v>
      </c>
      <c r="I1044" s="30">
        <f>(G1044/60)*$C1044/60+H1044+I1043</f>
        <v>16.3633802816823</v>
      </c>
      <c r="J1044" s="30">
        <f>J1043+('data'!$C$19*I1043-'data'!$C$16*J1043)*$C1044/60</f>
        <v>67.24139560914639</v>
      </c>
      <c r="K1044" s="30">
        <f>K1043+(OFFSET('data'!$C$20,0,D1044)*I1043-OFFSET('data'!$C$17,0,D1044)*K1043)*$C1044/60</f>
        <v>215.323476472886</v>
      </c>
      <c r="L1044" s="28">
        <f>$A1044/60</f>
        <v>86.6666666666667</v>
      </c>
      <c r="M1044" s="24">
        <f>I1044/'data'!$C$15*1000</f>
        <v>2.5</v>
      </c>
      <c r="N1044" s="24">
        <f>N1043+'data'!$G$21*(M1043-N1043)/60*C1043</f>
        <v>2.4999886051255</v>
      </c>
      <c r="O1044" s="25">
        <f>IF(N1044&lt;='data'!$G$22,1.89,1.47)</f>
        <v>1.89</v>
      </c>
      <c r="P1044" s="24">
        <f>$A1044</f>
        <v>5200</v>
      </c>
      <c r="Q1044" s="25">
        <f>'data'!$G$23-'data'!$G$23*(1-('data'!$G$22^O1044)/('data'!$G$22^O1044+N1044^O1044))</f>
        <v>54.2015355544144</v>
      </c>
      <c r="R1044" s="25">
        <f>VLOOKUP(IF(P1044-'data'!$G$24&lt;0,0,P1044-'data'!$G$24),P2:Q1104,2)</f>
        <v>54.2015449993723</v>
      </c>
    </row>
    <row r="1045" ht="20.05" customHeight="1">
      <c r="A1045" s="22">
        <f>$A1044+C1044</f>
        <v>5205</v>
      </c>
      <c r="B1045" s="23">
        <v>2.5</v>
      </c>
      <c r="C1045" s="24">
        <v>5</v>
      </c>
      <c r="D1045" t="b" s="25">
        <v>0</v>
      </c>
      <c r="E1045" s="26"/>
      <c r="F1045" s="30">
        <f>3600*(B1045*'data'!$C$15/1000-H1045-I1044)/C1045</f>
        <v>422.147486150176</v>
      </c>
      <c r="G1045" s="30">
        <f>IF(F1045&gt;'data'!$H$29,'data'!$H$29,IF(F1045&lt;0,0,F1045))</f>
        <v>422.147486150176</v>
      </c>
      <c r="H1045" s="30">
        <f>(J1045*'data'!$C$16+K1045*OFFSET('data'!$C$17,0,D1045)-I1044*(OFFSET('data'!$C$18,0,D1045)+'data'!$C$19+OFFSET('data'!$C$20,0,D1045)))*$C1045/60</f>
        <v>-0.58631595298638</v>
      </c>
      <c r="I1045" s="30">
        <f>(G1045/60)*$C1045/60+H1045+I1044</f>
        <v>16.3633802816823</v>
      </c>
      <c r="J1045" s="30">
        <f>J1044+('data'!$C$19*I1044-'data'!$C$16*J1044)*$C1045/60</f>
        <v>67.2422692300775</v>
      </c>
      <c r="K1045" s="30">
        <f>K1044+(OFFSET('data'!$C$20,0,D1045)*I1044-OFFSET('data'!$C$17,0,D1045)*K1044)*$C1045/60</f>
        <v>215.496783965263</v>
      </c>
      <c r="L1045" s="28">
        <f>$A1045/60</f>
        <v>86.75</v>
      </c>
      <c r="M1045" s="24">
        <f>I1045/'data'!$C$15*1000</f>
        <v>2.5</v>
      </c>
      <c r="N1045" s="24">
        <f>N1044+'data'!$G$21*(M1044-N1044)/60*C1044</f>
        <v>2.49998873921142</v>
      </c>
      <c r="O1045" s="25">
        <f>IF(N1045&lt;='data'!$G$22,1.89,1.47)</f>
        <v>1.89</v>
      </c>
      <c r="P1045" s="24">
        <f>$A1045</f>
        <v>5205</v>
      </c>
      <c r="Q1045" s="25">
        <f>'data'!$G$23-'data'!$G$23*(1-('data'!$G$22^O1045)/('data'!$G$22^O1045+N1045^O1045))</f>
        <v>54.201533262227</v>
      </c>
      <c r="R1045" s="25">
        <f>VLOOKUP(IF(P1045-'data'!$G$24&lt;0,0,P1045-'data'!$G$24),P2:Q1104,2)</f>
        <v>54.2015425960438</v>
      </c>
    </row>
    <row r="1046" ht="20.05" customHeight="1">
      <c r="A1046" s="22">
        <f>$A1045+C1045</f>
        <v>5210</v>
      </c>
      <c r="B1046" s="23">
        <v>2.5</v>
      </c>
      <c r="C1046" s="24">
        <v>5</v>
      </c>
      <c r="D1046" t="b" s="25">
        <v>0</v>
      </c>
      <c r="E1046" s="26"/>
      <c r="F1046" s="30">
        <f>3600*(B1046*'data'!$C$15/1000-H1046-I1045)/C1046</f>
        <v>422.102132689858</v>
      </c>
      <c r="G1046" s="30">
        <f>IF(F1046&gt;'data'!$H$29,'data'!$H$29,IF(F1046&lt;0,0,F1046))</f>
        <v>422.102132689858</v>
      </c>
      <c r="H1046" s="30">
        <f>(J1046*'data'!$C$16+K1046*OFFSET('data'!$C$17,0,D1046)-I1045*(OFFSET('data'!$C$18,0,D1046)+'data'!$C$19+OFFSET('data'!$C$20,0,D1046)))*$C1046/60</f>
        <v>-0.586252962069272</v>
      </c>
      <c r="I1046" s="30">
        <f>(G1046/60)*$C1046/60+H1046+I1045</f>
        <v>16.3633802816823</v>
      </c>
      <c r="J1046" s="30">
        <f>J1045+('data'!$C$19*I1045-'data'!$C$16*J1045)*$C1046/60</f>
        <v>67.2431377242887</v>
      </c>
      <c r="K1046" s="30">
        <f>K1045+(OFFSET('data'!$C$20,0,D1046)*I1045-OFFSET('data'!$C$17,0,D1046)*K1045)*$C1046/60</f>
        <v>215.670033544005</v>
      </c>
      <c r="L1046" s="28">
        <f>$A1046/60</f>
        <v>86.8333333333333</v>
      </c>
      <c r="M1046" s="24">
        <f>I1046/'data'!$C$15*1000</f>
        <v>2.5</v>
      </c>
      <c r="N1046" s="24">
        <f>N1045+'data'!$G$21*(M1045-N1045)/60*C1045</f>
        <v>2.49998887171952</v>
      </c>
      <c r="O1046" s="25">
        <f>IF(N1046&lt;='data'!$G$22,1.89,1.47)</f>
        <v>1.89</v>
      </c>
      <c r="P1046" s="24">
        <f>$A1046</f>
        <v>5210</v>
      </c>
      <c r="Q1046" s="25">
        <f>'data'!$G$23-'data'!$G$23*(1-('data'!$G$22^O1046)/('data'!$G$22^O1046+N1046^O1046))</f>
        <v>54.2015309970124</v>
      </c>
      <c r="R1046" s="25">
        <f>VLOOKUP(IF(P1046-'data'!$G$24&lt;0,0,P1046-'data'!$G$24),P2:Q1104,2)</f>
        <v>54.2015402209959</v>
      </c>
    </row>
    <row r="1047" ht="20.05" customHeight="1">
      <c r="A1047" s="22">
        <f>$A1046+C1046</f>
        <v>5215</v>
      </c>
      <c r="B1047" s="23">
        <v>2.5</v>
      </c>
      <c r="C1047" s="24">
        <v>5</v>
      </c>
      <c r="D1047" t="b" s="25">
        <v>0</v>
      </c>
      <c r="E1047" s="26"/>
      <c r="F1047" s="30">
        <f>3600*(B1047*'data'!$C$15/1000-H1047-I1046)/C1047</f>
        <v>422.056814693305</v>
      </c>
      <c r="G1047" s="30">
        <f>IF(F1047&gt;'data'!$H$29,'data'!$H$29,IF(F1047&lt;0,0,F1047))</f>
        <v>422.056814693305</v>
      </c>
      <c r="H1047" s="30">
        <f>(J1047*'data'!$C$16+K1047*OFFSET('data'!$C$17,0,D1047)-I1046*(OFFSET('data'!$C$18,0,D1047)+'data'!$C$19+OFFSET('data'!$C$20,0,D1047)))*$C1047/60</f>
        <v>-0.586190020407393</v>
      </c>
      <c r="I1047" s="30">
        <f>(G1047/60)*$C1047/60+H1047+I1046</f>
        <v>16.3633802816823</v>
      </c>
      <c r="J1047" s="30">
        <f>J1046+('data'!$C$19*I1046-'data'!$C$16*J1046)*$C1047/60</f>
        <v>67.2440011218654</v>
      </c>
      <c r="K1047" s="30">
        <f>K1046+(OFFSET('data'!$C$20,0,D1047)*I1046-OFFSET('data'!$C$17,0,D1047)*K1046)*$C1047/60</f>
        <v>215.843225228464</v>
      </c>
      <c r="L1047" s="28">
        <f>$A1047/60</f>
        <v>86.9166666666667</v>
      </c>
      <c r="M1047" s="24">
        <f>I1047/'data'!$C$15*1000</f>
        <v>2.5</v>
      </c>
      <c r="N1047" s="24">
        <f>N1046+'data'!$G$21*(M1046-N1046)/60*C1046</f>
        <v>2.49998900266837</v>
      </c>
      <c r="O1047" s="25">
        <f>IF(N1047&lt;='data'!$G$22,1.89,1.47)</f>
        <v>1.89</v>
      </c>
      <c r="P1047" s="24">
        <f>$A1047</f>
        <v>5215</v>
      </c>
      <c r="Q1047" s="25">
        <f>'data'!$G$23-'data'!$G$23*(1-('data'!$G$22^O1047)/('data'!$G$22^O1047+N1047^O1047))</f>
        <v>54.2015287584531</v>
      </c>
      <c r="R1047" s="25">
        <f>VLOOKUP(IF(P1047-'data'!$G$24&lt;0,0,P1047-'data'!$G$24),P2:Q1104,2)</f>
        <v>54.2015378738956</v>
      </c>
    </row>
    <row r="1048" ht="20.05" customHeight="1">
      <c r="A1048" s="22">
        <f>$A1047+C1047</f>
        <v>5220</v>
      </c>
      <c r="B1048" s="23">
        <v>2.5</v>
      </c>
      <c r="C1048" s="24">
        <v>5</v>
      </c>
      <c r="D1048" t="b" s="25">
        <v>0</v>
      </c>
      <c r="E1048" s="26"/>
      <c r="F1048" s="30">
        <f>3600*(B1048*'data'!$C$15/1000-H1048-I1047)/C1048</f>
        <v>422.011532029490</v>
      </c>
      <c r="G1048" s="30">
        <f>IF(F1048&gt;'data'!$H$29,'data'!$H$29,IF(F1048&lt;0,0,F1048))</f>
        <v>422.011532029490</v>
      </c>
      <c r="H1048" s="30">
        <f>(J1048*'data'!$C$16+K1048*OFFSET('data'!$C$17,0,D1048)-I1047*(OFFSET('data'!$C$18,0,D1048)+'data'!$C$19+OFFSET('data'!$C$20,0,D1048)))*$C1048/60</f>
        <v>-0.586127127818761</v>
      </c>
      <c r="I1048" s="30">
        <f>(G1048/60)*$C1048/60+H1048+I1047</f>
        <v>16.3633802816823</v>
      </c>
      <c r="J1048" s="30">
        <f>J1047+('data'!$C$19*I1047-'data'!$C$16*J1047)*$C1048/60</f>
        <v>67.2448594527164</v>
      </c>
      <c r="K1048" s="30">
        <f>K1047+(OFFSET('data'!$C$20,0,D1048)*I1047-OFFSET('data'!$C$17,0,D1048)*K1047)*$C1048/60</f>
        <v>216.016359037987</v>
      </c>
      <c r="L1048" s="28">
        <f>$A1048/60</f>
        <v>87</v>
      </c>
      <c r="M1048" s="24">
        <f>I1048/'data'!$C$15*1000</f>
        <v>2.5</v>
      </c>
      <c r="N1048" s="24">
        <f>N1047+'data'!$G$21*(M1047-N1047)/60*C1047</f>
        <v>2.49998913207632</v>
      </c>
      <c r="O1048" s="25">
        <f>IF(N1048&lt;='data'!$G$22,1.89,1.47)</f>
        <v>1.89</v>
      </c>
      <c r="P1048" s="24">
        <f>$A1048</f>
        <v>5220</v>
      </c>
      <c r="Q1048" s="25">
        <f>'data'!$G$23-'data'!$G$23*(1-('data'!$G$22^O1048)/('data'!$G$22^O1048+N1048^O1048))</f>
        <v>54.2015265462354</v>
      </c>
      <c r="R1048" s="25">
        <f>VLOOKUP(IF(P1048-'data'!$G$24&lt;0,0,P1048-'data'!$G$24),P2:Q1104,2)</f>
        <v>54.2015355544144</v>
      </c>
    </row>
    <row r="1049" ht="20.05" customHeight="1">
      <c r="A1049" s="22">
        <f>$A1048+C1048</f>
        <v>5225</v>
      </c>
      <c r="B1049" s="23">
        <v>2.5</v>
      </c>
      <c r="C1049" s="24">
        <v>5</v>
      </c>
      <c r="D1049" t="b" s="25">
        <v>0</v>
      </c>
      <c r="E1049" s="26"/>
      <c r="F1049" s="30">
        <f>3600*(B1049*'data'!$C$15/1000-H1049-I1048)/C1049</f>
        <v>421.966284568131</v>
      </c>
      <c r="G1049" s="30">
        <f>IF(F1049&gt;'data'!$H$29,'data'!$H$29,IF(F1049&lt;0,0,F1049))</f>
        <v>421.966284568131</v>
      </c>
      <c r="H1049" s="30">
        <f>(J1049*'data'!$C$16+K1049*OFFSET('data'!$C$17,0,D1049)-I1048*(OFFSET('data'!$C$18,0,D1049)+'data'!$C$19+OFFSET('data'!$C$20,0,D1049)))*$C1049/60</f>
        <v>-0.5860642841224289</v>
      </c>
      <c r="I1049" s="30">
        <f>(G1049/60)*$C1049/60+H1049+I1048</f>
        <v>16.3633802816823</v>
      </c>
      <c r="J1049" s="30">
        <f>J1048+('data'!$C$19*I1048-'data'!$C$16*J1048)*$C1049/60</f>
        <v>67.24571274657519</v>
      </c>
      <c r="K1049" s="30">
        <f>K1048+(OFFSET('data'!$C$20,0,D1049)*I1048-OFFSET('data'!$C$17,0,D1049)*K1048)*$C1049/60</f>
        <v>216.189434991914</v>
      </c>
      <c r="L1049" s="28">
        <f>$A1049/60</f>
        <v>87.0833333333333</v>
      </c>
      <c r="M1049" s="24">
        <f>I1049/'data'!$C$15*1000</f>
        <v>2.5</v>
      </c>
      <c r="N1049" s="24">
        <f>N1048+'data'!$G$21*(M1048-N1048)/60*C1048</f>
        <v>2.4999892599615</v>
      </c>
      <c r="O1049" s="25">
        <f>IF(N1049&lt;='data'!$G$22,1.89,1.47)</f>
        <v>1.89</v>
      </c>
      <c r="P1049" s="24">
        <f>$A1049</f>
        <v>5225</v>
      </c>
      <c r="Q1049" s="25">
        <f>'data'!$G$23-'data'!$G$23*(1-('data'!$G$22^O1049)/('data'!$G$22^O1049+N1049^O1049))</f>
        <v>54.2015243600494</v>
      </c>
      <c r="R1049" s="25">
        <f>VLOOKUP(IF(P1049-'data'!$G$24&lt;0,0,P1049-'data'!$G$24),P2:Q1104,2)</f>
        <v>54.201533262227</v>
      </c>
    </row>
    <row r="1050" ht="20.05" customHeight="1">
      <c r="A1050" s="22">
        <f>$A1049+C1049</f>
        <v>5230</v>
      </c>
      <c r="B1050" s="23">
        <v>2.5</v>
      </c>
      <c r="C1050" s="24">
        <v>5</v>
      </c>
      <c r="D1050" t="b" s="25">
        <v>0</v>
      </c>
      <c r="E1050" s="26"/>
      <c r="F1050" s="30">
        <f>3600*(B1050*'data'!$C$15/1000-H1050-I1049)/C1050</f>
        <v>421.921072179683</v>
      </c>
      <c r="G1050" s="30">
        <f>IF(F1050&gt;'data'!$H$29,'data'!$H$29,IF(F1050&lt;0,0,F1050))</f>
        <v>421.921072179683</v>
      </c>
      <c r="H1050" s="30">
        <f>(J1050*'data'!$C$16+K1050*OFFSET('data'!$C$17,0,D1050)-I1049*(OFFSET('data'!$C$18,0,D1050)+'data'!$C$19+OFFSET('data'!$C$20,0,D1050)))*$C1050/60</f>
        <v>-0.5860014891384731</v>
      </c>
      <c r="I1050" s="30">
        <f>(G1050/60)*$C1050/60+H1050+I1049</f>
        <v>16.3633802816823</v>
      </c>
      <c r="J1050" s="30">
        <f>J1049+('data'!$C$19*I1049-'data'!$C$16*J1049)*$C1050/60</f>
        <v>67.2465610330006</v>
      </c>
      <c r="K1050" s="30">
        <f>K1049+(OFFSET('data'!$C$20,0,D1050)*I1049-OFFSET('data'!$C$17,0,D1050)*K1049)*$C1050/60</f>
        <v>216.362453109578</v>
      </c>
      <c r="L1050" s="28">
        <f>$A1050/60</f>
        <v>87.1666666666667</v>
      </c>
      <c r="M1050" s="24">
        <f>I1050/'data'!$C$15*1000</f>
        <v>2.5</v>
      </c>
      <c r="N1050" s="24">
        <f>N1049+'data'!$G$21*(M1049-N1049)/60*C1049</f>
        <v>2.49998938634182</v>
      </c>
      <c r="O1050" s="25">
        <f>IF(N1050&lt;='data'!$G$22,1.89,1.47)</f>
        <v>1.89</v>
      </c>
      <c r="P1050" s="24">
        <f>$A1050</f>
        <v>5230</v>
      </c>
      <c r="Q1050" s="25">
        <f>'data'!$G$23-'data'!$G$23*(1-('data'!$G$22^O1050)/('data'!$G$22^O1050+N1050^O1050))</f>
        <v>54.201522199589</v>
      </c>
      <c r="R1050" s="25">
        <f>VLOOKUP(IF(P1050-'data'!$G$24&lt;0,0,P1050-'data'!$G$24),P2:Q1104,2)</f>
        <v>54.2015309970124</v>
      </c>
    </row>
    <row r="1051" ht="20.05" customHeight="1">
      <c r="A1051" s="22">
        <f>$A1050+C1050</f>
        <v>5235</v>
      </c>
      <c r="B1051" s="23">
        <v>2.5</v>
      </c>
      <c r="C1051" s="24">
        <v>5</v>
      </c>
      <c r="D1051" t="b" s="25">
        <v>0</v>
      </c>
      <c r="E1051" s="26"/>
      <c r="F1051" s="30">
        <f>3600*(B1051*'data'!$C$15/1000-H1051-I1050)/C1051</f>
        <v>421.875894735336</v>
      </c>
      <c r="G1051" s="30">
        <f>IF(F1051&gt;'data'!$H$29,'data'!$H$29,IF(F1051&lt;0,0,F1051))</f>
        <v>421.875894735336</v>
      </c>
      <c r="H1051" s="30">
        <f>(J1051*'data'!$C$16+K1051*OFFSET('data'!$C$17,0,D1051)-I1050*(OFFSET('data'!$C$18,0,D1051)+'data'!$C$19+OFFSET('data'!$C$20,0,D1051)))*$C1051/60</f>
        <v>-0.585938742687991</v>
      </c>
      <c r="I1051" s="30">
        <f>(G1051/60)*$C1051/60+H1051+I1050</f>
        <v>16.3633802816823</v>
      </c>
      <c r="J1051" s="30">
        <f>J1050+('data'!$C$19*I1050-'data'!$C$16*J1050)*$C1051/60</f>
        <v>67.247404341378</v>
      </c>
      <c r="K1051" s="30">
        <f>K1050+(OFFSET('data'!$C$20,0,D1051)*I1050-OFFSET('data'!$C$17,0,D1051)*K1050)*$C1051/60</f>
        <v>216.535413410306</v>
      </c>
      <c r="L1051" s="28">
        <f>$A1051/60</f>
        <v>87.25</v>
      </c>
      <c r="M1051" s="24">
        <f>I1051/'data'!$C$15*1000</f>
        <v>2.5</v>
      </c>
      <c r="N1051" s="24">
        <f>N1050+'data'!$G$21*(M1050-N1050)/60*C1050</f>
        <v>2.499989511235</v>
      </c>
      <c r="O1051" s="25">
        <f>IF(N1051&lt;='data'!$G$22,1.89,1.47)</f>
        <v>1.89</v>
      </c>
      <c r="P1051" s="24">
        <f>$A1051</f>
        <v>5235</v>
      </c>
      <c r="Q1051" s="25">
        <f>'data'!$G$23-'data'!$G$23*(1-('data'!$G$22^O1051)/('data'!$G$22^O1051+N1051^O1051))</f>
        <v>54.2015200645511</v>
      </c>
      <c r="R1051" s="25">
        <f>VLOOKUP(IF(P1051-'data'!$G$24&lt;0,0,P1051-'data'!$G$24),P2:Q1104,2)</f>
        <v>54.2015287584531</v>
      </c>
    </row>
    <row r="1052" ht="20.05" customHeight="1">
      <c r="A1052" s="22">
        <f>$A1051+C1051</f>
        <v>5240</v>
      </c>
      <c r="B1052" s="23">
        <v>2.5</v>
      </c>
      <c r="C1052" s="24">
        <v>5</v>
      </c>
      <c r="D1052" t="b" s="25">
        <v>0</v>
      </c>
      <c r="E1052" s="26"/>
      <c r="F1052" s="30">
        <f>3600*(B1052*'data'!$C$15/1000-H1052-I1051)/C1052</f>
        <v>421.830752107011</v>
      </c>
      <c r="G1052" s="30">
        <f>IF(F1052&gt;'data'!$H$29,'data'!$H$29,IF(F1052&lt;0,0,F1052))</f>
        <v>421.830752107011</v>
      </c>
      <c r="H1052" s="30">
        <f>(J1052*'data'!$C$16+K1052*OFFSET('data'!$C$17,0,D1052)-I1051*(OFFSET('data'!$C$18,0,D1052)+'data'!$C$19+OFFSET('data'!$C$20,0,D1052)))*$C1052/60</f>
        <v>-0.5858760445930959</v>
      </c>
      <c r="I1052" s="30">
        <f>(G1052/60)*$C1052/60+H1052+I1051</f>
        <v>16.3633802816823</v>
      </c>
      <c r="J1052" s="30">
        <f>J1051+('data'!$C$19*I1051-'data'!$C$16*J1051)*$C1052/60</f>
        <v>67.2482427009203</v>
      </c>
      <c r="K1052" s="30">
        <f>K1051+(OFFSET('data'!$C$20,0,D1052)*I1051-OFFSET('data'!$C$17,0,D1052)*K1051)*$C1052/60</f>
        <v>216.708315913418</v>
      </c>
      <c r="L1052" s="28">
        <f>$A1052/60</f>
        <v>87.3333333333333</v>
      </c>
      <c r="M1052" s="24">
        <f>I1052/'data'!$C$15*1000</f>
        <v>2.5</v>
      </c>
      <c r="N1052" s="24">
        <f>N1051+'data'!$G$21*(M1051-N1051)/60*C1051</f>
        <v>2.49998963465853</v>
      </c>
      <c r="O1052" s="25">
        <f>IF(N1052&lt;='data'!$G$22,1.89,1.47)</f>
        <v>1.89</v>
      </c>
      <c r="P1052" s="24">
        <f>$A1052</f>
        <v>5240</v>
      </c>
      <c r="Q1052" s="25">
        <f>'data'!$G$23-'data'!$G$23*(1-('data'!$G$22^O1052)/('data'!$G$22^O1052+N1052^O1052))</f>
        <v>54.2015179546369</v>
      </c>
      <c r="R1052" s="25">
        <f>VLOOKUP(IF(P1052-'data'!$G$24&lt;0,0,P1052-'data'!$G$24),P2:Q1104,2)</f>
        <v>54.2015265462354</v>
      </c>
    </row>
    <row r="1053" ht="20.05" customHeight="1">
      <c r="A1053" s="22">
        <f>$A1052+C1052</f>
        <v>5245</v>
      </c>
      <c r="B1053" s="23">
        <v>2.5</v>
      </c>
      <c r="C1053" s="24">
        <v>5</v>
      </c>
      <c r="D1053" t="b" s="25">
        <v>0</v>
      </c>
      <c r="E1053" s="26"/>
      <c r="F1053" s="30">
        <f>3600*(B1053*'data'!$C$15/1000-H1053-I1052)/C1053</f>
        <v>421.785644167354</v>
      </c>
      <c r="G1053" s="30">
        <f>IF(F1053&gt;'data'!$H$29,'data'!$H$29,IF(F1053&lt;0,0,F1053))</f>
        <v>421.785644167354</v>
      </c>
      <c r="H1053" s="30">
        <f>(J1053*'data'!$C$16+K1053*OFFSET('data'!$C$17,0,D1053)-I1052*(OFFSET('data'!$C$18,0,D1053)+'data'!$C$19+OFFSET('data'!$C$20,0,D1053)))*$C1053/60</f>
        <v>-0.585813394676906</v>
      </c>
      <c r="I1053" s="30">
        <f>(G1053/60)*$C1053/60+H1053+I1052</f>
        <v>16.3633802816823</v>
      </c>
      <c r="J1053" s="30">
        <f>J1052+('data'!$C$19*I1052-'data'!$C$16*J1052)*$C1053/60</f>
        <v>67.2490761406691</v>
      </c>
      <c r="K1053" s="30">
        <f>K1052+(OFFSET('data'!$C$20,0,D1053)*I1052-OFFSET('data'!$C$17,0,D1053)*K1052)*$C1053/60</f>
        <v>216.881160638229</v>
      </c>
      <c r="L1053" s="28">
        <f>$A1053/60</f>
        <v>87.4166666666667</v>
      </c>
      <c r="M1053" s="24">
        <f>I1053/'data'!$C$15*1000</f>
        <v>2.5</v>
      </c>
      <c r="N1053" s="24">
        <f>N1052+'data'!$G$21*(M1052-N1052)/60*C1052</f>
        <v>2.49998975662971</v>
      </c>
      <c r="O1053" s="25">
        <f>IF(N1053&lt;='data'!$G$22,1.89,1.47)</f>
        <v>1.89</v>
      </c>
      <c r="P1053" s="24">
        <f>$A1053</f>
        <v>5245</v>
      </c>
      <c r="Q1053" s="25">
        <f>'data'!$G$23-'data'!$G$23*(1-('data'!$G$22^O1053)/('data'!$G$22^O1053+N1053^O1053))</f>
        <v>54.2015158695505</v>
      </c>
      <c r="R1053" s="25">
        <f>VLOOKUP(IF(P1053-'data'!$G$24&lt;0,0,P1053-'data'!$G$24),P2:Q1104,2)</f>
        <v>54.2015243600494</v>
      </c>
    </row>
    <row r="1054" ht="20.05" customHeight="1">
      <c r="A1054" s="22">
        <f>$A1053+C1053</f>
        <v>5250</v>
      </c>
      <c r="B1054" s="23">
        <v>2.5</v>
      </c>
      <c r="C1054" s="24">
        <v>5</v>
      </c>
      <c r="D1054" t="b" s="25">
        <v>0</v>
      </c>
      <c r="E1054" s="26"/>
      <c r="F1054" s="30">
        <f>3600*(B1054*'data'!$C$15/1000-H1054-I1053)/C1054</f>
        <v>421.740570789733</v>
      </c>
      <c r="G1054" s="30">
        <f>IF(F1054&gt;'data'!$H$29,'data'!$H$29,IF(F1054&lt;0,0,F1054))</f>
        <v>421.740570789733</v>
      </c>
      <c r="H1054" s="30">
        <f>(J1054*'data'!$C$16+K1054*OFFSET('data'!$C$17,0,D1054)-I1053*(OFFSET('data'!$C$18,0,D1054)+'data'!$C$19+OFFSET('data'!$C$20,0,D1054)))*$C1054/60</f>
        <v>-0.585750792763543</v>
      </c>
      <c r="I1054" s="30">
        <f>(G1054/60)*$C1054/60+H1054+I1053</f>
        <v>16.3633802816823</v>
      </c>
      <c r="J1054" s="30">
        <f>J1053+('data'!$C$19*I1053-'data'!$C$16*J1053)*$C1054/60</f>
        <v>67.24990468949559</v>
      </c>
      <c r="K1054" s="30">
        <f>K1053+(OFFSET('data'!$C$20,0,D1054)*I1053-OFFSET('data'!$C$17,0,D1054)*K1053)*$C1054/60</f>
        <v>217.053947604046</v>
      </c>
      <c r="L1054" s="28">
        <f>$A1054/60</f>
        <v>87.5</v>
      </c>
      <c r="M1054" s="24">
        <f>I1054/'data'!$C$15*1000</f>
        <v>2.5</v>
      </c>
      <c r="N1054" s="24">
        <f>N1053+'data'!$G$21*(M1053-N1053)/60*C1053</f>
        <v>2.49998987716563</v>
      </c>
      <c r="O1054" s="25">
        <f>IF(N1054&lt;='data'!$G$22,1.89,1.47)</f>
        <v>1.89</v>
      </c>
      <c r="P1054" s="24">
        <f>$A1054</f>
        <v>5250</v>
      </c>
      <c r="Q1054" s="25">
        <f>'data'!$G$23-'data'!$G$23*(1-('data'!$G$22^O1054)/('data'!$G$22^O1054+N1054^O1054))</f>
        <v>54.2015138089999</v>
      </c>
      <c r="R1054" s="25">
        <f>VLOOKUP(IF(P1054-'data'!$G$24&lt;0,0,P1054-'data'!$G$24),P2:Q1104,2)</f>
        <v>54.201522199589</v>
      </c>
    </row>
    <row r="1055" ht="20.05" customHeight="1">
      <c r="A1055" s="22">
        <f>$A1054+C1054</f>
        <v>5255</v>
      </c>
      <c r="B1055" s="23">
        <v>2.5</v>
      </c>
      <c r="C1055" s="24">
        <v>5</v>
      </c>
      <c r="D1055" t="b" s="25">
        <v>0</v>
      </c>
      <c r="E1055" s="26"/>
      <c r="F1055" s="30">
        <f>3600*(B1055*'data'!$C$15/1000-H1055-I1054)/C1055</f>
        <v>421.695531848233</v>
      </c>
      <c r="G1055" s="30">
        <f>IF(F1055&gt;'data'!$H$29,'data'!$H$29,IF(F1055&lt;0,0,F1055))</f>
        <v>421.695531848233</v>
      </c>
      <c r="H1055" s="30">
        <f>(J1055*'data'!$C$16+K1055*OFFSET('data'!$C$17,0,D1055)-I1054*(OFFSET('data'!$C$18,0,D1055)+'data'!$C$19+OFFSET('data'!$C$20,0,D1055)))*$C1055/60</f>
        <v>-0.585688238678126</v>
      </c>
      <c r="I1055" s="30">
        <f>(G1055/60)*$C1055/60+H1055+I1054</f>
        <v>16.3633802816823</v>
      </c>
      <c r="J1055" s="30">
        <f>J1054+('data'!$C$19*I1054-'data'!$C$16*J1054)*$C1055/60</f>
        <v>67.25072837610131</v>
      </c>
      <c r="K1055" s="30">
        <f>K1054+(OFFSET('data'!$C$20,0,D1055)*I1054-OFFSET('data'!$C$17,0,D1055)*K1054)*$C1055/60</f>
        <v>217.226676830171</v>
      </c>
      <c r="L1055" s="28">
        <f>$A1055/60</f>
        <v>87.5833333333333</v>
      </c>
      <c r="M1055" s="24">
        <f>I1055/'data'!$C$15*1000</f>
        <v>2.5</v>
      </c>
      <c r="N1055" s="24">
        <f>N1054+'data'!$G$21*(M1054-N1054)/60*C1054</f>
        <v>2.49998999628318</v>
      </c>
      <c r="O1055" s="25">
        <f>IF(N1055&lt;='data'!$G$22,1.89,1.47)</f>
        <v>1.89</v>
      </c>
      <c r="P1055" s="24">
        <f>$A1055</f>
        <v>5255</v>
      </c>
      <c r="Q1055" s="25">
        <f>'data'!$G$23-'data'!$G$23*(1-('data'!$G$22^O1055)/('data'!$G$22^O1055+N1055^O1055))</f>
        <v>54.2015117726962</v>
      </c>
      <c r="R1055" s="25">
        <f>VLOOKUP(IF(P1055-'data'!$G$24&lt;0,0,P1055-'data'!$G$24),P2:Q1104,2)</f>
        <v>54.2015200645511</v>
      </c>
    </row>
    <row r="1056" ht="20.05" customHeight="1">
      <c r="A1056" s="22">
        <f>$A1055+C1055</f>
        <v>5260</v>
      </c>
      <c r="B1056" s="23">
        <v>2.5</v>
      </c>
      <c r="C1056" s="24">
        <v>5</v>
      </c>
      <c r="D1056" t="b" s="25">
        <v>0</v>
      </c>
      <c r="E1056" s="26"/>
      <c r="F1056" s="30">
        <f>3600*(B1056*'data'!$C$15/1000-H1056-I1055)/C1056</f>
        <v>421.650527217653</v>
      </c>
      <c r="G1056" s="30">
        <f>IF(F1056&gt;'data'!$H$29,'data'!$H$29,IF(F1056&lt;0,0,F1056))</f>
        <v>421.650527217653</v>
      </c>
      <c r="H1056" s="30">
        <f>(J1056*'data'!$C$16+K1056*OFFSET('data'!$C$17,0,D1056)-I1055*(OFFSET('data'!$C$18,0,D1056)+'data'!$C$19+OFFSET('data'!$C$20,0,D1056)))*$C1056/60</f>
        <v>-0.585625732246765</v>
      </c>
      <c r="I1056" s="30">
        <f>(G1056/60)*$C1056/60+H1056+I1055</f>
        <v>16.3633802816823</v>
      </c>
      <c r="J1056" s="30">
        <f>J1055+('data'!$C$19*I1055-'data'!$C$16*J1055)*$C1056/60</f>
        <v>67.25154722901959</v>
      </c>
      <c r="K1056" s="30">
        <f>K1055+(OFFSET('data'!$C$20,0,D1056)*I1055-OFFSET('data'!$C$17,0,D1056)*K1055)*$C1056/60</f>
        <v>217.399348335898</v>
      </c>
      <c r="L1056" s="28">
        <f>$A1056/60</f>
        <v>87.6666666666667</v>
      </c>
      <c r="M1056" s="24">
        <f>I1056/'data'!$C$15*1000</f>
        <v>2.5</v>
      </c>
      <c r="N1056" s="24">
        <f>N1055+'data'!$G$21*(M1055-N1055)/60*C1055</f>
        <v>2.49999011399905</v>
      </c>
      <c r="O1056" s="25">
        <f>IF(N1056&lt;='data'!$G$22,1.89,1.47)</f>
        <v>1.89</v>
      </c>
      <c r="P1056" s="24">
        <f>$A1056</f>
        <v>5260</v>
      </c>
      <c r="Q1056" s="25">
        <f>'data'!$G$23-'data'!$G$23*(1-('data'!$G$22^O1056)/('data'!$G$22^O1056+N1056^O1056))</f>
        <v>54.2015097603542</v>
      </c>
      <c r="R1056" s="25">
        <f>VLOOKUP(IF(P1056-'data'!$G$24&lt;0,0,P1056-'data'!$G$24),P2:Q1104,2)</f>
        <v>54.2015179546369</v>
      </c>
    </row>
    <row r="1057" ht="20.05" customHeight="1">
      <c r="A1057" s="22">
        <f>$A1056+C1056</f>
        <v>5265</v>
      </c>
      <c r="B1057" s="23">
        <v>2.5</v>
      </c>
      <c r="C1057" s="24">
        <v>5</v>
      </c>
      <c r="D1057" t="b" s="25">
        <v>0</v>
      </c>
      <c r="E1057" s="26"/>
      <c r="F1057" s="30">
        <f>3600*(B1057*'data'!$C$15/1000-H1057-I1056)/C1057</f>
        <v>421.605556773499</v>
      </c>
      <c r="G1057" s="30">
        <f>IF(F1057&gt;'data'!$H$29,'data'!$H$29,IF(F1057&lt;0,0,F1057))</f>
        <v>421.605556773499</v>
      </c>
      <c r="H1057" s="30">
        <f>(J1057*'data'!$C$16+K1057*OFFSET('data'!$C$17,0,D1057)-I1056*(OFFSET('data'!$C$18,0,D1057)+'data'!$C$19+OFFSET('data'!$C$20,0,D1057)))*$C1057/60</f>
        <v>-0.585563273296552</v>
      </c>
      <c r="I1057" s="30">
        <f>(G1057/60)*$C1057/60+H1057+I1056</f>
        <v>16.3633802816823</v>
      </c>
      <c r="J1057" s="30">
        <f>J1056+('data'!$C$19*I1056-'data'!$C$16*J1056)*$C1057/60</f>
        <v>67.2523612766162</v>
      </c>
      <c r="K1057" s="30">
        <f>K1056+(OFFSET('data'!$C$20,0,D1057)*I1056-OFFSET('data'!$C$17,0,D1057)*K1056)*$C1057/60</f>
        <v>217.571962140515</v>
      </c>
      <c r="L1057" s="28">
        <f>$A1057/60</f>
        <v>87.75</v>
      </c>
      <c r="M1057" s="24">
        <f>I1057/'data'!$C$15*1000</f>
        <v>2.5</v>
      </c>
      <c r="N1057" s="24">
        <f>N1056+'data'!$G$21*(M1056-N1056)/60*C1056</f>
        <v>2.49999023032973</v>
      </c>
      <c r="O1057" s="25">
        <f>IF(N1057&lt;='data'!$G$22,1.89,1.47)</f>
        <v>1.89</v>
      </c>
      <c r="P1057" s="24">
        <f>$A1057</f>
        <v>5265</v>
      </c>
      <c r="Q1057" s="25">
        <f>'data'!$G$23-'data'!$G$23*(1-('data'!$G$22^O1057)/('data'!$G$22^O1057+N1057^O1057))</f>
        <v>54.2015077716919</v>
      </c>
      <c r="R1057" s="25">
        <f>VLOOKUP(IF(P1057-'data'!$G$24&lt;0,0,P1057-'data'!$G$24),P2:Q1104,2)</f>
        <v>54.2015158695505</v>
      </c>
    </row>
    <row r="1058" ht="20.05" customHeight="1">
      <c r="A1058" s="22">
        <f>$A1057+C1057</f>
        <v>5270</v>
      </c>
      <c r="B1058" s="23">
        <v>2.5</v>
      </c>
      <c r="C1058" s="24">
        <v>5</v>
      </c>
      <c r="D1058" t="b" s="25">
        <v>0</v>
      </c>
      <c r="E1058" s="26"/>
      <c r="F1058" s="30">
        <f>3600*(B1058*'data'!$C$15/1000-H1058-I1057)/C1058</f>
        <v>421.560620391986</v>
      </c>
      <c r="G1058" s="30">
        <f>IF(F1058&gt;'data'!$H$29,'data'!$H$29,IF(F1058&lt;0,0,F1058))</f>
        <v>421.560620391986</v>
      </c>
      <c r="H1058" s="30">
        <f>(J1058*'data'!$C$16+K1058*OFFSET('data'!$C$17,0,D1058)-I1057*(OFFSET('data'!$C$18,0,D1058)+'data'!$C$19+OFFSET('data'!$C$20,0,D1058)))*$C1058/60</f>
        <v>-0.585500861655561</v>
      </c>
      <c r="I1058" s="30">
        <f>(G1058/60)*$C1058/60+H1058+I1057</f>
        <v>16.3633802816823</v>
      </c>
      <c r="J1058" s="30">
        <f>J1057+('data'!$C$19*I1057-'data'!$C$16*J1057)*$C1058/60</f>
        <v>67.25317054709051</v>
      </c>
      <c r="K1058" s="30">
        <f>K1057+(OFFSET('data'!$C$20,0,D1058)*I1057-OFFSET('data'!$C$17,0,D1058)*K1057)*$C1058/60</f>
        <v>217.744518263304</v>
      </c>
      <c r="L1058" s="28">
        <f>$A1058/60</f>
        <v>87.8333333333333</v>
      </c>
      <c r="M1058" s="24">
        <f>I1058/'data'!$C$15*1000</f>
        <v>2.5</v>
      </c>
      <c r="N1058" s="24">
        <f>N1057+'data'!$G$21*(M1057-N1057)/60*C1057</f>
        <v>2.49999034529152</v>
      </c>
      <c r="O1058" s="25">
        <f>IF(N1058&lt;='data'!$G$22,1.89,1.47)</f>
        <v>1.89</v>
      </c>
      <c r="P1058" s="24">
        <f>$A1058</f>
        <v>5270</v>
      </c>
      <c r="Q1058" s="25">
        <f>'data'!$G$23-'data'!$G$23*(1-('data'!$G$22^O1058)/('data'!$G$22^O1058+N1058^O1058))</f>
        <v>54.2015058064307</v>
      </c>
      <c r="R1058" s="25">
        <f>VLOOKUP(IF(P1058-'data'!$G$24&lt;0,0,P1058-'data'!$G$24),P2:Q1104,2)</f>
        <v>54.2015138089999</v>
      </c>
    </row>
    <row r="1059" ht="20.05" customHeight="1">
      <c r="A1059" s="22">
        <f>$A1058+C1058</f>
        <v>5275</v>
      </c>
      <c r="B1059" s="23">
        <v>2.5</v>
      </c>
      <c r="C1059" s="24">
        <v>5</v>
      </c>
      <c r="D1059" t="b" s="25">
        <v>0</v>
      </c>
      <c r="E1059" s="26"/>
      <c r="F1059" s="30">
        <f>3600*(B1059*'data'!$C$15/1000-H1059-I1058)/C1059</f>
        <v>421.515717950025</v>
      </c>
      <c r="G1059" s="30">
        <f>IF(F1059&gt;'data'!$H$29,'data'!$H$29,IF(F1059&lt;0,0,F1059))</f>
        <v>421.515717950025</v>
      </c>
      <c r="H1059" s="30">
        <f>(J1059*'data'!$C$16+K1059*OFFSET('data'!$C$17,0,D1059)-I1058*(OFFSET('data'!$C$18,0,D1059)+'data'!$C$19+OFFSET('data'!$C$20,0,D1059)))*$C1059/60</f>
        <v>-0.585438497152838</v>
      </c>
      <c r="I1059" s="30">
        <f>(G1059/60)*$C1059/60+H1059+I1058</f>
        <v>16.3633802816823</v>
      </c>
      <c r="J1059" s="30">
        <f>J1058+('data'!$C$19*I1058-'data'!$C$16*J1058)*$C1059/60</f>
        <v>67.25397506847639</v>
      </c>
      <c r="K1059" s="30">
        <f>K1058+(OFFSET('data'!$C$20,0,D1059)*I1058-OFFSET('data'!$C$17,0,D1059)*K1058)*$C1059/60</f>
        <v>217.917016723540</v>
      </c>
      <c r="L1059" s="28">
        <f>$A1059/60</f>
        <v>87.9166666666667</v>
      </c>
      <c r="M1059" s="24">
        <f>I1059/'data'!$C$15*1000</f>
        <v>2.5</v>
      </c>
      <c r="N1059" s="24">
        <f>N1058+'data'!$G$21*(M1058-N1058)/60*C1058</f>
        <v>2.49999045890053</v>
      </c>
      <c r="O1059" s="25">
        <f>IF(N1059&lt;='data'!$G$22,1.89,1.47)</f>
        <v>1.89</v>
      </c>
      <c r="P1059" s="24">
        <f>$A1059</f>
        <v>5275</v>
      </c>
      <c r="Q1059" s="25">
        <f>'data'!$G$23-'data'!$G$23*(1-('data'!$G$22^O1059)/('data'!$G$22^O1059+N1059^O1059))</f>
        <v>54.2015038642953</v>
      </c>
      <c r="R1059" s="25">
        <f>VLOOKUP(IF(P1059-'data'!$G$24&lt;0,0,P1059-'data'!$G$24),P2:Q1104,2)</f>
        <v>54.2015117726962</v>
      </c>
    </row>
    <row r="1060" ht="20.05" customHeight="1">
      <c r="A1060" s="22">
        <f>$A1059+C1059</f>
        <v>5280</v>
      </c>
      <c r="B1060" s="23">
        <v>2.5</v>
      </c>
      <c r="C1060" s="24">
        <v>5</v>
      </c>
      <c r="D1060" t="b" s="25">
        <v>0</v>
      </c>
      <c r="E1060" s="26"/>
      <c r="F1060" s="30">
        <f>3600*(B1060*'data'!$C$15/1000-H1060-I1059)/C1060</f>
        <v>421.470849325227</v>
      </c>
      <c r="G1060" s="30">
        <f>IF(F1060&gt;'data'!$H$29,'data'!$H$29,IF(F1060&lt;0,0,F1060))</f>
        <v>421.470849325227</v>
      </c>
      <c r="H1060" s="30">
        <f>(J1060*'data'!$C$16+K1060*OFFSET('data'!$C$17,0,D1060)-I1059*(OFFSET('data'!$C$18,0,D1060)+'data'!$C$19+OFFSET('data'!$C$20,0,D1060)))*$C1060/60</f>
        <v>-0.5853761796183961</v>
      </c>
      <c r="I1060" s="30">
        <f>(G1060/60)*$C1060/60+H1060+I1059</f>
        <v>16.3633802816823</v>
      </c>
      <c r="J1060" s="30">
        <f>J1059+('data'!$C$19*I1059-'data'!$C$16*J1059)*$C1060/60</f>
        <v>67.2547748686432</v>
      </c>
      <c r="K1060" s="30">
        <f>K1059+(OFFSET('data'!$C$20,0,D1060)*I1059-OFFSET('data'!$C$17,0,D1060)*K1059)*$C1060/60</f>
        <v>218.089457540493</v>
      </c>
      <c r="L1060" s="28">
        <f>$A1060/60</f>
        <v>88</v>
      </c>
      <c r="M1060" s="24">
        <f>I1060/'data'!$C$15*1000</f>
        <v>2.5</v>
      </c>
      <c r="N1060" s="24">
        <f>N1059+'data'!$G$21*(M1059-N1059)/60*C1059</f>
        <v>2.49999057117268</v>
      </c>
      <c r="O1060" s="25">
        <f>IF(N1060&lt;='data'!$G$22,1.89,1.47)</f>
        <v>1.89</v>
      </c>
      <c r="P1060" s="24">
        <f>$A1060</f>
        <v>5280</v>
      </c>
      <c r="Q1060" s="25">
        <f>'data'!$G$23-'data'!$G$23*(1-('data'!$G$22^O1060)/('data'!$G$22^O1060+N1060^O1060))</f>
        <v>54.2015019450134</v>
      </c>
      <c r="R1060" s="25">
        <f>VLOOKUP(IF(P1060-'data'!$G$24&lt;0,0,P1060-'data'!$G$24),P2:Q1104,2)</f>
        <v>54.2015097603542</v>
      </c>
    </row>
    <row r="1061" ht="20.05" customHeight="1">
      <c r="A1061" s="22">
        <f>$A1060+C1060</f>
        <v>5285</v>
      </c>
      <c r="B1061" s="23">
        <v>2.5</v>
      </c>
      <c r="C1061" s="24">
        <v>5</v>
      </c>
      <c r="D1061" t="b" s="25">
        <v>0</v>
      </c>
      <c r="E1061" s="26"/>
      <c r="F1061" s="30">
        <f>3600*(B1061*'data'!$C$15/1000-H1061-I1060)/C1061</f>
        <v>421.426014395894</v>
      </c>
      <c r="G1061" s="30">
        <f>IF(F1061&gt;'data'!$H$29,'data'!$H$29,IF(F1061&lt;0,0,F1061))</f>
        <v>421.426014395894</v>
      </c>
      <c r="H1061" s="30">
        <f>(J1061*'data'!$C$16+K1061*OFFSET('data'!$C$17,0,D1061)-I1060*(OFFSET('data'!$C$18,0,D1061)+'data'!$C$19+OFFSET('data'!$C$20,0,D1061)))*$C1061/60</f>
        <v>-0.585313908883211</v>
      </c>
      <c r="I1061" s="30">
        <f>(G1061/60)*$C1061/60+H1061+I1060</f>
        <v>16.3633802816823</v>
      </c>
      <c r="J1061" s="30">
        <f>J1060+('data'!$C$19*I1060-'data'!$C$16*J1060)*$C1061/60</f>
        <v>67.25556997529669</v>
      </c>
      <c r="K1061" s="30">
        <f>K1060+(OFFSET('data'!$C$20,0,D1061)*I1060-OFFSET('data'!$C$17,0,D1061)*K1060)*$C1061/60</f>
        <v>218.261840733425</v>
      </c>
      <c r="L1061" s="28">
        <f>$A1061/60</f>
        <v>88.0833333333333</v>
      </c>
      <c r="M1061" s="24">
        <f>I1061/'data'!$C$15*1000</f>
        <v>2.5</v>
      </c>
      <c r="N1061" s="24">
        <f>N1060+'data'!$G$21*(M1060-N1060)/60*C1060</f>
        <v>2.4999906821237</v>
      </c>
      <c r="O1061" s="25">
        <f>IF(N1061&lt;='data'!$G$22,1.89,1.47)</f>
        <v>1.89</v>
      </c>
      <c r="P1061" s="24">
        <f>$A1061</f>
        <v>5285</v>
      </c>
      <c r="Q1061" s="25">
        <f>'data'!$G$23-'data'!$G$23*(1-('data'!$G$22^O1061)/('data'!$G$22^O1061+N1061^O1061))</f>
        <v>54.2015000483161</v>
      </c>
      <c r="R1061" s="25">
        <f>VLOOKUP(IF(P1061-'data'!$G$24&lt;0,0,P1061-'data'!$G$24),P2:Q1104,2)</f>
        <v>54.2015077716919</v>
      </c>
    </row>
    <row r="1062" ht="20.05" customHeight="1">
      <c r="A1062" s="22">
        <f>$A1061+C1061</f>
        <v>5290</v>
      </c>
      <c r="B1062" s="23">
        <v>2.5</v>
      </c>
      <c r="C1062" s="24">
        <v>5</v>
      </c>
      <c r="D1062" t="b" s="25">
        <v>0</v>
      </c>
      <c r="E1062" s="26"/>
      <c r="F1062" s="30">
        <f>3600*(B1062*'data'!$C$15/1000-H1062-I1061)/C1062</f>
        <v>421.381213041018</v>
      </c>
      <c r="G1062" s="30">
        <f>IF(F1062&gt;'data'!$H$29,'data'!$H$29,IF(F1062&lt;0,0,F1062))</f>
        <v>421.381213041018</v>
      </c>
      <c r="H1062" s="30">
        <f>(J1062*'data'!$C$16+K1062*OFFSET('data'!$C$17,0,D1062)-I1061*(OFFSET('data'!$C$18,0,D1062)+'data'!$C$19+OFFSET('data'!$C$20,0,D1062)))*$C1062/60</f>
        <v>-0.585251684779216</v>
      </c>
      <c r="I1062" s="30">
        <f>(G1062/60)*$C1062/60+H1062+I1061</f>
        <v>16.3633802816823</v>
      </c>
      <c r="J1062" s="30">
        <f>J1061+('data'!$C$19*I1061-'data'!$C$16*J1061)*$C1062/60</f>
        <v>67.2563604159801</v>
      </c>
      <c r="K1062" s="30">
        <f>K1061+(OFFSET('data'!$C$20,0,D1062)*I1061-OFFSET('data'!$C$17,0,D1062)*K1061)*$C1062/60</f>
        <v>218.434166321592</v>
      </c>
      <c r="L1062" s="28">
        <f>$A1062/60</f>
        <v>88.1666666666667</v>
      </c>
      <c r="M1062" s="24">
        <f>I1062/'data'!$C$15*1000</f>
        <v>2.5</v>
      </c>
      <c r="N1062" s="24">
        <f>N1061+'data'!$G$21*(M1061-N1061)/60*C1061</f>
        <v>2.49999079176914</v>
      </c>
      <c r="O1062" s="25">
        <f>IF(N1062&lt;='data'!$G$22,1.89,1.47)</f>
        <v>1.89</v>
      </c>
      <c r="P1062" s="24">
        <f>$A1062</f>
        <v>5290</v>
      </c>
      <c r="Q1062" s="25">
        <f>'data'!$G$23-'data'!$G$23*(1-('data'!$G$22^O1062)/('data'!$G$22^O1062+N1062^O1062))</f>
        <v>54.2014981739377</v>
      </c>
      <c r="R1062" s="25">
        <f>VLOOKUP(IF(P1062-'data'!$G$24&lt;0,0,P1062-'data'!$G$24),P2:Q1104,2)</f>
        <v>54.2015058064307</v>
      </c>
    </row>
    <row r="1063" ht="20.05" customHeight="1">
      <c r="A1063" s="22">
        <f>$A1062+C1062</f>
        <v>5295</v>
      </c>
      <c r="B1063" s="23">
        <v>2.5</v>
      </c>
      <c r="C1063" s="24">
        <v>5</v>
      </c>
      <c r="D1063" t="b" s="25">
        <v>0</v>
      </c>
      <c r="E1063" s="26"/>
      <c r="F1063" s="30">
        <f>3600*(B1063*'data'!$C$15/1000-H1063-I1062)/C1063</f>
        <v>421.336445140272</v>
      </c>
      <c r="G1063" s="30">
        <f>IF(F1063&gt;'data'!$H$29,'data'!$H$29,IF(F1063&lt;0,0,F1063))</f>
        <v>421.336445140272</v>
      </c>
      <c r="H1063" s="30">
        <f>(J1063*'data'!$C$16+K1063*OFFSET('data'!$C$17,0,D1063)-I1062*(OFFSET('data'!$C$18,0,D1063)+'data'!$C$19+OFFSET('data'!$C$20,0,D1063)))*$C1063/60</f>
        <v>-0.585189507139291</v>
      </c>
      <c r="I1063" s="30">
        <f>(G1063/60)*$C1063/60+H1063+I1062</f>
        <v>16.3633802816823</v>
      </c>
      <c r="J1063" s="30">
        <f>J1062+('data'!$C$19*I1062-'data'!$C$16*J1062)*$C1063/60</f>
        <v>67.25714621807499</v>
      </c>
      <c r="K1063" s="30">
        <f>K1062+(OFFSET('data'!$C$20,0,D1063)*I1062-OFFSET('data'!$C$17,0,D1063)*K1062)*$C1063/60</f>
        <v>218.606434324243</v>
      </c>
      <c r="L1063" s="28">
        <f>$A1063/60</f>
        <v>88.25</v>
      </c>
      <c r="M1063" s="24">
        <f>I1063/'data'!$C$15*1000</f>
        <v>2.5</v>
      </c>
      <c r="N1063" s="24">
        <f>N1062+'data'!$G$21*(M1062-N1062)/60*C1062</f>
        <v>2.49999090012436</v>
      </c>
      <c r="O1063" s="25">
        <f>IF(N1063&lt;='data'!$G$22,1.89,1.47)</f>
        <v>1.89</v>
      </c>
      <c r="P1063" s="24">
        <f>$A1063</f>
        <v>5295</v>
      </c>
      <c r="Q1063" s="25">
        <f>'data'!$G$23-'data'!$G$23*(1-('data'!$G$22^O1063)/('data'!$G$22^O1063+N1063^O1063))</f>
        <v>54.2014963216156</v>
      </c>
      <c r="R1063" s="25">
        <f>VLOOKUP(IF(P1063-'data'!$G$24&lt;0,0,P1063-'data'!$G$24),P2:Q1104,2)</f>
        <v>54.2015038642953</v>
      </c>
    </row>
    <row r="1064" ht="20.05" customHeight="1">
      <c r="A1064" s="22">
        <f>$A1063+C1063</f>
        <v>5300</v>
      </c>
      <c r="B1064" s="23">
        <v>2.5</v>
      </c>
      <c r="C1064" s="24">
        <v>5</v>
      </c>
      <c r="D1064" t="b" s="25">
        <v>0</v>
      </c>
      <c r="E1064" s="26"/>
      <c r="F1064" s="30">
        <f>3600*(B1064*'data'!$C$15/1000-H1064-I1063)/C1064</f>
        <v>421.291710574014</v>
      </c>
      <c r="G1064" s="30">
        <f>IF(F1064&gt;'data'!$H$29,'data'!$H$29,IF(F1064&lt;0,0,F1064))</f>
        <v>421.291710574014</v>
      </c>
      <c r="H1064" s="30">
        <f>(J1064*'data'!$C$16+K1064*OFFSET('data'!$C$17,0,D1064)-I1063*(OFFSET('data'!$C$18,0,D1064)+'data'!$C$19+OFFSET('data'!$C$20,0,D1064)))*$C1064/60</f>
        <v>-0.585127375797266</v>
      </c>
      <c r="I1064" s="30">
        <f>(G1064/60)*$C1064/60+H1064+I1063</f>
        <v>16.3633802816823</v>
      </c>
      <c r="J1064" s="30">
        <f>J1063+('data'!$C$19*I1063-'data'!$C$16*J1063)*$C1064/60</f>
        <v>67.2579274088023</v>
      </c>
      <c r="K1064" s="30">
        <f>K1063+(OFFSET('data'!$C$20,0,D1064)*I1063-OFFSET('data'!$C$17,0,D1064)*K1063)*$C1064/60</f>
        <v>218.778644760622</v>
      </c>
      <c r="L1064" s="28">
        <f>$A1064/60</f>
        <v>88.3333333333333</v>
      </c>
      <c r="M1064" s="24">
        <f>I1064/'data'!$C$15*1000</f>
        <v>2.5</v>
      </c>
      <c r="N1064" s="24">
        <f>N1063+'data'!$G$21*(M1063-N1063)/60*C1063</f>
        <v>2.49999100720454</v>
      </c>
      <c r="O1064" s="25">
        <f>IF(N1064&lt;='data'!$G$22,1.89,1.47)</f>
        <v>1.89</v>
      </c>
      <c r="P1064" s="24">
        <f>$A1064</f>
        <v>5300</v>
      </c>
      <c r="Q1064" s="25">
        <f>'data'!$G$23-'data'!$G$23*(1-('data'!$G$22^O1064)/('data'!$G$22^O1064+N1064^O1064))</f>
        <v>54.2014944910901</v>
      </c>
      <c r="R1064" s="25">
        <f>VLOOKUP(IF(P1064-'data'!$G$24&lt;0,0,P1064-'data'!$G$24),P2:Q1104,2)</f>
        <v>54.2015019450134</v>
      </c>
    </row>
    <row r="1065" ht="20.05" customHeight="1">
      <c r="A1065" s="22">
        <f>$A1064+C1064</f>
        <v>5305</v>
      </c>
      <c r="B1065" s="23">
        <v>2.5</v>
      </c>
      <c r="C1065" s="24">
        <v>5</v>
      </c>
      <c r="D1065" t="b" s="25">
        <v>0</v>
      </c>
      <c r="E1065" s="26"/>
      <c r="F1065" s="30">
        <f>3600*(B1065*'data'!$C$15/1000-H1065-I1064)/C1065</f>
        <v>421.247009223274</v>
      </c>
      <c r="G1065" s="30">
        <f>IF(F1065&gt;'data'!$H$29,'data'!$H$29,IF(F1065&lt;0,0,F1065))</f>
        <v>421.247009223274</v>
      </c>
      <c r="H1065" s="30">
        <f>(J1065*'data'!$C$16+K1065*OFFSET('data'!$C$17,0,D1065)-I1064*(OFFSET('data'!$C$18,0,D1065)+'data'!$C$19+OFFSET('data'!$C$20,0,D1065)))*$C1065/60</f>
        <v>-0.585065290587906</v>
      </c>
      <c r="I1065" s="30">
        <f>(G1065/60)*$C1065/60+H1065+I1064</f>
        <v>16.3633802816823</v>
      </c>
      <c r="J1065" s="30">
        <f>J1064+('data'!$C$19*I1064-'data'!$C$16*J1064)*$C1065/60</f>
        <v>67.2587040152232</v>
      </c>
      <c r="K1065" s="30">
        <f>K1064+(OFFSET('data'!$C$20,0,D1065)*I1064-OFFSET('data'!$C$17,0,D1065)*K1064)*$C1065/60</f>
        <v>218.950797649965</v>
      </c>
      <c r="L1065" s="28">
        <f>$A1065/60</f>
        <v>88.4166666666667</v>
      </c>
      <c r="M1065" s="24">
        <f>I1065/'data'!$C$15*1000</f>
        <v>2.5</v>
      </c>
      <c r="N1065" s="24">
        <f>N1064+'data'!$G$21*(M1064-N1064)/60*C1064</f>
        <v>2.49999111302468</v>
      </c>
      <c r="O1065" s="25">
        <f>IF(N1065&lt;='data'!$G$22,1.89,1.47)</f>
        <v>1.89</v>
      </c>
      <c r="P1065" s="24">
        <f>$A1065</f>
        <v>5305</v>
      </c>
      <c r="Q1065" s="25">
        <f>'data'!$G$23-'data'!$G$23*(1-('data'!$G$22^O1065)/('data'!$G$22^O1065+N1065^O1065))</f>
        <v>54.201492682105</v>
      </c>
      <c r="R1065" s="25">
        <f>VLOOKUP(IF(P1065-'data'!$G$24&lt;0,0,P1065-'data'!$G$24),P2:Q1104,2)</f>
        <v>54.2015000483161</v>
      </c>
    </row>
    <row r="1066" ht="20.05" customHeight="1">
      <c r="A1066" s="22">
        <f>$A1065+C1065</f>
        <v>5310</v>
      </c>
      <c r="B1066" s="23">
        <v>2.5</v>
      </c>
      <c r="C1066" s="24">
        <v>5</v>
      </c>
      <c r="D1066" t="b" s="25">
        <v>0</v>
      </c>
      <c r="E1066" s="26"/>
      <c r="F1066" s="30">
        <f>3600*(B1066*'data'!$C$15/1000-H1066-I1065)/C1066</f>
        <v>421.202340969760</v>
      </c>
      <c r="G1066" s="30">
        <f>IF(F1066&gt;'data'!$H$29,'data'!$H$29,IF(F1066&lt;0,0,F1066))</f>
        <v>421.202340969760</v>
      </c>
      <c r="H1066" s="30">
        <f>(J1066*'data'!$C$16+K1066*OFFSET('data'!$C$17,0,D1066)-I1065*(OFFSET('data'!$C$18,0,D1066)+'data'!$C$19+OFFSET('data'!$C$20,0,D1066)))*$C1066/60</f>
        <v>-0.585003251346914</v>
      </c>
      <c r="I1066" s="30">
        <f>(G1066/60)*$C1066/60+H1066+I1065</f>
        <v>16.3633802816823</v>
      </c>
      <c r="J1066" s="30">
        <f>J1065+('data'!$C$19*I1065-'data'!$C$16*J1065)*$C1066/60</f>
        <v>67.259476064240</v>
      </c>
      <c r="K1066" s="30">
        <f>K1065+(OFFSET('data'!$C$20,0,D1066)*I1065-OFFSET('data'!$C$17,0,D1066)*K1065)*$C1066/60</f>
        <v>219.122893011503</v>
      </c>
      <c r="L1066" s="28">
        <f>$A1066/60</f>
        <v>88.5</v>
      </c>
      <c r="M1066" s="24">
        <f>I1066/'data'!$C$15*1000</f>
        <v>2.5</v>
      </c>
      <c r="N1066" s="24">
        <f>N1065+'data'!$G$21*(M1065-N1065)/60*C1065</f>
        <v>2.49999121759961</v>
      </c>
      <c r="O1066" s="25">
        <f>IF(N1066&lt;='data'!$G$22,1.89,1.47)</f>
        <v>1.89</v>
      </c>
      <c r="P1066" s="24">
        <f>$A1066</f>
        <v>5310</v>
      </c>
      <c r="Q1066" s="25">
        <f>'data'!$G$23-'data'!$G$23*(1-('data'!$G$22^O1066)/('data'!$G$22^O1066+N1066^O1066))</f>
        <v>54.2014908944067</v>
      </c>
      <c r="R1066" s="25">
        <f>VLOOKUP(IF(P1066-'data'!$G$24&lt;0,0,P1066-'data'!$G$24),P2:Q1104,2)</f>
        <v>54.2014981739377</v>
      </c>
    </row>
    <row r="1067" ht="20.05" customHeight="1">
      <c r="A1067" s="22">
        <f>$A1066+C1066</f>
        <v>5315</v>
      </c>
      <c r="B1067" s="23">
        <v>2.5</v>
      </c>
      <c r="C1067" s="24">
        <v>5</v>
      </c>
      <c r="D1067" t="b" s="25">
        <v>0</v>
      </c>
      <c r="E1067" s="26"/>
      <c r="F1067" s="30">
        <f>3600*(B1067*'data'!$C$15/1000-H1067-I1066)/C1067</f>
        <v>421.157705695844</v>
      </c>
      <c r="G1067" s="30">
        <f>IF(F1067&gt;'data'!$H$29,'data'!$H$29,IF(F1067&lt;0,0,F1067))</f>
        <v>421.157705695844</v>
      </c>
      <c r="H1067" s="30">
        <f>(J1067*'data'!$C$16+K1067*OFFSET('data'!$C$17,0,D1067)-I1066*(OFFSET('data'!$C$18,0,D1067)+'data'!$C$19+OFFSET('data'!$C$20,0,D1067)))*$C1067/60</f>
        <v>-0.58494125791092</v>
      </c>
      <c r="I1067" s="30">
        <f>(G1067/60)*$C1067/60+H1067+I1066</f>
        <v>16.3633802816823</v>
      </c>
      <c r="J1067" s="30">
        <f>J1066+('data'!$C$19*I1066-'data'!$C$16*J1066)*$C1067/60</f>
        <v>67.2602435825971</v>
      </c>
      <c r="K1067" s="30">
        <f>K1066+(OFFSET('data'!$C$20,0,D1067)*I1066-OFFSET('data'!$C$17,0,D1067)*K1066)*$C1067/60</f>
        <v>219.294930864460</v>
      </c>
      <c r="L1067" s="28">
        <f>$A1067/60</f>
        <v>88.5833333333333</v>
      </c>
      <c r="M1067" s="24">
        <f>I1067/'data'!$C$15*1000</f>
        <v>2.5</v>
      </c>
      <c r="N1067" s="24">
        <f>N1066+'data'!$G$21*(M1066-N1066)/60*C1066</f>
        <v>2.49999132094399</v>
      </c>
      <c r="O1067" s="25">
        <f>IF(N1067&lt;='data'!$G$22,1.89,1.47)</f>
        <v>1.89</v>
      </c>
      <c r="P1067" s="24">
        <f>$A1067</f>
        <v>5315</v>
      </c>
      <c r="Q1067" s="25">
        <f>'data'!$G$23-'data'!$G$23*(1-('data'!$G$22^O1067)/('data'!$G$22^O1067+N1067^O1067))</f>
        <v>54.2014891277446</v>
      </c>
      <c r="R1067" s="25">
        <f>VLOOKUP(IF(P1067-'data'!$G$24&lt;0,0,P1067-'data'!$G$24),P2:Q1104,2)</f>
        <v>54.2014963216156</v>
      </c>
    </row>
    <row r="1068" ht="20.05" customHeight="1">
      <c r="A1068" s="22">
        <f>$A1067+C1067</f>
        <v>5320</v>
      </c>
      <c r="B1068" s="23">
        <v>2.5</v>
      </c>
      <c r="C1068" s="24">
        <v>5</v>
      </c>
      <c r="D1068" t="b" s="25">
        <v>0</v>
      </c>
      <c r="E1068" s="26"/>
      <c r="F1068" s="30">
        <f>3600*(B1068*'data'!$C$15/1000-H1068-I1067)/C1068</f>
        <v>421.113103284565</v>
      </c>
      <c r="G1068" s="30">
        <f>IF(F1068&gt;'data'!$H$29,'data'!$H$29,IF(F1068&lt;0,0,F1068))</f>
        <v>421.113103284565</v>
      </c>
      <c r="H1068" s="30">
        <f>(J1068*'data'!$C$16+K1068*OFFSET('data'!$C$17,0,D1068)-I1067*(OFFSET('data'!$C$18,0,D1068)+'data'!$C$19+OFFSET('data'!$C$20,0,D1068)))*$C1068/60</f>
        <v>-0.584879310117476</v>
      </c>
      <c r="I1068" s="30">
        <f>(G1068/60)*$C1068/60+H1068+I1067</f>
        <v>16.3633802816823</v>
      </c>
      <c r="J1068" s="30">
        <f>J1067+('data'!$C$19*I1067-'data'!$C$16*J1067)*$C1068/60</f>
        <v>67.2610065968821</v>
      </c>
      <c r="K1068" s="30">
        <f>K1067+(OFFSET('data'!$C$20,0,D1068)*I1067-OFFSET('data'!$C$17,0,D1068)*K1067)*$C1068/60</f>
        <v>219.466911228053</v>
      </c>
      <c r="L1068" s="28">
        <f>$A1068/60</f>
        <v>88.6666666666667</v>
      </c>
      <c r="M1068" s="24">
        <f>I1068/'data'!$C$15*1000</f>
        <v>2.5</v>
      </c>
      <c r="N1068" s="24">
        <f>N1067+'data'!$G$21*(M1067-N1067)/60*C1067</f>
        <v>2.49999142307229</v>
      </c>
      <c r="O1068" s="25">
        <f>IF(N1068&lt;='data'!$G$22,1.89,1.47)</f>
        <v>1.89</v>
      </c>
      <c r="P1068" s="24">
        <f>$A1068</f>
        <v>5320</v>
      </c>
      <c r="Q1068" s="25">
        <f>'data'!$G$23-'data'!$G$23*(1-('data'!$G$22^O1068)/('data'!$G$22^O1068+N1068^O1068))</f>
        <v>54.2014873818712</v>
      </c>
      <c r="R1068" s="25">
        <f>VLOOKUP(IF(P1068-'data'!$G$24&lt;0,0,P1068-'data'!$G$24),P2:Q1104,2)</f>
        <v>54.2014944910901</v>
      </c>
    </row>
    <row r="1069" ht="20.05" customHeight="1">
      <c r="A1069" s="22">
        <f>$A1068+C1068</f>
        <v>5325</v>
      </c>
      <c r="B1069" s="23">
        <v>2.5</v>
      </c>
      <c r="C1069" s="24">
        <v>5</v>
      </c>
      <c r="D1069" t="b" s="25">
        <v>0</v>
      </c>
      <c r="E1069" s="26"/>
      <c r="F1069" s="30">
        <f>3600*(B1069*'data'!$C$15/1000-H1069-I1068)/C1069</f>
        <v>421.068533619620</v>
      </c>
      <c r="G1069" s="30">
        <f>IF(F1069&gt;'data'!$H$29,'data'!$H$29,IF(F1069&lt;0,0,F1069))</f>
        <v>421.068533619620</v>
      </c>
      <c r="H1069" s="30">
        <f>(J1069*'data'!$C$16+K1069*OFFSET('data'!$C$17,0,D1069)-I1068*(OFFSET('data'!$C$18,0,D1069)+'data'!$C$19+OFFSET('data'!$C$20,0,D1069)))*$C1069/60</f>
        <v>-0.584817407805053</v>
      </c>
      <c r="I1069" s="30">
        <f>(G1069/60)*$C1069/60+H1069+I1068</f>
        <v>16.3633802816823</v>
      </c>
      <c r="J1069" s="30">
        <f>J1068+('data'!$C$19*I1068-'data'!$C$16*J1068)*$C1069/60</f>
        <v>67.2617651335265</v>
      </c>
      <c r="K1069" s="30">
        <f>K1068+(OFFSET('data'!$C$20,0,D1069)*I1068-OFFSET('data'!$C$17,0,D1069)*K1068)*$C1069/60</f>
        <v>219.638834121493</v>
      </c>
      <c r="L1069" s="28">
        <f>$A1069/60</f>
        <v>88.75</v>
      </c>
      <c r="M1069" s="24">
        <f>I1069/'data'!$C$15*1000</f>
        <v>2.5</v>
      </c>
      <c r="N1069" s="24">
        <f>N1068+'data'!$G$21*(M1068-N1068)/60*C1068</f>
        <v>2.49999152399883</v>
      </c>
      <c r="O1069" s="25">
        <f>IF(N1069&lt;='data'!$G$22,1.89,1.47)</f>
        <v>1.89</v>
      </c>
      <c r="P1069" s="24">
        <f>$A1069</f>
        <v>5325</v>
      </c>
      <c r="Q1069" s="25">
        <f>'data'!$G$23-'data'!$G$23*(1-('data'!$G$22^O1069)/('data'!$G$22^O1069+N1069^O1069))</f>
        <v>54.2014856565419</v>
      </c>
      <c r="R1069" s="25">
        <f>VLOOKUP(IF(P1069-'data'!$G$24&lt;0,0,P1069-'data'!$G$24),P2:Q1104,2)</f>
        <v>54.201492682105</v>
      </c>
    </row>
    <row r="1070" ht="20.05" customHeight="1">
      <c r="A1070" s="22">
        <f>$A1069+C1069</f>
        <v>5330</v>
      </c>
      <c r="B1070" s="23">
        <v>2.5</v>
      </c>
      <c r="C1070" s="24">
        <v>5</v>
      </c>
      <c r="D1070" t="b" s="25">
        <v>0</v>
      </c>
      <c r="E1070" s="26"/>
      <c r="F1070" s="30">
        <f>3600*(B1070*'data'!$C$15/1000-H1070-I1069)/C1070</f>
        <v>421.023996585366</v>
      </c>
      <c r="G1070" s="30">
        <f>IF(F1070&gt;'data'!$H$29,'data'!$H$29,IF(F1070&lt;0,0,F1070))</f>
        <v>421.023996585366</v>
      </c>
      <c r="H1070" s="30">
        <f>(J1070*'data'!$C$16+K1070*OFFSET('data'!$C$17,0,D1070)-I1069*(OFFSET('data'!$C$18,0,D1070)+'data'!$C$19+OFFSET('data'!$C$20,0,D1070)))*$C1070/60</f>
        <v>-0.584755550813034</v>
      </c>
      <c r="I1070" s="30">
        <f>(G1070/60)*$C1070/60+H1070+I1069</f>
        <v>16.3633802816823</v>
      </c>
      <c r="J1070" s="30">
        <f>J1069+('data'!$C$19*I1069-'data'!$C$16*J1069)*$C1070/60</f>
        <v>67.2625192188067</v>
      </c>
      <c r="K1070" s="30">
        <f>K1069+(OFFSET('data'!$C$20,0,D1070)*I1069-OFFSET('data'!$C$17,0,D1070)*K1069)*$C1070/60</f>
        <v>219.810699563985</v>
      </c>
      <c r="L1070" s="28">
        <f>$A1070/60</f>
        <v>88.8333333333333</v>
      </c>
      <c r="M1070" s="24">
        <f>I1070/'data'!$C$15*1000</f>
        <v>2.5</v>
      </c>
      <c r="N1070" s="24">
        <f>N1069+'data'!$G$21*(M1069-N1069)/60*C1069</f>
        <v>2.49999162373774</v>
      </c>
      <c r="O1070" s="25">
        <f>IF(N1070&lt;='data'!$G$22,1.89,1.47)</f>
        <v>1.89</v>
      </c>
      <c r="P1070" s="24">
        <f>$A1070</f>
        <v>5330</v>
      </c>
      <c r="Q1070" s="25">
        <f>'data'!$G$23-'data'!$G$23*(1-('data'!$G$22^O1070)/('data'!$G$22^O1070+N1070^O1070))</f>
        <v>54.2014839515151</v>
      </c>
      <c r="R1070" s="25">
        <f>VLOOKUP(IF(P1070-'data'!$G$24&lt;0,0,P1070-'data'!$G$24),P2:Q1104,2)</f>
        <v>54.2014908944067</v>
      </c>
    </row>
    <row r="1071" ht="20.05" customHeight="1">
      <c r="A1071" s="22">
        <f>$A1070+C1070</f>
        <v>5335</v>
      </c>
      <c r="B1071" s="23">
        <v>2.5</v>
      </c>
      <c r="C1071" s="24">
        <v>5</v>
      </c>
      <c r="D1071" t="b" s="25">
        <v>0</v>
      </c>
      <c r="E1071" s="26"/>
      <c r="F1071" s="30">
        <f>3600*(B1071*'data'!$C$15/1000-H1071-I1070)/C1071</f>
        <v>420.979492066813</v>
      </c>
      <c r="G1071" s="30">
        <f>IF(F1071&gt;'data'!$H$29,'data'!$H$29,IF(F1071&lt;0,0,F1071))</f>
        <v>420.979492066813</v>
      </c>
      <c r="H1071" s="30">
        <f>(J1071*'data'!$C$16+K1071*OFFSET('data'!$C$17,0,D1071)-I1070*(OFFSET('data'!$C$18,0,D1071)+'data'!$C$19+OFFSET('data'!$C$20,0,D1071)))*$C1071/60</f>
        <v>-0.58469373898171</v>
      </c>
      <c r="I1071" s="30">
        <f>(G1071/60)*$C1071/60+H1071+I1070</f>
        <v>16.3633802816823</v>
      </c>
      <c r="J1071" s="30">
        <f>J1070+('data'!$C$19*I1070-'data'!$C$16*J1070)*$C1071/60</f>
        <v>67.2632688788449</v>
      </c>
      <c r="K1071" s="30">
        <f>K1070+(OFFSET('data'!$C$20,0,D1071)*I1070-OFFSET('data'!$C$17,0,D1071)*K1070)*$C1071/60</f>
        <v>219.982507574727</v>
      </c>
      <c r="L1071" s="28">
        <f>$A1071/60</f>
        <v>88.9166666666667</v>
      </c>
      <c r="M1071" s="24">
        <f>I1071/'data'!$C$15*1000</f>
        <v>2.5</v>
      </c>
      <c r="N1071" s="24">
        <f>N1070+'data'!$G$21*(M1070-N1070)/60*C1070</f>
        <v>2.499991722303</v>
      </c>
      <c r="O1071" s="25">
        <f>IF(N1071&lt;='data'!$G$22,1.89,1.47)</f>
        <v>1.89</v>
      </c>
      <c r="P1071" s="24">
        <f>$A1071</f>
        <v>5335</v>
      </c>
      <c r="Q1071" s="25">
        <f>'data'!$G$23-'data'!$G$23*(1-('data'!$G$22^O1071)/('data'!$G$22^O1071+N1071^O1071))</f>
        <v>54.2014822665518</v>
      </c>
      <c r="R1071" s="25">
        <f>VLOOKUP(IF(P1071-'data'!$G$24&lt;0,0,P1071-'data'!$G$24),P2:Q1104,2)</f>
        <v>54.2014891277446</v>
      </c>
    </row>
    <row r="1072" ht="20.05" customHeight="1">
      <c r="A1072" s="22">
        <f>$A1071+C1071</f>
        <v>5340</v>
      </c>
      <c r="B1072" s="23">
        <v>2.5</v>
      </c>
      <c r="C1072" s="24">
        <v>5</v>
      </c>
      <c r="D1072" t="b" s="25">
        <v>0</v>
      </c>
      <c r="E1072" s="26"/>
      <c r="F1072" s="30">
        <f>3600*(B1072*'data'!$C$15/1000-H1072-I1071)/C1072</f>
        <v>420.935019949619</v>
      </c>
      <c r="G1072" s="30">
        <f>IF(F1072&gt;'data'!$H$29,'data'!$H$29,IF(F1072&lt;0,0,F1072))</f>
        <v>420.935019949619</v>
      </c>
      <c r="H1072" s="30">
        <f>(J1072*'data'!$C$16+K1072*OFFSET('data'!$C$17,0,D1072)-I1071*(OFFSET('data'!$C$18,0,D1072)+'data'!$C$19+OFFSET('data'!$C$20,0,D1072)))*$C1072/60</f>
        <v>-0.584631972152273</v>
      </c>
      <c r="I1072" s="30">
        <f>(G1072/60)*$C1072/60+H1072+I1071</f>
        <v>16.3633802816823</v>
      </c>
      <c r="J1072" s="30">
        <f>J1071+('data'!$C$19*I1071-'data'!$C$16*J1071)*$C1072/60</f>
        <v>67.264014139610</v>
      </c>
      <c r="K1072" s="30">
        <f>K1071+(OFFSET('data'!$C$20,0,D1072)*I1071-OFFSET('data'!$C$17,0,D1072)*K1071)*$C1072/60</f>
        <v>220.154258172910</v>
      </c>
      <c r="L1072" s="28">
        <f>$A1072/60</f>
        <v>89</v>
      </c>
      <c r="M1072" s="24">
        <f>I1072/'data'!$C$15*1000</f>
        <v>2.5</v>
      </c>
      <c r="N1072" s="24">
        <f>N1071+'data'!$G$21*(M1071-N1071)/60*C1071</f>
        <v>2.49999181970843</v>
      </c>
      <c r="O1072" s="25">
        <f>IF(N1072&lt;='data'!$G$22,1.89,1.47)</f>
        <v>1.89</v>
      </c>
      <c r="P1072" s="24">
        <f>$A1072</f>
        <v>5340</v>
      </c>
      <c r="Q1072" s="25">
        <f>'data'!$G$23-'data'!$G$23*(1-('data'!$G$22^O1072)/('data'!$G$22^O1072+N1072^O1072))</f>
        <v>54.2014806014156</v>
      </c>
      <c r="R1072" s="25">
        <f>VLOOKUP(IF(P1072-'data'!$G$24&lt;0,0,P1072-'data'!$G$24),P2:Q1104,2)</f>
        <v>54.2014873818712</v>
      </c>
    </row>
    <row r="1073" ht="20.05" customHeight="1">
      <c r="A1073" s="22">
        <f>$A1072+C1072</f>
        <v>5345</v>
      </c>
      <c r="B1073" s="23">
        <v>2.5</v>
      </c>
      <c r="C1073" s="24">
        <v>5</v>
      </c>
      <c r="D1073" t="b" s="25">
        <v>0</v>
      </c>
      <c r="E1073" s="26"/>
      <c r="F1073" s="30">
        <f>3600*(B1073*'data'!$C$15/1000-H1073-I1072)/C1073</f>
        <v>420.890580120085</v>
      </c>
      <c r="G1073" s="30">
        <f>IF(F1073&gt;'data'!$H$29,'data'!$H$29,IF(F1073&lt;0,0,F1073))</f>
        <v>420.890580120085</v>
      </c>
      <c r="H1073" s="30">
        <f>(J1073*'data'!$C$16+K1073*OFFSET('data'!$C$17,0,D1073)-I1072*(OFFSET('data'!$C$18,0,D1073)+'data'!$C$19+OFFSET('data'!$C$20,0,D1073)))*$C1073/60</f>
        <v>-0.58457025016681</v>
      </c>
      <c r="I1073" s="30">
        <f>(G1073/60)*$C1073/60+H1073+I1072</f>
        <v>16.3633802816823</v>
      </c>
      <c r="J1073" s="30">
        <f>J1072+('data'!$C$19*I1072-'data'!$C$16*J1072)*$C1073/60</f>
        <v>67.26475502691861</v>
      </c>
      <c r="K1073" s="30">
        <f>K1072+(OFFSET('data'!$C$20,0,D1073)*I1072-OFFSET('data'!$C$17,0,D1073)*K1072)*$C1073/60</f>
        <v>220.325951377720</v>
      </c>
      <c r="L1073" s="28">
        <f>$A1073/60</f>
        <v>89.0833333333333</v>
      </c>
      <c r="M1073" s="24">
        <f>I1073/'data'!$C$15*1000</f>
        <v>2.5</v>
      </c>
      <c r="N1073" s="24">
        <f>N1072+'data'!$G$21*(M1072-N1072)/60*C1072</f>
        <v>2.49999191596767</v>
      </c>
      <c r="O1073" s="25">
        <f>IF(N1073&lt;='data'!$G$22,1.89,1.47)</f>
        <v>1.89</v>
      </c>
      <c r="P1073" s="24">
        <f>$A1073</f>
        <v>5345</v>
      </c>
      <c r="Q1073" s="25">
        <f>'data'!$G$23-'data'!$G$23*(1-('data'!$G$22^O1073)/('data'!$G$22^O1073+N1073^O1073))</f>
        <v>54.2014789558736</v>
      </c>
      <c r="R1073" s="25">
        <f>VLOOKUP(IF(P1073-'data'!$G$24&lt;0,0,P1073-'data'!$G$24),P2:Q1104,2)</f>
        <v>54.2014856565419</v>
      </c>
    </row>
    <row r="1074" ht="20.05" customHeight="1">
      <c r="A1074" s="22">
        <f>$A1073+C1073</f>
        <v>5350</v>
      </c>
      <c r="B1074" s="23">
        <v>2.5</v>
      </c>
      <c r="C1074" s="24">
        <v>5</v>
      </c>
      <c r="D1074" t="b" s="25">
        <v>0</v>
      </c>
      <c r="E1074" s="26"/>
      <c r="F1074" s="30">
        <f>3600*(B1074*'data'!$C$15/1000-H1074-I1073)/C1074</f>
        <v>420.846172465159</v>
      </c>
      <c r="G1074" s="30">
        <f>IF(F1074&gt;'data'!$H$29,'data'!$H$29,IF(F1074&lt;0,0,F1074))</f>
        <v>420.846172465159</v>
      </c>
      <c r="H1074" s="30">
        <f>(J1074*'data'!$C$16+K1074*OFFSET('data'!$C$17,0,D1074)-I1073*(OFFSET('data'!$C$18,0,D1074)+'data'!$C$19+OFFSET('data'!$C$20,0,D1074)))*$C1074/60</f>
        <v>-0.584508572868301</v>
      </c>
      <c r="I1074" s="30">
        <f>(G1074/60)*$C1074/60+H1074+I1073</f>
        <v>16.3633802816823</v>
      </c>
      <c r="J1074" s="30">
        <f>J1073+('data'!$C$19*I1073-'data'!$C$16*J1073)*$C1074/60</f>
        <v>67.2654915664356</v>
      </c>
      <c r="K1074" s="30">
        <f>K1073+(OFFSET('data'!$C$20,0,D1074)*I1073-OFFSET('data'!$C$17,0,D1074)*K1073)*$C1074/60</f>
        <v>220.497587208337</v>
      </c>
      <c r="L1074" s="28">
        <f>$A1074/60</f>
        <v>89.1666666666667</v>
      </c>
      <c r="M1074" s="24">
        <f>I1074/'data'!$C$15*1000</f>
        <v>2.5</v>
      </c>
      <c r="N1074" s="24">
        <f>N1073+'data'!$G$21*(M1073-N1073)/60*C1073</f>
        <v>2.4999920110942</v>
      </c>
      <c r="O1074" s="25">
        <f>IF(N1074&lt;='data'!$G$22,1.89,1.47)</f>
        <v>1.89</v>
      </c>
      <c r="P1074" s="24">
        <f>$A1074</f>
        <v>5350</v>
      </c>
      <c r="Q1074" s="25">
        <f>'data'!$G$23-'data'!$G$23*(1-('data'!$G$22^O1074)/('data'!$G$22^O1074+N1074^O1074))</f>
        <v>54.2014773296951</v>
      </c>
      <c r="R1074" s="25">
        <f>VLOOKUP(IF(P1074-'data'!$G$24&lt;0,0,P1074-'data'!$G$24),P2:Q1104,2)</f>
        <v>54.2014839515151</v>
      </c>
    </row>
    <row r="1075" ht="20.05" customHeight="1">
      <c r="A1075" s="22">
        <f>$A1074+C1074</f>
        <v>5355</v>
      </c>
      <c r="B1075" s="23">
        <v>2.5</v>
      </c>
      <c r="C1075" s="24">
        <v>5</v>
      </c>
      <c r="D1075" t="b" s="25">
        <v>0</v>
      </c>
      <c r="E1075" s="26"/>
      <c r="F1075" s="30">
        <f>3600*(B1075*'data'!$C$15/1000-H1075-I1074)/C1075</f>
        <v>420.801796872423</v>
      </c>
      <c r="G1075" s="30">
        <f>IF(F1075&gt;'data'!$H$29,'data'!$H$29,IF(F1075&lt;0,0,F1075))</f>
        <v>420.801796872423</v>
      </c>
      <c r="H1075" s="30">
        <f>(J1075*'data'!$C$16+K1075*OFFSET('data'!$C$17,0,D1075)-I1074*(OFFSET('data'!$C$18,0,D1075)+'data'!$C$19+OFFSET('data'!$C$20,0,D1075)))*$C1075/60</f>
        <v>-0.584446940100613</v>
      </c>
      <c r="I1075" s="30">
        <f>(G1075/60)*$C1075/60+H1075+I1074</f>
        <v>16.3633802816823</v>
      </c>
      <c r="J1075" s="30">
        <f>J1074+('data'!$C$19*I1074-'data'!$C$16*J1074)*$C1075/60</f>
        <v>67.2662237836754</v>
      </c>
      <c r="K1075" s="30">
        <f>K1074+(OFFSET('data'!$C$20,0,D1075)*I1074-OFFSET('data'!$C$17,0,D1075)*K1074)*$C1075/60</f>
        <v>220.669165683932</v>
      </c>
      <c r="L1075" s="28">
        <f>$A1075/60</f>
        <v>89.25</v>
      </c>
      <c r="M1075" s="24">
        <f>I1075/'data'!$C$15*1000</f>
        <v>2.5</v>
      </c>
      <c r="N1075" s="24">
        <f>N1074+'data'!$G$21*(M1074-N1074)/60*C1074</f>
        <v>2.49999210510136</v>
      </c>
      <c r="O1075" s="25">
        <f>IF(N1075&lt;='data'!$G$22,1.89,1.47)</f>
        <v>1.89</v>
      </c>
      <c r="P1075" s="24">
        <f>$A1075</f>
        <v>5355</v>
      </c>
      <c r="Q1075" s="25">
        <f>'data'!$G$23-'data'!$G$23*(1-('data'!$G$22^O1075)/('data'!$G$22^O1075+N1075^O1075))</f>
        <v>54.2014757226522</v>
      </c>
      <c r="R1075" s="25">
        <f>VLOOKUP(IF(P1075-'data'!$G$24&lt;0,0,P1075-'data'!$G$24),P2:Q1104,2)</f>
        <v>54.2014822665518</v>
      </c>
    </row>
    <row r="1076" ht="20.05" customHeight="1">
      <c r="A1076" s="22">
        <f>$A1075+C1075</f>
        <v>5360</v>
      </c>
      <c r="B1076" s="23">
        <v>2.5</v>
      </c>
      <c r="C1076" s="24">
        <v>5</v>
      </c>
      <c r="D1076" t="b" s="25">
        <v>0</v>
      </c>
      <c r="E1076" s="26"/>
      <c r="F1076" s="30">
        <f>3600*(B1076*'data'!$C$15/1000-H1076-I1075)/C1076</f>
        <v>420.757453230096</v>
      </c>
      <c r="G1076" s="30">
        <f>IF(F1076&gt;'data'!$H$29,'data'!$H$29,IF(F1076&lt;0,0,F1076))</f>
        <v>420.757453230096</v>
      </c>
      <c r="H1076" s="30">
        <f>(J1076*'data'!$C$16+K1076*OFFSET('data'!$C$17,0,D1076)-I1075*(OFFSET('data'!$C$18,0,D1076)+'data'!$C$19+OFFSET('data'!$C$20,0,D1076)))*$C1076/60</f>
        <v>-0.584385351708491</v>
      </c>
      <c r="I1076" s="30">
        <f>(G1076/60)*$C1076/60+H1076+I1075</f>
        <v>16.3633802816823</v>
      </c>
      <c r="J1076" s="30">
        <f>J1075+('data'!$C$19*I1075-'data'!$C$16*J1075)*$C1076/60</f>
        <v>67.26695170400269</v>
      </c>
      <c r="K1076" s="30">
        <f>K1075+(OFFSET('data'!$C$20,0,D1076)*I1075-OFFSET('data'!$C$17,0,D1076)*K1075)*$C1076/60</f>
        <v>220.840686823672</v>
      </c>
      <c r="L1076" s="28">
        <f>$A1076/60</f>
        <v>89.3333333333333</v>
      </c>
      <c r="M1076" s="24">
        <f>I1076/'data'!$C$15*1000</f>
        <v>2.5</v>
      </c>
      <c r="N1076" s="24">
        <f>N1075+'data'!$G$21*(M1075-N1075)/60*C1075</f>
        <v>2.49999219800232</v>
      </c>
      <c r="O1076" s="25">
        <f>IF(N1076&lt;='data'!$G$22,1.89,1.47)</f>
        <v>1.89</v>
      </c>
      <c r="P1076" s="24">
        <f>$A1076</f>
        <v>5360</v>
      </c>
      <c r="Q1076" s="25">
        <f>'data'!$G$23-'data'!$G$23*(1-('data'!$G$22^O1076)/('data'!$G$22^O1076+N1076^O1076))</f>
        <v>54.2014741345197</v>
      </c>
      <c r="R1076" s="25">
        <f>VLOOKUP(IF(P1076-'data'!$G$24&lt;0,0,P1076-'data'!$G$24),P2:Q1104,2)</f>
        <v>54.2014806014156</v>
      </c>
    </row>
    <row r="1077" ht="20.05" customHeight="1">
      <c r="A1077" s="22">
        <f>$A1076+C1076</f>
        <v>5365</v>
      </c>
      <c r="B1077" s="23">
        <v>2.5</v>
      </c>
      <c r="C1077" s="24">
        <v>5</v>
      </c>
      <c r="D1077" t="b" s="25">
        <v>0</v>
      </c>
      <c r="E1077" s="26"/>
      <c r="F1077" s="30">
        <f>3600*(B1077*'data'!$C$15/1000-H1077-I1076)/C1077</f>
        <v>420.713141427023</v>
      </c>
      <c r="G1077" s="30">
        <f>IF(F1077&gt;'data'!$H$29,'data'!$H$29,IF(F1077&lt;0,0,F1077))</f>
        <v>420.713141427023</v>
      </c>
      <c r="H1077" s="30">
        <f>(J1077*'data'!$C$16+K1077*OFFSET('data'!$C$17,0,D1077)-I1076*(OFFSET('data'!$C$18,0,D1077)+'data'!$C$19+OFFSET('data'!$C$20,0,D1077)))*$C1077/60</f>
        <v>-0.584323807537557</v>
      </c>
      <c r="I1077" s="30">
        <f>(G1077/60)*$C1077/60+H1077+I1076</f>
        <v>16.3633802816823</v>
      </c>
      <c r="J1077" s="30">
        <f>J1076+('data'!$C$19*I1076-'data'!$C$16*J1076)*$C1077/60</f>
        <v>67.2676753526333</v>
      </c>
      <c r="K1077" s="30">
        <f>K1076+(OFFSET('data'!$C$20,0,D1077)*I1076-OFFSET('data'!$C$17,0,D1077)*K1076)*$C1077/60</f>
        <v>221.012150646717</v>
      </c>
      <c r="L1077" s="28">
        <f>$A1077/60</f>
        <v>89.4166666666667</v>
      </c>
      <c r="M1077" s="24">
        <f>I1077/'data'!$C$15*1000</f>
        <v>2.5</v>
      </c>
      <c r="N1077" s="24">
        <f>N1076+'data'!$G$21*(M1076-N1076)/60*C1076</f>
        <v>2.49999228981009</v>
      </c>
      <c r="O1077" s="25">
        <f>IF(N1077&lt;='data'!$G$22,1.89,1.47)</f>
        <v>1.89</v>
      </c>
      <c r="P1077" s="24">
        <f>$A1077</f>
        <v>5365</v>
      </c>
      <c r="Q1077" s="25">
        <f>'data'!$G$23-'data'!$G$23*(1-('data'!$G$22^O1077)/('data'!$G$22^O1077+N1077^O1077))</f>
        <v>54.2014725650752</v>
      </c>
      <c r="R1077" s="25">
        <f>VLOOKUP(IF(P1077-'data'!$G$24&lt;0,0,P1077-'data'!$G$24),P2:Q1104,2)</f>
        <v>54.2014789558736</v>
      </c>
    </row>
    <row r="1078" ht="20.05" customHeight="1">
      <c r="A1078" s="22">
        <f>$A1077+C1077</f>
        <v>5370</v>
      </c>
      <c r="B1078" s="23">
        <v>2.5</v>
      </c>
      <c r="C1078" s="24">
        <v>5</v>
      </c>
      <c r="D1078" t="b" s="25">
        <v>0</v>
      </c>
      <c r="E1078" s="26"/>
      <c r="F1078" s="30">
        <f>3600*(B1078*'data'!$C$15/1000-H1078-I1077)/C1078</f>
        <v>420.668861352681</v>
      </c>
      <c r="G1078" s="30">
        <f>IF(F1078&gt;'data'!$H$29,'data'!$H$29,IF(F1078&lt;0,0,F1078))</f>
        <v>420.668861352681</v>
      </c>
      <c r="H1078" s="30">
        <f>(J1078*'data'!$C$16+K1078*OFFSET('data'!$C$17,0,D1078)-I1077*(OFFSET('data'!$C$18,0,D1078)+'data'!$C$19+OFFSET('data'!$C$20,0,D1078)))*$C1078/60</f>
        <v>-0.584262307434304</v>
      </c>
      <c r="I1078" s="30">
        <f>(G1078/60)*$C1078/60+H1078+I1077</f>
        <v>16.3633802816823</v>
      </c>
      <c r="J1078" s="30">
        <f>J1077+('data'!$C$19*I1077-'data'!$C$16*J1077)*$C1078/60</f>
        <v>67.268394754635</v>
      </c>
      <c r="K1078" s="30">
        <f>K1077+(OFFSET('data'!$C$20,0,D1078)*I1077-OFFSET('data'!$C$17,0,D1078)*K1077)*$C1078/60</f>
        <v>221.183557172220</v>
      </c>
      <c r="L1078" s="28">
        <f>$A1078/60</f>
        <v>89.5</v>
      </c>
      <c r="M1078" s="24">
        <f>I1078/'data'!$C$15*1000</f>
        <v>2.5</v>
      </c>
      <c r="N1078" s="24">
        <f>N1077+'data'!$G$21*(M1077-N1077)/60*C1077</f>
        <v>2.49999238053754</v>
      </c>
      <c r="O1078" s="25">
        <f>IF(N1078&lt;='data'!$G$22,1.89,1.47)</f>
        <v>1.89</v>
      </c>
      <c r="P1078" s="24">
        <f>$A1078</f>
        <v>5370</v>
      </c>
      <c r="Q1078" s="25">
        <f>'data'!$G$23-'data'!$G$23*(1-('data'!$G$22^O1078)/('data'!$G$22^O1078+N1078^O1078))</f>
        <v>54.2014710140987</v>
      </c>
      <c r="R1078" s="25">
        <f>VLOOKUP(IF(P1078-'data'!$G$24&lt;0,0,P1078-'data'!$G$24),P2:Q1104,2)</f>
        <v>54.2014773296951</v>
      </c>
    </row>
    <row r="1079" ht="20.05" customHeight="1">
      <c r="A1079" s="22">
        <f>$A1078+C1078</f>
        <v>5375</v>
      </c>
      <c r="B1079" s="23">
        <v>2.5</v>
      </c>
      <c r="C1079" s="24">
        <v>5</v>
      </c>
      <c r="D1079" t="b" s="25">
        <v>0</v>
      </c>
      <c r="E1079" s="26"/>
      <c r="F1079" s="30">
        <f>3600*(B1079*'data'!$C$15/1000-H1079-I1078)/C1079</f>
        <v>420.624612897167</v>
      </c>
      <c r="G1079" s="30">
        <f>IF(F1079&gt;'data'!$H$29,'data'!$H$29,IF(F1079&lt;0,0,F1079))</f>
        <v>420.624612897167</v>
      </c>
      <c r="H1079" s="30">
        <f>(J1079*'data'!$C$16+K1079*OFFSET('data'!$C$17,0,D1079)-I1078*(OFFSET('data'!$C$18,0,D1079)+'data'!$C$19+OFFSET('data'!$C$20,0,D1079)))*$C1079/60</f>
        <v>-0.58420085124609</v>
      </c>
      <c r="I1079" s="30">
        <f>(G1079/60)*$C1079/60+H1079+I1078</f>
        <v>16.3633802816823</v>
      </c>
      <c r="J1079" s="30">
        <f>J1078+('data'!$C$19*I1078-'data'!$C$16*J1078)*$C1079/60</f>
        <v>67.26910993492859</v>
      </c>
      <c r="K1079" s="30">
        <f>K1078+(OFFSET('data'!$C$20,0,D1079)*I1078-OFFSET('data'!$C$17,0,D1079)*K1078)*$C1079/60</f>
        <v>221.354906419327</v>
      </c>
      <c r="L1079" s="28">
        <f>$A1079/60</f>
        <v>89.5833333333333</v>
      </c>
      <c r="M1079" s="24">
        <f>I1079/'data'!$C$15*1000</f>
        <v>2.5</v>
      </c>
      <c r="N1079" s="24">
        <f>N1078+'data'!$G$21*(M1078-N1078)/60*C1078</f>
        <v>2.49999247019738</v>
      </c>
      <c r="O1079" s="25">
        <f>IF(N1079&lt;='data'!$G$22,1.89,1.47)</f>
        <v>1.89</v>
      </c>
      <c r="P1079" s="24">
        <f>$A1079</f>
        <v>5375</v>
      </c>
      <c r="Q1079" s="25">
        <f>'data'!$G$23-'data'!$G$23*(1-('data'!$G$22^O1079)/('data'!$G$22^O1079+N1079^O1079))</f>
        <v>54.2014694813729</v>
      </c>
      <c r="R1079" s="25">
        <f>VLOOKUP(IF(P1079-'data'!$G$24&lt;0,0,P1079-'data'!$G$24),P2:Q1104,2)</f>
        <v>54.2014757226522</v>
      </c>
    </row>
    <row r="1080" ht="20.05" customHeight="1">
      <c r="A1080" s="22">
        <f>$A1079+C1079</f>
        <v>5380</v>
      </c>
      <c r="B1080" s="23">
        <v>2.5</v>
      </c>
      <c r="C1080" s="24">
        <v>5</v>
      </c>
      <c r="D1080" t="b" s="25">
        <v>0</v>
      </c>
      <c r="E1080" s="26"/>
      <c r="F1080" s="30">
        <f>3600*(B1080*'data'!$C$15/1000-H1080-I1079)/C1080</f>
        <v>420.580395951197</v>
      </c>
      <c r="G1080" s="30">
        <f>IF(F1080&gt;'data'!$H$29,'data'!$H$29,IF(F1080&lt;0,0,F1080))</f>
        <v>420.580395951197</v>
      </c>
      <c r="H1080" s="30">
        <f>(J1080*'data'!$C$16+K1080*OFFSET('data'!$C$17,0,D1080)-I1079*(OFFSET('data'!$C$18,0,D1080)+'data'!$C$19+OFFSET('data'!$C$20,0,D1080)))*$C1080/60</f>
        <v>-0.584139438821132</v>
      </c>
      <c r="I1080" s="30">
        <f>(G1080/60)*$C1080/60+H1080+I1079</f>
        <v>16.3633802816823</v>
      </c>
      <c r="J1080" s="30">
        <f>J1079+('data'!$C$19*I1079-'data'!$C$16*J1079)*$C1080/60</f>
        <v>67.2698209182886</v>
      </c>
      <c r="K1080" s="30">
        <f>K1079+(OFFSET('data'!$C$20,0,D1080)*I1079-OFFSET('data'!$C$17,0,D1080)*K1079)*$C1080/60</f>
        <v>221.526198407180</v>
      </c>
      <c r="L1080" s="28">
        <f>$A1080/60</f>
        <v>89.6666666666667</v>
      </c>
      <c r="M1080" s="24">
        <f>I1080/'data'!$C$15*1000</f>
        <v>2.5</v>
      </c>
      <c r="N1080" s="24">
        <f>N1079+'data'!$G$21*(M1079-N1079)/60*C1079</f>
        <v>2.49999255880217</v>
      </c>
      <c r="O1080" s="25">
        <f>IF(N1080&lt;='data'!$G$22,1.89,1.47)</f>
        <v>1.89</v>
      </c>
      <c r="P1080" s="24">
        <f>$A1080</f>
        <v>5380</v>
      </c>
      <c r="Q1080" s="25">
        <f>'data'!$G$23-'data'!$G$23*(1-('data'!$G$22^O1080)/('data'!$G$22^O1080+N1080^O1080))</f>
        <v>54.2014679666832</v>
      </c>
      <c r="R1080" s="25">
        <f>VLOOKUP(IF(P1080-'data'!$G$24&lt;0,0,P1080-'data'!$G$24),P2:Q1104,2)</f>
        <v>54.2014741345197</v>
      </c>
    </row>
    <row r="1081" ht="20.05" customHeight="1">
      <c r="A1081" s="22">
        <f>$A1080+C1080</f>
        <v>5385</v>
      </c>
      <c r="B1081" s="23">
        <v>2.5</v>
      </c>
      <c r="C1081" s="24">
        <v>5</v>
      </c>
      <c r="D1081" t="b" s="25">
        <v>0</v>
      </c>
      <c r="E1081" s="26"/>
      <c r="F1081" s="30">
        <f>3600*(B1081*'data'!$C$15/1000-H1081-I1080)/C1081</f>
        <v>420.536210406107</v>
      </c>
      <c r="G1081" s="30">
        <f>IF(F1081&gt;'data'!$H$29,'data'!$H$29,IF(F1081&lt;0,0,F1081))</f>
        <v>420.536210406107</v>
      </c>
      <c r="H1081" s="30">
        <f>(J1081*'data'!$C$16+K1081*OFFSET('data'!$C$17,0,D1081)-I1080*(OFFSET('data'!$C$18,0,D1081)+'data'!$C$19+OFFSET('data'!$C$20,0,D1081)))*$C1081/60</f>
        <v>-0.584078070008507</v>
      </c>
      <c r="I1081" s="30">
        <f>(G1081/60)*$C1081/60+H1081+I1080</f>
        <v>16.3633802816823</v>
      </c>
      <c r="J1081" s="30">
        <f>J1080+('data'!$C$19*I1080-'data'!$C$16*J1080)*$C1081/60</f>
        <v>67.270527729344</v>
      </c>
      <c r="K1081" s="30">
        <f>K1080+(OFFSET('data'!$C$20,0,D1081)*I1080-OFFSET('data'!$C$17,0,D1081)*K1080)*$C1081/60</f>
        <v>221.697433154912</v>
      </c>
      <c r="L1081" s="28">
        <f>$A1081/60</f>
        <v>89.75</v>
      </c>
      <c r="M1081" s="24">
        <f>I1081/'data'!$C$15*1000</f>
        <v>2.5</v>
      </c>
      <c r="N1081" s="24">
        <f>N1080+'data'!$G$21*(M1080-N1080)/60*C1080</f>
        <v>2.49999264636433</v>
      </c>
      <c r="O1081" s="25">
        <f>IF(N1081&lt;='data'!$G$22,1.89,1.47)</f>
        <v>1.89</v>
      </c>
      <c r="P1081" s="24">
        <f>$A1081</f>
        <v>5385</v>
      </c>
      <c r="Q1081" s="25">
        <f>'data'!$G$23-'data'!$G$23*(1-('data'!$G$22^O1081)/('data'!$G$22^O1081+N1081^O1081))</f>
        <v>54.2014664698171</v>
      </c>
      <c r="R1081" s="25">
        <f>VLOOKUP(IF(P1081-'data'!$G$24&lt;0,0,P1081-'data'!$G$24),P2:Q1104,2)</f>
        <v>54.2014725650752</v>
      </c>
    </row>
    <row r="1082" ht="20.05" customHeight="1">
      <c r="A1082" s="22">
        <f>$A1081+C1081</f>
        <v>5390</v>
      </c>
      <c r="B1082" s="23">
        <v>2.5</v>
      </c>
      <c r="C1082" s="24">
        <v>5</v>
      </c>
      <c r="D1082" t="b" s="25">
        <v>0</v>
      </c>
      <c r="E1082" s="26"/>
      <c r="F1082" s="30">
        <f>3600*(B1082*'data'!$C$15/1000-H1082-I1081)/C1082</f>
        <v>420.492056153839</v>
      </c>
      <c r="G1082" s="30">
        <f>IF(F1082&gt;'data'!$H$29,'data'!$H$29,IF(F1082&lt;0,0,F1082))</f>
        <v>420.492056153839</v>
      </c>
      <c r="H1082" s="30">
        <f>(J1082*'data'!$C$16+K1082*OFFSET('data'!$C$17,0,D1082)-I1081*(OFFSET('data'!$C$18,0,D1082)+'data'!$C$19+OFFSET('data'!$C$20,0,D1082)))*$C1082/60</f>
        <v>-0.584016744658135</v>
      </c>
      <c r="I1082" s="30">
        <f>(G1082/60)*$C1082/60+H1082+I1081</f>
        <v>16.3633802816823</v>
      </c>
      <c r="J1082" s="30">
        <f>J1081+('data'!$C$19*I1081-'data'!$C$16*J1081)*$C1082/60</f>
        <v>67.2712303925795</v>
      </c>
      <c r="K1082" s="30">
        <f>K1081+(OFFSET('data'!$C$20,0,D1082)*I1081-OFFSET('data'!$C$17,0,D1082)*K1081)*$C1082/60</f>
        <v>221.868610681652</v>
      </c>
      <c r="L1082" s="28">
        <f>$A1082/60</f>
        <v>89.8333333333333</v>
      </c>
      <c r="M1082" s="24">
        <f>I1082/'data'!$C$15*1000</f>
        <v>2.5</v>
      </c>
      <c r="N1082" s="24">
        <f>N1081+'data'!$G$21*(M1081-N1081)/60*C1081</f>
        <v>2.49999273289613</v>
      </c>
      <c r="O1082" s="25">
        <f>IF(N1082&lt;='data'!$G$22,1.89,1.47)</f>
        <v>1.89</v>
      </c>
      <c r="P1082" s="24">
        <f>$A1082</f>
        <v>5390</v>
      </c>
      <c r="Q1082" s="25">
        <f>'data'!$G$23-'data'!$G$23*(1-('data'!$G$22^O1082)/('data'!$G$22^O1082+N1082^O1082))</f>
        <v>54.2014649905649</v>
      </c>
      <c r="R1082" s="25">
        <f>VLOOKUP(IF(P1082-'data'!$G$24&lt;0,0,P1082-'data'!$G$24),P2:Q1104,2)</f>
        <v>54.2014710140987</v>
      </c>
    </row>
    <row r="1083" ht="20.05" customHeight="1">
      <c r="A1083" s="22">
        <f>$A1082+C1082</f>
        <v>5395</v>
      </c>
      <c r="B1083" s="23">
        <v>2.5</v>
      </c>
      <c r="C1083" s="24">
        <v>5</v>
      </c>
      <c r="D1083" t="b" s="25">
        <v>0</v>
      </c>
      <c r="E1083" s="26"/>
      <c r="F1083" s="30">
        <f>3600*(B1083*'data'!$C$15/1000-H1083-I1082)/C1083</f>
        <v>420.447933086949</v>
      </c>
      <c r="G1083" s="30">
        <f>IF(F1083&gt;'data'!$H$29,'data'!$H$29,IF(F1083&lt;0,0,F1083))</f>
        <v>420.447933086949</v>
      </c>
      <c r="H1083" s="30">
        <f>(J1083*'data'!$C$16+K1083*OFFSET('data'!$C$17,0,D1083)-I1082*(OFFSET('data'!$C$18,0,D1083)+'data'!$C$19+OFFSET('data'!$C$20,0,D1083)))*$C1083/60</f>
        <v>-0.583955462620787</v>
      </c>
      <c r="I1083" s="30">
        <f>(G1083/60)*$C1083/60+H1083+I1082</f>
        <v>16.3633802816823</v>
      </c>
      <c r="J1083" s="30">
        <f>J1082+('data'!$C$19*I1082-'data'!$C$16*J1082)*$C1083/60</f>
        <v>67.2719289323359</v>
      </c>
      <c r="K1083" s="30">
        <f>K1082+(OFFSET('data'!$C$20,0,D1083)*I1082-OFFSET('data'!$C$17,0,D1083)*K1082)*$C1083/60</f>
        <v>222.039731006520</v>
      </c>
      <c r="L1083" s="28">
        <f>$A1083/60</f>
        <v>89.9166666666667</v>
      </c>
      <c r="M1083" s="24">
        <f>I1083/'data'!$C$15*1000</f>
        <v>2.5</v>
      </c>
      <c r="N1083" s="24">
        <f>N1082+'data'!$G$21*(M1082-N1082)/60*C1082</f>
        <v>2.49999281840969</v>
      </c>
      <c r="O1083" s="25">
        <f>IF(N1083&lt;='data'!$G$22,1.89,1.47)</f>
        <v>1.89</v>
      </c>
      <c r="P1083" s="24">
        <f>$A1083</f>
        <v>5395</v>
      </c>
      <c r="Q1083" s="25">
        <f>'data'!$G$23-'data'!$G$23*(1-('data'!$G$22^O1083)/('data'!$G$22^O1083+N1083^O1083))</f>
        <v>54.2014635287196</v>
      </c>
      <c r="R1083" s="25">
        <f>VLOOKUP(IF(P1083-'data'!$G$24&lt;0,0,P1083-'data'!$G$24),P2:Q1104,2)</f>
        <v>54.2014694813729</v>
      </c>
    </row>
    <row r="1084" ht="20.05" customHeight="1">
      <c r="A1084" s="22">
        <f>$A1083+C1083</f>
        <v>5400</v>
      </c>
      <c r="B1084" s="23">
        <v>2.5</v>
      </c>
      <c r="C1084" s="24">
        <v>5</v>
      </c>
      <c r="D1084" t="b" s="25">
        <v>0</v>
      </c>
      <c r="E1084" s="26"/>
      <c r="F1084" s="30">
        <f>3600*(B1084*'data'!$C$15/1000-H1084-I1083)/C1084</f>
        <v>420.403841098595</v>
      </c>
      <c r="G1084" s="30">
        <f>IF(F1084&gt;'data'!$H$29,'data'!$H$29,IF(F1084&lt;0,0,F1084))</f>
        <v>420.403841098595</v>
      </c>
      <c r="H1084" s="30">
        <f>(J1084*'data'!$C$16+K1084*OFFSET('data'!$C$17,0,D1084)-I1083*(OFFSET('data'!$C$18,0,D1084)+'data'!$C$19+OFFSET('data'!$C$20,0,D1084)))*$C1084/60</f>
        <v>-0.583894223748073</v>
      </c>
      <c r="I1084" s="30">
        <f>(G1084/60)*$C1084/60+H1084+I1083</f>
        <v>16.3633802816823</v>
      </c>
      <c r="J1084" s="30">
        <f>J1083+('data'!$C$19*I1083-'data'!$C$16*J1083)*$C1084/60</f>
        <v>67.2726233728113</v>
      </c>
      <c r="K1084" s="30">
        <f>K1083+(OFFSET('data'!$C$20,0,D1084)*I1083-OFFSET('data'!$C$17,0,D1084)*K1083)*$C1084/60</f>
        <v>222.210794148632</v>
      </c>
      <c r="L1084" s="28">
        <f>$A1084/60</f>
        <v>90</v>
      </c>
      <c r="M1084" s="24">
        <f>I1084/'data'!$C$15*1000</f>
        <v>2.5</v>
      </c>
      <c r="N1084" s="24">
        <f>N1083+'data'!$G$21*(M1083-N1083)/60*C1083</f>
        <v>2.49999290291699</v>
      </c>
      <c r="O1084" s="25">
        <f>IF(N1084&lt;='data'!$G$22,1.89,1.47)</f>
        <v>1.89</v>
      </c>
      <c r="P1084" s="24">
        <f>$A1084</f>
        <v>5400</v>
      </c>
      <c r="Q1084" s="25">
        <f>'data'!$G$23-'data'!$G$23*(1-('data'!$G$22^O1084)/('data'!$G$22^O1084+N1084^O1084))</f>
        <v>54.2014620840761</v>
      </c>
      <c r="R1084" s="25">
        <f>VLOOKUP(IF(P1084-'data'!$G$24&lt;0,0,P1084-'data'!$G$24),P2:Q1104,2)</f>
        <v>54.2014679666832</v>
      </c>
    </row>
    <row r="1085" ht="20.05" customHeight="1">
      <c r="A1085" s="22">
        <f>$A1084+C1084</f>
        <v>5405</v>
      </c>
      <c r="B1085" s="23">
        <v>2.5</v>
      </c>
      <c r="C1085" s="24">
        <v>5</v>
      </c>
      <c r="D1085" t="b" s="25">
        <v>0</v>
      </c>
      <c r="E1085" s="26"/>
      <c r="F1085" s="30">
        <f>3600*(B1085*'data'!$C$15/1000-H1085-I1084)/C1085</f>
        <v>420.359780082537</v>
      </c>
      <c r="G1085" s="30">
        <f>IF(F1085&gt;'data'!$H$29,'data'!$H$29,IF(F1085&lt;0,0,F1085))</f>
        <v>420.359780082537</v>
      </c>
      <c r="H1085" s="30">
        <f>(J1085*'data'!$C$16+K1085*OFFSET('data'!$C$17,0,D1085)-I1084*(OFFSET('data'!$C$18,0,D1085)+'data'!$C$19+OFFSET('data'!$C$20,0,D1085)))*$C1085/60</f>
        <v>-0.583833027892437</v>
      </c>
      <c r="I1085" s="30">
        <f>(G1085/60)*$C1085/60+H1085+I1084</f>
        <v>16.3633802816823</v>
      </c>
      <c r="J1085" s="30">
        <f>J1084+('data'!$C$19*I1084-'data'!$C$16*J1084)*$C1085/60</f>
        <v>67.2733137380618</v>
      </c>
      <c r="K1085" s="30">
        <f>K1084+(OFFSET('data'!$C$20,0,D1085)*I1084-OFFSET('data'!$C$17,0,D1085)*K1084)*$C1085/60</f>
        <v>222.381800127096</v>
      </c>
      <c r="L1085" s="28">
        <f>$A1085/60</f>
        <v>90.0833333333333</v>
      </c>
      <c r="M1085" s="24">
        <f>I1085/'data'!$C$15*1000</f>
        <v>2.5</v>
      </c>
      <c r="N1085" s="24">
        <f>N1084+'data'!$G$21*(M1084-N1084)/60*C1084</f>
        <v>2.49999298642988</v>
      </c>
      <c r="O1085" s="25">
        <f>IF(N1085&lt;='data'!$G$22,1.89,1.47)</f>
        <v>1.89</v>
      </c>
      <c r="P1085" s="24">
        <f>$A1085</f>
        <v>5405</v>
      </c>
      <c r="Q1085" s="25">
        <f>'data'!$G$23-'data'!$G$23*(1-('data'!$G$22^O1085)/('data'!$G$22^O1085+N1085^O1085))</f>
        <v>54.201460656432</v>
      </c>
      <c r="R1085" s="25">
        <f>VLOOKUP(IF(P1085-'data'!$G$24&lt;0,0,P1085-'data'!$G$24),P2:Q1104,2)</f>
        <v>54.2014664698171</v>
      </c>
    </row>
    <row r="1086" ht="20.05" customHeight="1">
      <c r="A1086" s="22">
        <f>$A1085+C1085</f>
        <v>5410</v>
      </c>
      <c r="B1086" s="23">
        <v>2.5</v>
      </c>
      <c r="C1086" s="24">
        <v>5</v>
      </c>
      <c r="D1086" t="b" s="25">
        <v>0</v>
      </c>
      <c r="E1086" s="26"/>
      <c r="F1086" s="30">
        <f>3600*(B1086*'data'!$C$15/1000-H1086-I1085)/C1086</f>
        <v>420.315749933134</v>
      </c>
      <c r="G1086" s="30">
        <f>IF(F1086&gt;'data'!$H$29,'data'!$H$29,IF(F1086&lt;0,0,F1086))</f>
        <v>420.315749933134</v>
      </c>
      <c r="H1086" s="30">
        <f>(J1086*'data'!$C$16+K1086*OFFSET('data'!$C$17,0,D1086)-I1085*(OFFSET('data'!$C$18,0,D1086)+'data'!$C$19+OFFSET('data'!$C$20,0,D1086)))*$C1086/60</f>
        <v>-0.583771874907155</v>
      </c>
      <c r="I1086" s="30">
        <f>(G1086/60)*$C1086/60+H1086+I1085</f>
        <v>16.3633802816823</v>
      </c>
      <c r="J1086" s="30">
        <f>J1085+('data'!$C$19*I1085-'data'!$C$16*J1085)*$C1086/60</f>
        <v>67.27400005200219</v>
      </c>
      <c r="K1086" s="30">
        <f>K1085+(OFFSET('data'!$C$20,0,D1086)*I1085-OFFSET('data'!$C$17,0,D1086)*K1085)*$C1086/60</f>
        <v>222.552748961015</v>
      </c>
      <c r="L1086" s="28">
        <f>$A1086/60</f>
        <v>90.1666666666667</v>
      </c>
      <c r="M1086" s="24">
        <f>I1086/'data'!$C$15*1000</f>
        <v>2.5</v>
      </c>
      <c r="N1086" s="24">
        <f>N1085+'data'!$G$21*(M1085-N1085)/60*C1085</f>
        <v>2.49999306896006</v>
      </c>
      <c r="O1086" s="25">
        <f>IF(N1086&lt;='data'!$G$22,1.89,1.47)</f>
        <v>1.89</v>
      </c>
      <c r="P1086" s="24">
        <f>$A1086</f>
        <v>5410</v>
      </c>
      <c r="Q1086" s="25">
        <f>'data'!$G$23-'data'!$G$23*(1-('data'!$G$22^O1086)/('data'!$G$22^O1086+N1086^O1086))</f>
        <v>54.2014592455873</v>
      </c>
      <c r="R1086" s="25">
        <f>VLOOKUP(IF(P1086-'data'!$G$24&lt;0,0,P1086-'data'!$G$24),P2:Q1104,2)</f>
        <v>54.2014649905649</v>
      </c>
    </row>
    <row r="1087" ht="20.05" customHeight="1">
      <c r="A1087" s="22">
        <f>$A1086+C1086</f>
        <v>5415</v>
      </c>
      <c r="B1087" s="23">
        <v>2.5</v>
      </c>
      <c r="C1087" s="24">
        <v>5</v>
      </c>
      <c r="D1087" t="b" s="25">
        <v>0</v>
      </c>
      <c r="E1087" s="26"/>
      <c r="F1087" s="30">
        <f>3600*(B1087*'data'!$C$15/1000-H1087-I1086)/C1087</f>
        <v>420.271750545339</v>
      </c>
      <c r="G1087" s="30">
        <f>IF(F1087&gt;'data'!$H$29,'data'!$H$29,IF(F1087&lt;0,0,F1087))</f>
        <v>420.271750545339</v>
      </c>
      <c r="H1087" s="30">
        <f>(J1087*'data'!$C$16+K1087*OFFSET('data'!$C$17,0,D1087)-I1086*(OFFSET('data'!$C$18,0,D1087)+'data'!$C$19+OFFSET('data'!$C$20,0,D1087)))*$C1087/60</f>
        <v>-0.583710764646329</v>
      </c>
      <c r="I1087" s="30">
        <f>(G1087/60)*$C1087/60+H1087+I1086</f>
        <v>16.3633802816823</v>
      </c>
      <c r="J1087" s="30">
        <f>J1086+('data'!$C$19*I1086-'data'!$C$16*J1086)*$C1087/60</f>
        <v>67.274682338407</v>
      </c>
      <c r="K1087" s="30">
        <f>K1086+(OFFSET('data'!$C$20,0,D1087)*I1086-OFFSET('data'!$C$17,0,D1087)*K1086)*$C1087/60</f>
        <v>222.723640669484</v>
      </c>
      <c r="L1087" s="28">
        <f>$A1087/60</f>
        <v>90.25</v>
      </c>
      <c r="M1087" s="24">
        <f>I1087/'data'!$C$15*1000</f>
        <v>2.5</v>
      </c>
      <c r="N1087" s="24">
        <f>N1086+'data'!$G$21*(M1086-N1086)/60*C1086</f>
        <v>2.49999315051908</v>
      </c>
      <c r="O1087" s="25">
        <f>IF(N1087&lt;='data'!$G$22,1.89,1.47)</f>
        <v>1.89</v>
      </c>
      <c r="P1087" s="24">
        <f>$A1087</f>
        <v>5415</v>
      </c>
      <c r="Q1087" s="25">
        <f>'data'!$G$23-'data'!$G$23*(1-('data'!$G$22^O1087)/('data'!$G$22^O1087+N1087^O1087))</f>
        <v>54.2014578513445</v>
      </c>
      <c r="R1087" s="25">
        <f>VLOOKUP(IF(P1087-'data'!$G$24&lt;0,0,P1087-'data'!$G$24),P2:Q1104,2)</f>
        <v>54.2014635287196</v>
      </c>
    </row>
    <row r="1088" ht="20.05" customHeight="1">
      <c r="A1088" s="22">
        <f>$A1087+C1087</f>
        <v>5420</v>
      </c>
      <c r="B1088" s="23">
        <v>2.5</v>
      </c>
      <c r="C1088" s="24">
        <v>5</v>
      </c>
      <c r="D1088" t="b" s="25">
        <v>0</v>
      </c>
      <c r="E1088" s="26"/>
      <c r="F1088" s="30">
        <f>3600*(B1088*'data'!$C$15/1000-H1088-I1087)/C1088</f>
        <v>420.227781814696</v>
      </c>
      <c r="G1088" s="30">
        <f>IF(F1088&gt;'data'!$H$29,'data'!$H$29,IF(F1088&lt;0,0,F1088))</f>
        <v>420.227781814696</v>
      </c>
      <c r="H1088" s="30">
        <f>(J1088*'data'!$C$16+K1088*OFFSET('data'!$C$17,0,D1088)-I1087*(OFFSET('data'!$C$18,0,D1088)+'data'!$C$19+OFFSET('data'!$C$20,0,D1088)))*$C1088/60</f>
        <v>-0.58364969696488</v>
      </c>
      <c r="I1088" s="30">
        <f>(G1088/60)*$C1088/60+H1088+I1087</f>
        <v>16.3633802816823</v>
      </c>
      <c r="J1088" s="30">
        <f>J1087+('data'!$C$19*I1087-'data'!$C$16*J1087)*$C1088/60</f>
        <v>67.2753606209113</v>
      </c>
      <c r="K1088" s="30">
        <f>K1087+(OFFSET('data'!$C$20,0,D1088)*I1087-OFFSET('data'!$C$17,0,D1088)*K1087)*$C1088/60</f>
        <v>222.894475271593</v>
      </c>
      <c r="L1088" s="28">
        <f>$A1088/60</f>
        <v>90.3333333333333</v>
      </c>
      <c r="M1088" s="24">
        <f>I1088/'data'!$C$15*1000</f>
        <v>2.5</v>
      </c>
      <c r="N1088" s="24">
        <f>N1087+'data'!$G$21*(M1087-N1087)/60*C1087</f>
        <v>2.49999323111838</v>
      </c>
      <c r="O1088" s="25">
        <f>IF(N1088&lt;='data'!$G$22,1.89,1.47)</f>
        <v>1.89</v>
      </c>
      <c r="P1088" s="24">
        <f>$A1088</f>
        <v>5420</v>
      </c>
      <c r="Q1088" s="25">
        <f>'data'!$G$23-'data'!$G$23*(1-('data'!$G$22^O1088)/('data'!$G$22^O1088+N1088^O1088))</f>
        <v>54.201456473508</v>
      </c>
      <c r="R1088" s="25">
        <f>VLOOKUP(IF(P1088-'data'!$G$24&lt;0,0,P1088-'data'!$G$24),P2:Q1104,2)</f>
        <v>54.2014620840761</v>
      </c>
    </row>
    <row r="1089" ht="20.05" customHeight="1">
      <c r="A1089" s="22">
        <f>$A1088+C1088</f>
        <v>5425</v>
      </c>
      <c r="B1089" s="23">
        <v>2.5</v>
      </c>
      <c r="C1089" s="24">
        <v>5</v>
      </c>
      <c r="D1089" t="b" s="25">
        <v>0</v>
      </c>
      <c r="E1089" s="26"/>
      <c r="F1089" s="30">
        <f>3600*(B1089*'data'!$C$15/1000-H1089-I1088)/C1089</f>
        <v>420.183843637336</v>
      </c>
      <c r="G1089" s="30">
        <f>IF(F1089&gt;'data'!$H$29,'data'!$H$29,IF(F1089&lt;0,0,F1089))</f>
        <v>420.183843637336</v>
      </c>
      <c r="H1089" s="30">
        <f>(J1089*'data'!$C$16+K1089*OFFSET('data'!$C$17,0,D1089)-I1088*(OFFSET('data'!$C$18,0,D1089)+'data'!$C$19+OFFSET('data'!$C$20,0,D1089)))*$C1089/60</f>
        <v>-0.583588671718547</v>
      </c>
      <c r="I1089" s="30">
        <f>(G1089/60)*$C1089/60+H1089+I1088</f>
        <v>16.3633802816823</v>
      </c>
      <c r="J1089" s="30">
        <f>J1088+('data'!$C$19*I1088-'data'!$C$16*J1088)*$C1089/60</f>
        <v>67.27603492301139</v>
      </c>
      <c r="K1089" s="30">
        <f>K1088+(OFFSET('data'!$C$20,0,D1089)*I1088-OFFSET('data'!$C$17,0,D1089)*K1088)*$C1089/60</f>
        <v>223.065252786425</v>
      </c>
      <c r="L1089" s="28">
        <f>$A1089/60</f>
        <v>90.4166666666667</v>
      </c>
      <c r="M1089" s="24">
        <f>I1089/'data'!$C$15*1000</f>
        <v>2.5</v>
      </c>
      <c r="N1089" s="24">
        <f>N1088+'data'!$G$21*(M1088-N1088)/60*C1088</f>
        <v>2.49999331076925</v>
      </c>
      <c r="O1089" s="25">
        <f>IF(N1089&lt;='data'!$G$22,1.89,1.47)</f>
        <v>1.89</v>
      </c>
      <c r="P1089" s="24">
        <f>$A1089</f>
        <v>5425</v>
      </c>
      <c r="Q1089" s="25">
        <f>'data'!$G$23-'data'!$G$23*(1-('data'!$G$22^O1089)/('data'!$G$22^O1089+N1089^O1089))</f>
        <v>54.2014551118849</v>
      </c>
      <c r="R1089" s="25">
        <f>VLOOKUP(IF(P1089-'data'!$G$24&lt;0,0,P1089-'data'!$G$24),P2:Q1104,2)</f>
        <v>54.201460656432</v>
      </c>
    </row>
    <row r="1090" ht="20.05" customHeight="1">
      <c r="A1090" s="22">
        <f>$A1089+C1089</f>
        <v>5430</v>
      </c>
      <c r="B1090" s="23">
        <v>2.5</v>
      </c>
      <c r="C1090" s="24">
        <v>5</v>
      </c>
      <c r="D1090" t="b" s="25">
        <v>0</v>
      </c>
      <c r="E1090" s="26"/>
      <c r="F1090" s="30">
        <f>3600*(B1090*'data'!$C$15/1000-H1090-I1089)/C1090</f>
        <v>420.139935909976</v>
      </c>
      <c r="G1090" s="30">
        <f>IF(F1090&gt;'data'!$H$29,'data'!$H$29,IF(F1090&lt;0,0,F1090))</f>
        <v>420.139935909976</v>
      </c>
      <c r="H1090" s="30">
        <f>(J1090*'data'!$C$16+K1090*OFFSET('data'!$C$17,0,D1090)-I1089*(OFFSET('data'!$C$18,0,D1090)+'data'!$C$19+OFFSET('data'!$C$20,0,D1090)))*$C1090/60</f>
        <v>-0.5835276887638799</v>
      </c>
      <c r="I1090" s="30">
        <f>(G1090/60)*$C1090/60+H1090+I1089</f>
        <v>16.3633802816823</v>
      </c>
      <c r="J1090" s="30">
        <f>J1089+('data'!$C$19*I1089-'data'!$C$16*J1089)*$C1090/60</f>
        <v>67.2767052680657</v>
      </c>
      <c r="K1090" s="30">
        <f>K1089+(OFFSET('data'!$C$20,0,D1090)*I1089-OFFSET('data'!$C$17,0,D1090)*K1089)*$C1090/60</f>
        <v>223.235973233056</v>
      </c>
      <c r="L1090" s="28">
        <f>$A1090/60</f>
        <v>90.5</v>
      </c>
      <c r="M1090" s="24">
        <f>I1090/'data'!$C$15*1000</f>
        <v>2.5</v>
      </c>
      <c r="N1090" s="24">
        <f>N1089+'data'!$G$21*(M1089-N1089)/60*C1089</f>
        <v>2.49999338948285</v>
      </c>
      <c r="O1090" s="25">
        <f>IF(N1090&lt;='data'!$G$22,1.89,1.47)</f>
        <v>1.89</v>
      </c>
      <c r="P1090" s="24">
        <f>$A1090</f>
        <v>5430</v>
      </c>
      <c r="Q1090" s="25">
        <f>'data'!$G$23-'data'!$G$23*(1-('data'!$G$22^O1090)/('data'!$G$22^O1090+N1090^O1090))</f>
        <v>54.2014537662843</v>
      </c>
      <c r="R1090" s="25">
        <f>VLOOKUP(IF(P1090-'data'!$G$24&lt;0,0,P1090-'data'!$G$24),P2:Q1104,2)</f>
        <v>54.2014592455873</v>
      </c>
    </row>
    <row r="1091" ht="20.05" customHeight="1">
      <c r="A1091" s="22">
        <f>$A1090+C1090</f>
        <v>5435</v>
      </c>
      <c r="B1091" s="23">
        <v>2.5</v>
      </c>
      <c r="C1091" s="24">
        <v>5</v>
      </c>
      <c r="D1091" t="b" s="25">
        <v>0</v>
      </c>
      <c r="E1091" s="26"/>
      <c r="F1091" s="30">
        <f>3600*(B1091*'data'!$C$15/1000-H1091-I1090)/C1091</f>
        <v>420.096058529910</v>
      </c>
      <c r="G1091" s="30">
        <f>IF(F1091&gt;'data'!$H$29,'data'!$H$29,IF(F1091&lt;0,0,F1091))</f>
        <v>420.096058529910</v>
      </c>
      <c r="H1091" s="30">
        <f>(J1091*'data'!$C$16+K1091*OFFSET('data'!$C$17,0,D1091)-I1090*(OFFSET('data'!$C$18,0,D1091)+'data'!$C$19+OFFSET('data'!$C$20,0,D1091)))*$C1091/60</f>
        <v>-0.5834667479582341</v>
      </c>
      <c r="I1091" s="30">
        <f>(G1091/60)*$C1091/60+H1091+I1090</f>
        <v>16.3633802816823</v>
      </c>
      <c r="J1091" s="30">
        <f>J1090+('data'!$C$19*I1090-'data'!$C$16*J1090)*$C1091/60</f>
        <v>67.2773716792956</v>
      </c>
      <c r="K1091" s="30">
        <f>K1090+(OFFSET('data'!$C$20,0,D1091)*I1090-OFFSET('data'!$C$17,0,D1091)*K1090)*$C1091/60</f>
        <v>223.406636630557</v>
      </c>
      <c r="L1091" s="28">
        <f>$A1091/60</f>
        <v>90.5833333333333</v>
      </c>
      <c r="M1091" s="24">
        <f>I1091/'data'!$C$15*1000</f>
        <v>2.5</v>
      </c>
      <c r="N1091" s="24">
        <f>N1090+'data'!$G$21*(M1090-N1090)/60*C1090</f>
        <v>2.49999346727021</v>
      </c>
      <c r="O1091" s="25">
        <f>IF(N1091&lt;='data'!$G$22,1.89,1.47)</f>
        <v>1.89</v>
      </c>
      <c r="P1091" s="24">
        <f>$A1091</f>
        <v>5435</v>
      </c>
      <c r="Q1091" s="25">
        <f>'data'!$G$23-'data'!$G$23*(1-('data'!$G$22^O1091)/('data'!$G$22^O1091+N1091^O1091))</f>
        <v>54.2014524365177</v>
      </c>
      <c r="R1091" s="25">
        <f>VLOOKUP(IF(P1091-'data'!$G$24&lt;0,0,P1091-'data'!$G$24),P2:Q1104,2)</f>
        <v>54.2014578513445</v>
      </c>
    </row>
    <row r="1092" ht="20.05" customHeight="1">
      <c r="A1092" s="22">
        <f>$A1091+C1091</f>
        <v>5440</v>
      </c>
      <c r="B1092" s="23">
        <v>2.5</v>
      </c>
      <c r="C1092" s="24">
        <v>5</v>
      </c>
      <c r="D1092" t="b" s="25">
        <v>0</v>
      </c>
      <c r="E1092" s="26"/>
      <c r="F1092" s="30">
        <f>3600*(B1092*'data'!$C$15/1000-H1092-I1091)/C1092</f>
        <v>420.052211395015</v>
      </c>
      <c r="G1092" s="30">
        <f>IF(F1092&gt;'data'!$H$29,'data'!$H$29,IF(F1092&lt;0,0,F1092))</f>
        <v>420.052211395015</v>
      </c>
      <c r="H1092" s="30">
        <f>(J1092*'data'!$C$16+K1092*OFFSET('data'!$C$17,0,D1092)-I1091*(OFFSET('data'!$C$18,0,D1092)+'data'!$C$19+OFFSET('data'!$C$20,0,D1092)))*$C1092/60</f>
        <v>-0.583405849159768</v>
      </c>
      <c r="I1092" s="30">
        <f>(G1092/60)*$C1092/60+H1092+I1091</f>
        <v>16.3633802816823</v>
      </c>
      <c r="J1092" s="30">
        <f>J1091+('data'!$C$19*I1091-'data'!$C$16*J1091)*$C1092/60</f>
        <v>67.2780341797862</v>
      </c>
      <c r="K1092" s="30">
        <f>K1091+(OFFSET('data'!$C$20,0,D1092)*I1091-OFFSET('data'!$C$17,0,D1092)*K1091)*$C1092/60</f>
        <v>223.577242997991</v>
      </c>
      <c r="L1092" s="28">
        <f>$A1092/60</f>
        <v>90.6666666666667</v>
      </c>
      <c r="M1092" s="24">
        <f>I1092/'data'!$C$15*1000</f>
        <v>2.5</v>
      </c>
      <c r="N1092" s="24">
        <f>N1091+'data'!$G$21*(M1091-N1091)/60*C1091</f>
        <v>2.49999354414223</v>
      </c>
      <c r="O1092" s="25">
        <f>IF(N1092&lt;='data'!$G$22,1.89,1.47)</f>
        <v>1.89</v>
      </c>
      <c r="P1092" s="24">
        <f>$A1092</f>
        <v>5440</v>
      </c>
      <c r="Q1092" s="25">
        <f>'data'!$G$23-'data'!$G$23*(1-('data'!$G$22^O1092)/('data'!$G$22^O1092+N1092^O1092))</f>
        <v>54.2014511223988</v>
      </c>
      <c r="R1092" s="25">
        <f>VLOOKUP(IF(P1092-'data'!$G$24&lt;0,0,P1092-'data'!$G$24),P2:Q1104,2)</f>
        <v>54.201456473508</v>
      </c>
    </row>
    <row r="1093" ht="20.05" customHeight="1">
      <c r="A1093" s="22">
        <f>$A1092+C1092</f>
        <v>5445</v>
      </c>
      <c r="B1093" s="23">
        <v>2.5</v>
      </c>
      <c r="C1093" s="24">
        <v>5</v>
      </c>
      <c r="D1093" t="b" s="25">
        <v>0</v>
      </c>
      <c r="E1093" s="26"/>
      <c r="F1093" s="30">
        <f>3600*(B1093*'data'!$C$15/1000-H1093-I1092)/C1093</f>
        <v>420.008394403736</v>
      </c>
      <c r="G1093" s="30">
        <f>IF(F1093&gt;'data'!$H$29,'data'!$H$29,IF(F1093&lt;0,0,F1093))</f>
        <v>420.008394403736</v>
      </c>
      <c r="H1093" s="30">
        <f>(J1093*'data'!$C$16+K1093*OFFSET('data'!$C$17,0,D1093)-I1092*(OFFSET('data'!$C$18,0,D1093)+'data'!$C$19+OFFSET('data'!$C$20,0,D1093)))*$C1093/60</f>
        <v>-0.583344992227436</v>
      </c>
      <c r="I1093" s="30">
        <f>(G1093/60)*$C1093/60+H1093+I1092</f>
        <v>16.3633802816823</v>
      </c>
      <c r="J1093" s="30">
        <f>J1092+('data'!$C$19*I1092-'data'!$C$16*J1092)*$C1093/60</f>
        <v>67.27869279248711</v>
      </c>
      <c r="K1093" s="30">
        <f>K1092+(OFFSET('data'!$C$20,0,D1093)*I1092-OFFSET('data'!$C$17,0,D1093)*K1092)*$C1093/60</f>
        <v>223.747792354417</v>
      </c>
      <c r="L1093" s="28">
        <f>$A1093/60</f>
        <v>90.75</v>
      </c>
      <c r="M1093" s="24">
        <f>I1093/'data'!$C$15*1000</f>
        <v>2.5</v>
      </c>
      <c r="N1093" s="24">
        <f>N1092+'data'!$G$21*(M1092-N1092)/60*C1092</f>
        <v>2.49999362010968</v>
      </c>
      <c r="O1093" s="25">
        <f>IF(N1093&lt;='data'!$G$22,1.89,1.47)</f>
        <v>1.89</v>
      </c>
      <c r="P1093" s="24">
        <f>$A1093</f>
        <v>5445</v>
      </c>
      <c r="Q1093" s="25">
        <f>'data'!$G$23-'data'!$G$23*(1-('data'!$G$22^O1093)/('data'!$G$22^O1093+N1093^O1093))</f>
        <v>54.2014498237435</v>
      </c>
      <c r="R1093" s="25">
        <f>VLOOKUP(IF(P1093-'data'!$G$24&lt;0,0,P1093-'data'!$G$24),P2:Q1104,2)</f>
        <v>54.2014551118849</v>
      </c>
    </row>
    <row r="1094" ht="20.05" customHeight="1">
      <c r="A1094" s="22">
        <f>$A1093+C1093</f>
        <v>5450</v>
      </c>
      <c r="B1094" s="23">
        <v>2.5</v>
      </c>
      <c r="C1094" s="24">
        <v>5</v>
      </c>
      <c r="D1094" t="b" s="25">
        <v>0</v>
      </c>
      <c r="E1094" s="26"/>
      <c r="F1094" s="30">
        <f>3600*(B1094*'data'!$C$15/1000-H1094-I1093)/C1094</f>
        <v>419.964607455092</v>
      </c>
      <c r="G1094" s="30">
        <f>IF(F1094&gt;'data'!$H$29,'data'!$H$29,IF(F1094&lt;0,0,F1094))</f>
        <v>419.964607455092</v>
      </c>
      <c r="H1094" s="30">
        <f>(J1094*'data'!$C$16+K1094*OFFSET('data'!$C$17,0,D1094)-I1093*(OFFSET('data'!$C$18,0,D1094)+'data'!$C$19+OFFSET('data'!$C$20,0,D1094)))*$C1094/60</f>
        <v>-0.583284177020986</v>
      </c>
      <c r="I1094" s="30">
        <f>(G1094/60)*$C1094/60+H1094+I1093</f>
        <v>16.3633802816823</v>
      </c>
      <c r="J1094" s="30">
        <f>J1093+('data'!$C$19*I1093-'data'!$C$16*J1093)*$C1094/60</f>
        <v>67.27934754021319</v>
      </c>
      <c r="K1094" s="30">
        <f>K1093+(OFFSET('data'!$C$20,0,D1094)*I1093-OFFSET('data'!$C$17,0,D1094)*K1093)*$C1094/60</f>
        <v>223.918284718885</v>
      </c>
      <c r="L1094" s="28">
        <f>$A1094/60</f>
        <v>90.8333333333333</v>
      </c>
      <c r="M1094" s="24">
        <f>I1094/'data'!$C$15*1000</f>
        <v>2.5</v>
      </c>
      <c r="N1094" s="24">
        <f>N1093+'data'!$G$21*(M1093-N1093)/60*C1093</f>
        <v>2.49999369518321</v>
      </c>
      <c r="O1094" s="25">
        <f>IF(N1094&lt;='data'!$G$22,1.89,1.47)</f>
        <v>1.89</v>
      </c>
      <c r="P1094" s="24">
        <f>$A1094</f>
        <v>5450</v>
      </c>
      <c r="Q1094" s="25">
        <f>'data'!$G$23-'data'!$G$23*(1-('data'!$G$22^O1094)/('data'!$G$22^O1094+N1094^O1094))</f>
        <v>54.2014485403696</v>
      </c>
      <c r="R1094" s="25">
        <f>VLOOKUP(IF(P1094-'data'!$G$24&lt;0,0,P1094-'data'!$G$24),P2:Q1104,2)</f>
        <v>54.2014537662843</v>
      </c>
    </row>
    <row r="1095" ht="20.05" customHeight="1">
      <c r="A1095" s="22">
        <f>$A1094+C1094</f>
        <v>5455</v>
      </c>
      <c r="B1095" s="23">
        <v>2.5</v>
      </c>
      <c r="C1095" s="24">
        <v>5</v>
      </c>
      <c r="D1095" t="b" s="25">
        <v>0</v>
      </c>
      <c r="E1095" s="26"/>
      <c r="F1095" s="30">
        <f>3600*(B1095*'data'!$C$15/1000-H1095-I1094)/C1095</f>
        <v>419.920850448669</v>
      </c>
      <c r="G1095" s="30">
        <f>IF(F1095&gt;'data'!$H$29,'data'!$H$29,IF(F1095&lt;0,0,F1095))</f>
        <v>419.920850448669</v>
      </c>
      <c r="H1095" s="30">
        <f>(J1095*'data'!$C$16+K1095*OFFSET('data'!$C$17,0,D1095)-I1094*(OFFSET('data'!$C$18,0,D1095)+'data'!$C$19+OFFSET('data'!$C$20,0,D1095)))*$C1095/60</f>
        <v>-0.583223403400954</v>
      </c>
      <c r="I1095" s="30">
        <f>(G1095/60)*$C1095/60+H1095+I1094</f>
        <v>16.3633802816823</v>
      </c>
      <c r="J1095" s="30">
        <f>J1094+('data'!$C$19*I1094-'data'!$C$16*J1094)*$C1095/60</f>
        <v>67.2799984456456</v>
      </c>
      <c r="K1095" s="30">
        <f>K1094+(OFFSET('data'!$C$20,0,D1095)*I1094-OFFSET('data'!$C$17,0,D1095)*K1094)*$C1095/60</f>
        <v>224.088720110440</v>
      </c>
      <c r="L1095" s="28">
        <f>$A1095/60</f>
        <v>90.9166666666667</v>
      </c>
      <c r="M1095" s="24">
        <f>I1095/'data'!$C$15*1000</f>
        <v>2.5</v>
      </c>
      <c r="N1095" s="24">
        <f>N1094+'data'!$G$21*(M1094-N1094)/60*C1094</f>
        <v>2.49999376937333</v>
      </c>
      <c r="O1095" s="25">
        <f>IF(N1095&lt;='data'!$G$22,1.89,1.47)</f>
        <v>1.89</v>
      </c>
      <c r="P1095" s="24">
        <f>$A1095</f>
        <v>5455</v>
      </c>
      <c r="Q1095" s="25">
        <f>'data'!$G$23-'data'!$G$23*(1-('data'!$G$22^O1095)/('data'!$G$22^O1095+N1095^O1095))</f>
        <v>54.2014472720976</v>
      </c>
      <c r="R1095" s="25">
        <f>VLOOKUP(IF(P1095-'data'!$G$24&lt;0,0,P1095-'data'!$G$24),P2:Q1104,2)</f>
        <v>54.2014524365177</v>
      </c>
    </row>
    <row r="1096" ht="20.05" customHeight="1">
      <c r="A1096" s="22">
        <f>$A1095+C1095</f>
        <v>5460</v>
      </c>
      <c r="B1096" s="23">
        <v>2.5</v>
      </c>
      <c r="C1096" s="24">
        <v>5</v>
      </c>
      <c r="D1096" t="b" s="25">
        <v>0</v>
      </c>
      <c r="E1096" s="26"/>
      <c r="F1096" s="30">
        <f>3600*(B1096*'data'!$C$15/1000-H1096-I1095)/C1096</f>
        <v>419.877123284616</v>
      </c>
      <c r="G1096" s="30">
        <f>IF(F1096&gt;'data'!$H$29,'data'!$H$29,IF(F1096&lt;0,0,F1096))</f>
        <v>419.877123284616</v>
      </c>
      <c r="H1096" s="30">
        <f>(J1096*'data'!$C$16+K1096*OFFSET('data'!$C$17,0,D1096)-I1095*(OFFSET('data'!$C$18,0,D1096)+'data'!$C$19+OFFSET('data'!$C$20,0,D1096)))*$C1096/60</f>
        <v>-0.5831626712286579</v>
      </c>
      <c r="I1096" s="30">
        <f>(G1096/60)*$C1096/60+H1096+I1095</f>
        <v>16.3633802816823</v>
      </c>
      <c r="J1096" s="30">
        <f>J1095+('data'!$C$19*I1095-'data'!$C$16*J1095)*$C1096/60</f>
        <v>67.2806455313322</v>
      </c>
      <c r="K1096" s="30">
        <f>K1095+(OFFSET('data'!$C$20,0,D1096)*I1095-OFFSET('data'!$C$17,0,D1096)*K1095)*$C1096/60</f>
        <v>224.259098548121</v>
      </c>
      <c r="L1096" s="28">
        <f>$A1096/60</f>
        <v>91</v>
      </c>
      <c r="M1096" s="24">
        <f>I1096/'data'!$C$15*1000</f>
        <v>2.5</v>
      </c>
      <c r="N1096" s="24">
        <f>N1095+'data'!$G$21*(M1095-N1095)/60*C1095</f>
        <v>2.49999384269044</v>
      </c>
      <c r="O1096" s="25">
        <f>IF(N1096&lt;='data'!$G$22,1.89,1.47)</f>
        <v>1.89</v>
      </c>
      <c r="P1096" s="24">
        <f>$A1096</f>
        <v>5460</v>
      </c>
      <c r="Q1096" s="25">
        <f>'data'!$G$23-'data'!$G$23*(1-('data'!$G$22^O1096)/('data'!$G$22^O1096+N1096^O1096))</f>
        <v>54.2014460187496</v>
      </c>
      <c r="R1096" s="25">
        <f>VLOOKUP(IF(P1096-'data'!$G$24&lt;0,0,P1096-'data'!$G$24),P2:Q1104,2)</f>
        <v>54.2014511223988</v>
      </c>
    </row>
    <row r="1097" ht="20.05" customHeight="1">
      <c r="A1097" s="22">
        <f>$A1096+C1096</f>
        <v>5465</v>
      </c>
      <c r="B1097" s="23">
        <v>2.5</v>
      </c>
      <c r="C1097" s="24">
        <v>5</v>
      </c>
      <c r="D1097" t="b" s="25">
        <v>0</v>
      </c>
      <c r="E1097" s="26"/>
      <c r="F1097" s="30">
        <f>3600*(B1097*'data'!$C$15/1000-H1097-I1096)/C1097</f>
        <v>419.833425863642</v>
      </c>
      <c r="G1097" s="30">
        <f>IF(F1097&gt;'data'!$H$29,'data'!$H$29,IF(F1097&lt;0,0,F1097))</f>
        <v>419.833425863642</v>
      </c>
      <c r="H1097" s="30">
        <f>(J1097*'data'!$C$16+K1097*OFFSET('data'!$C$17,0,D1097)-I1096*(OFFSET('data'!$C$18,0,D1097)+'data'!$C$19+OFFSET('data'!$C$20,0,D1097)))*$C1097/60</f>
        <v>-0.583101980366194</v>
      </c>
      <c r="I1097" s="30">
        <f>(G1097/60)*$C1097/60+H1097+I1096</f>
        <v>16.3633802816823</v>
      </c>
      <c r="J1097" s="30">
        <f>J1096+('data'!$C$19*I1096-'data'!$C$16*J1096)*$C1097/60</f>
        <v>67.2812888196887</v>
      </c>
      <c r="K1097" s="30">
        <f>K1096+(OFFSET('data'!$C$20,0,D1097)*I1096-OFFSET('data'!$C$17,0,D1097)*K1096)*$C1097/60</f>
        <v>224.429420050960</v>
      </c>
      <c r="L1097" s="28">
        <f>$A1097/60</f>
        <v>91.0833333333333</v>
      </c>
      <c r="M1097" s="24">
        <f>I1097/'data'!$C$15*1000</f>
        <v>2.5</v>
      </c>
      <c r="N1097" s="24">
        <f>N1096+'data'!$G$21*(M1096-N1096)/60*C1096</f>
        <v>2.49999391514481</v>
      </c>
      <c r="O1097" s="25">
        <f>IF(N1097&lt;='data'!$G$22,1.89,1.47)</f>
        <v>1.89</v>
      </c>
      <c r="P1097" s="24">
        <f>$A1097</f>
        <v>5465</v>
      </c>
      <c r="Q1097" s="25">
        <f>'data'!$G$23-'data'!$G$23*(1-('data'!$G$22^O1097)/('data'!$G$22^O1097+N1097^O1097))</f>
        <v>54.2014447801501</v>
      </c>
      <c r="R1097" s="25">
        <f>VLOOKUP(IF(P1097-'data'!$G$24&lt;0,0,P1097-'data'!$G$24),P2:Q1104,2)</f>
        <v>54.2014498237435</v>
      </c>
    </row>
    <row r="1098" ht="20.05" customHeight="1">
      <c r="A1098" s="22">
        <f>$A1097+C1097</f>
        <v>5470</v>
      </c>
      <c r="B1098" s="23">
        <v>2.5</v>
      </c>
      <c r="C1098" s="24">
        <v>5</v>
      </c>
      <c r="D1098" t="b" s="25">
        <v>0</v>
      </c>
      <c r="E1098" s="26"/>
      <c r="F1098" s="30">
        <f>3600*(B1098*'data'!$C$15/1000-H1098-I1097)/C1098</f>
        <v>419.789758087015</v>
      </c>
      <c r="G1098" s="30">
        <f>IF(F1098&gt;'data'!$H$29,'data'!$H$29,IF(F1098&lt;0,0,F1098))</f>
        <v>419.789758087015</v>
      </c>
      <c r="H1098" s="30">
        <f>(J1098*'data'!$C$16+K1098*OFFSET('data'!$C$17,0,D1098)-I1097*(OFFSET('data'!$C$18,0,D1098)+'data'!$C$19+OFFSET('data'!$C$20,0,D1098)))*$C1098/60</f>
        <v>-0.583041330676435</v>
      </c>
      <c r="I1098" s="30">
        <f>(G1098/60)*$C1098/60+H1098+I1097</f>
        <v>16.3633802816823</v>
      </c>
      <c r="J1098" s="30">
        <f>J1097+('data'!$C$19*I1097-'data'!$C$16*J1097)*$C1098/60</f>
        <v>67.2819283329991</v>
      </c>
      <c r="K1098" s="30">
        <f>K1097+(OFFSET('data'!$C$20,0,D1098)*I1097-OFFSET('data'!$C$17,0,D1098)*K1097)*$C1098/60</f>
        <v>224.599684637983</v>
      </c>
      <c r="L1098" s="28">
        <f>$A1098/60</f>
        <v>91.1666666666667</v>
      </c>
      <c r="M1098" s="24">
        <f>I1098/'data'!$C$15*1000</f>
        <v>2.5</v>
      </c>
      <c r="N1098" s="24">
        <f>N1097+'data'!$G$21*(M1097-N1097)/60*C1097</f>
        <v>2.4999939867466</v>
      </c>
      <c r="O1098" s="25">
        <f>IF(N1098&lt;='data'!$G$22,1.89,1.47)</f>
        <v>1.89</v>
      </c>
      <c r="P1098" s="24">
        <f>$A1098</f>
        <v>5470</v>
      </c>
      <c r="Q1098" s="25">
        <f>'data'!$G$23-'data'!$G$23*(1-('data'!$G$22^O1098)/('data'!$G$22^O1098+N1098^O1098))</f>
        <v>54.2014435561253</v>
      </c>
      <c r="R1098" s="25">
        <f>VLOOKUP(IF(P1098-'data'!$G$24&lt;0,0,P1098-'data'!$G$24),P2:Q1104,2)</f>
        <v>54.2014485403696</v>
      </c>
    </row>
    <row r="1099" ht="20.05" customHeight="1">
      <c r="A1099" s="22">
        <f>$A1098+C1098</f>
        <v>5475</v>
      </c>
      <c r="B1099" s="23">
        <v>2.5</v>
      </c>
      <c r="C1099" s="24">
        <v>5</v>
      </c>
      <c r="D1099" t="b" s="25">
        <v>0</v>
      </c>
      <c r="E1099" s="26"/>
      <c r="F1099" s="30">
        <f>3600*(B1099*'data'!$C$15/1000-H1099-I1098)/C1099</f>
        <v>419.746119856557</v>
      </c>
      <c r="G1099" s="30">
        <f>IF(F1099&gt;'data'!$H$29,'data'!$H$29,IF(F1099&lt;0,0,F1099))</f>
        <v>419.746119856557</v>
      </c>
      <c r="H1099" s="30">
        <f>(J1099*'data'!$C$16+K1099*OFFSET('data'!$C$17,0,D1099)-I1098*(OFFSET('data'!$C$18,0,D1099)+'data'!$C$19+OFFSET('data'!$C$20,0,D1099)))*$C1099/60</f>
        <v>-0.582980722023021</v>
      </c>
      <c r="I1099" s="30">
        <f>(G1099/60)*$C1099/60+H1099+I1098</f>
        <v>16.3633802816823</v>
      </c>
      <c r="J1099" s="30">
        <f>J1098+('data'!$C$19*I1098-'data'!$C$16*J1098)*$C1099/60</f>
        <v>67.2825640934168</v>
      </c>
      <c r="K1099" s="30">
        <f>K1098+(OFFSET('data'!$C$20,0,D1099)*I1098-OFFSET('data'!$C$17,0,D1099)*K1098)*$C1099/60</f>
        <v>224.769892328209</v>
      </c>
      <c r="L1099" s="28">
        <f>$A1099/60</f>
        <v>91.25</v>
      </c>
      <c r="M1099" s="24">
        <f>I1099/'data'!$C$15*1000</f>
        <v>2.5</v>
      </c>
      <c r="N1099" s="24">
        <f>N1098+'data'!$G$21*(M1098-N1098)/60*C1098</f>
        <v>2.49999405750583</v>
      </c>
      <c r="O1099" s="25">
        <f>IF(N1099&lt;='data'!$G$22,1.89,1.47)</f>
        <v>1.89</v>
      </c>
      <c r="P1099" s="24">
        <f>$A1099</f>
        <v>5475</v>
      </c>
      <c r="Q1099" s="25">
        <f>'data'!$G$23-'data'!$G$23*(1-('data'!$G$22^O1099)/('data'!$G$22^O1099+N1099^O1099))</f>
        <v>54.2014423465041</v>
      </c>
      <c r="R1099" s="25">
        <f>VLOOKUP(IF(P1099-'data'!$G$24&lt;0,0,P1099-'data'!$G$24),P2:Q1104,2)</f>
        <v>54.2014472720976</v>
      </c>
    </row>
    <row r="1100" ht="20.05" customHeight="1">
      <c r="A1100" s="22">
        <f>$A1099+C1099</f>
        <v>5480</v>
      </c>
      <c r="B1100" s="23">
        <v>2.5</v>
      </c>
      <c r="C1100" s="24">
        <v>5</v>
      </c>
      <c r="D1100" t="b" s="25">
        <v>0</v>
      </c>
      <c r="E1100" s="26"/>
      <c r="F1100" s="30">
        <f>3600*(B1100*'data'!$C$15/1000-H1100-I1099)/C1100</f>
        <v>419.702511074639</v>
      </c>
      <c r="G1100" s="30">
        <f>IF(F1100&gt;'data'!$H$29,'data'!$H$29,IF(F1100&lt;0,0,F1100))</f>
        <v>419.702511074639</v>
      </c>
      <c r="H1100" s="30">
        <f>(J1100*'data'!$C$16+K1100*OFFSET('data'!$C$17,0,D1100)-I1099*(OFFSET('data'!$C$18,0,D1100)+'data'!$C$19+OFFSET('data'!$C$20,0,D1100)))*$C1100/60</f>
        <v>-0.582920154270357</v>
      </c>
      <c r="I1100" s="30">
        <f>(G1100/60)*$C1100/60+H1100+I1099</f>
        <v>16.3633802816823</v>
      </c>
      <c r="J1100" s="30">
        <f>J1099+('data'!$C$19*I1099-'data'!$C$16*J1099)*$C1100/60</f>
        <v>67.28319612296509</v>
      </c>
      <c r="K1100" s="30">
        <f>K1099+(OFFSET('data'!$C$20,0,D1100)*I1099-OFFSET('data'!$C$17,0,D1100)*K1099)*$C1100/60</f>
        <v>224.940043140650</v>
      </c>
      <c r="L1100" s="28">
        <f>$A1100/60</f>
        <v>91.3333333333333</v>
      </c>
      <c r="M1100" s="24">
        <f>I1100/'data'!$C$15*1000</f>
        <v>2.5</v>
      </c>
      <c r="N1100" s="24">
        <f>N1099+'data'!$G$21*(M1099-N1099)/60*C1099</f>
        <v>2.49999412743243</v>
      </c>
      <c r="O1100" s="25">
        <f>IF(N1100&lt;='data'!$G$22,1.89,1.47)</f>
        <v>1.89</v>
      </c>
      <c r="P1100" s="24">
        <f>$A1100</f>
        <v>5480</v>
      </c>
      <c r="Q1100" s="25">
        <f>'data'!$G$23-'data'!$G$23*(1-('data'!$G$22^O1100)/('data'!$G$22^O1100+N1100^O1100))</f>
        <v>54.2014411511166</v>
      </c>
      <c r="R1100" s="25">
        <f>VLOOKUP(IF(P1100-'data'!$G$24&lt;0,0,P1100-'data'!$G$24),P2:Q1104,2)</f>
        <v>54.2014460187496</v>
      </c>
    </row>
    <row r="1101" ht="20.05" customHeight="1">
      <c r="A1101" s="22">
        <f>$A1100+C1100</f>
        <v>5485</v>
      </c>
      <c r="B1101" s="23">
        <v>2.5</v>
      </c>
      <c r="C1101" s="24">
        <v>5</v>
      </c>
      <c r="D1101" t="b" s="25">
        <v>0</v>
      </c>
      <c r="E1101" s="26"/>
      <c r="F1101" s="30">
        <f>3600*(B1101*'data'!$C$15/1000-H1101-I1100)/C1101</f>
        <v>419.658931644182</v>
      </c>
      <c r="G1101" s="30">
        <f>IF(F1101&gt;'data'!$H$29,'data'!$H$29,IF(F1101&lt;0,0,F1101))</f>
        <v>419.658931644182</v>
      </c>
      <c r="H1101" s="30">
        <f>(J1101*'data'!$C$16+K1101*OFFSET('data'!$C$17,0,D1101)-I1100*(OFFSET('data'!$C$18,0,D1101)+'data'!$C$19+OFFSET('data'!$C$20,0,D1101)))*$C1101/60</f>
        <v>-0.582859627283611</v>
      </c>
      <c r="I1101" s="30">
        <f>(G1101/60)*$C1101/60+H1101+I1100</f>
        <v>16.3633802816823</v>
      </c>
      <c r="J1101" s="30">
        <f>J1100+('data'!$C$19*I1100-'data'!$C$16*J1100)*$C1101/60</f>
        <v>67.28382444353809</v>
      </c>
      <c r="K1101" s="30">
        <f>K1100+(OFFSET('data'!$C$20,0,D1101)*I1100-OFFSET('data'!$C$17,0,D1101)*K1100)*$C1101/60</f>
        <v>225.110137094314</v>
      </c>
      <c r="L1101" s="28">
        <f>$A1101/60</f>
        <v>91.4166666666667</v>
      </c>
      <c r="M1101" s="24">
        <f>I1101/'data'!$C$15*1000</f>
        <v>2.5</v>
      </c>
      <c r="N1101" s="24">
        <f>N1100+'data'!$G$21*(M1100-N1100)/60*C1100</f>
        <v>2.49999419653618</v>
      </c>
      <c r="O1101" s="25">
        <f>IF(N1101&lt;='data'!$G$22,1.89,1.47)</f>
        <v>1.89</v>
      </c>
      <c r="P1101" s="24">
        <f>$A1101</f>
        <v>5485</v>
      </c>
      <c r="Q1101" s="25">
        <f>'data'!$G$23-'data'!$G$23*(1-('data'!$G$22^O1101)/('data'!$G$22^O1101+N1101^O1101))</f>
        <v>54.2014399697956</v>
      </c>
      <c r="R1101" s="25">
        <f>VLOOKUP(IF(P1101-'data'!$G$24&lt;0,0,P1101-'data'!$G$24),P2:Q1104,2)</f>
        <v>54.2014447801501</v>
      </c>
    </row>
    <row r="1102" ht="20.05" customHeight="1">
      <c r="A1102" s="22">
        <f>$A1101+C1101</f>
        <v>5490</v>
      </c>
      <c r="B1102" s="23">
        <v>2.5</v>
      </c>
      <c r="C1102" s="24">
        <v>5</v>
      </c>
      <c r="D1102" t="b" s="25">
        <v>0</v>
      </c>
      <c r="E1102" s="26"/>
      <c r="F1102" s="30">
        <f>3600*(B1102*'data'!$C$15/1000-H1102-I1101)/C1102</f>
        <v>419.615381468650</v>
      </c>
      <c r="G1102" s="30">
        <f>IF(F1102&gt;'data'!$H$29,'data'!$H$29,IF(F1102&lt;0,0,F1102))</f>
        <v>419.615381468650</v>
      </c>
      <c r="H1102" s="30">
        <f>(J1102*'data'!$C$16+K1102*OFFSET('data'!$C$17,0,D1102)-I1101*(OFFSET('data'!$C$18,0,D1102)+'data'!$C$19+OFFSET('data'!$C$20,0,D1102)))*$C1102/60</f>
        <v>-0.582799140928705</v>
      </c>
      <c r="I1102" s="30">
        <f>(G1102/60)*$C1102/60+H1102+I1101</f>
        <v>16.3633802816823</v>
      </c>
      <c r="J1102" s="30">
        <f>J1101+('data'!$C$19*I1101-'data'!$C$16*J1101)*$C1102/60</f>
        <v>67.2844490769013</v>
      </c>
      <c r="K1102" s="30">
        <f>K1101+(OFFSET('data'!$C$20,0,D1102)*I1101-OFFSET('data'!$C$17,0,D1102)*K1101)*$C1102/60</f>
        <v>225.280174208201</v>
      </c>
      <c r="L1102" s="28">
        <f>$A1102/60</f>
        <v>91.5</v>
      </c>
      <c r="M1102" s="24">
        <f>I1102/'data'!$C$15*1000</f>
        <v>2.5</v>
      </c>
      <c r="N1102" s="24">
        <f>N1101+'data'!$G$21*(M1101-N1101)/60*C1101</f>
        <v>2.49999426482678</v>
      </c>
      <c r="O1102" s="25">
        <f>IF(N1102&lt;='data'!$G$22,1.89,1.47)</f>
        <v>1.89</v>
      </c>
      <c r="P1102" s="24">
        <f>$A1102</f>
        <v>5490</v>
      </c>
      <c r="Q1102" s="25">
        <f>'data'!$G$23-'data'!$G$23*(1-('data'!$G$22^O1102)/('data'!$G$22^O1102+N1102^O1102))</f>
        <v>54.2014388023754</v>
      </c>
      <c r="R1102" s="25">
        <f>VLOOKUP(IF(P1102-'data'!$G$24&lt;0,0,P1102-'data'!$G$24),P2:Q1104,2)</f>
        <v>54.2014435561253</v>
      </c>
    </row>
    <row r="1103" ht="20.05" customHeight="1">
      <c r="A1103" s="22">
        <f>$A1102+C1102</f>
        <v>5495</v>
      </c>
      <c r="B1103" s="23">
        <v>2.5</v>
      </c>
      <c r="C1103" s="24">
        <v>5</v>
      </c>
      <c r="D1103" t="b" s="25">
        <v>0</v>
      </c>
      <c r="E1103" s="26"/>
      <c r="F1103" s="30">
        <f>3600*(B1103*'data'!$C$15/1000-H1103-I1102)/C1103</f>
        <v>419.571860452046</v>
      </c>
      <c r="G1103" s="30">
        <f>IF(F1103&gt;'data'!$H$29,'data'!$H$29,IF(F1103&lt;0,0,F1103))</f>
        <v>419.571860452046</v>
      </c>
      <c r="H1103" s="30">
        <f>(J1103*'data'!$C$16+K1103*OFFSET('data'!$C$17,0,D1103)-I1102*(OFFSET('data'!$C$18,0,D1103)+'data'!$C$19+OFFSET('data'!$C$20,0,D1103)))*$C1103/60</f>
        <v>-0.582738695072311</v>
      </c>
      <c r="I1103" s="30">
        <f>(G1103/60)*$C1103/60+H1103+I1102</f>
        <v>16.3633802816823</v>
      </c>
      <c r="J1103" s="30">
        <f>J1102+('data'!$C$19*I1102-'data'!$C$16*J1102)*$C1103/60</f>
        <v>67.2850700446927</v>
      </c>
      <c r="K1103" s="30">
        <f>K1102+(OFFSET('data'!$C$20,0,D1103)*I1102-OFFSET('data'!$C$17,0,D1103)*K1102)*$C1103/60</f>
        <v>225.450154501305</v>
      </c>
      <c r="L1103" s="28">
        <f>$A1103/60</f>
        <v>91.5833333333333</v>
      </c>
      <c r="M1103" s="24">
        <f>I1103/'data'!$C$15*1000</f>
        <v>2.5</v>
      </c>
      <c r="N1103" s="24">
        <f>N1102+'data'!$G$21*(M1102-N1102)/60*C1102</f>
        <v>2.49999433231379</v>
      </c>
      <c r="O1103" s="25">
        <f>IF(N1103&lt;='data'!$G$22,1.89,1.47)</f>
        <v>1.89</v>
      </c>
      <c r="P1103" s="24">
        <f>$A1103</f>
        <v>5495</v>
      </c>
      <c r="Q1103" s="25">
        <f>'data'!$G$23-'data'!$G$23*(1-('data'!$G$22^O1103)/('data'!$G$22^O1103+N1103^O1103))</f>
        <v>54.2014376486925</v>
      </c>
      <c r="R1103" s="25">
        <f>VLOOKUP(IF(P1103-'data'!$G$24&lt;0,0,P1103-'data'!$G$24),P2:Q1104,2)</f>
        <v>54.2014423465041</v>
      </c>
    </row>
    <row r="1104" ht="20.05" customHeight="1">
      <c r="A1104" s="31">
        <f>$A1103+C1103</f>
        <v>5500</v>
      </c>
      <c r="B1104" s="23">
        <v>2.5</v>
      </c>
      <c r="C1104" s="24">
        <v>5</v>
      </c>
      <c r="D1104" t="b" s="25">
        <v>0</v>
      </c>
      <c r="E1104" s="26"/>
      <c r="F1104" s="30">
        <f>3600*(B1104*'data'!$C$15/1000-H1104-I1103)/C1104</f>
        <v>419.528368498916</v>
      </c>
      <c r="G1104" s="30">
        <f>IF(F1104&gt;'data'!$H$29,'data'!$H$29,IF(F1104&lt;0,0,F1104))</f>
        <v>419.528368498916</v>
      </c>
      <c r="H1104" s="30">
        <f>(J1104*'data'!$C$16+K1104*OFFSET('data'!$C$17,0,D1104)-I1103*(OFFSET('data'!$C$18,0,D1104)+'data'!$C$19+OFFSET('data'!$C$20,0,D1104)))*$C1104/60</f>
        <v>-0.582678289581853</v>
      </c>
      <c r="I1104" s="30">
        <f>(G1104/60)*$C1104/60+H1104+I1103</f>
        <v>16.3633802816823</v>
      </c>
      <c r="J1104" s="30">
        <f>J1103+('data'!$C$19*I1103-'data'!$C$16*J1103)*$C1104/60</f>
        <v>67.2856873684231</v>
      </c>
      <c r="K1104" s="30">
        <f>K1103+(OFFSET('data'!$C$20,0,D1104)*I1103-OFFSET('data'!$C$17,0,D1104)*K1103)*$C1104/60</f>
        <v>225.620077992614</v>
      </c>
      <c r="L1104" s="28">
        <f>$A1104/60</f>
        <v>91.6666666666667</v>
      </c>
      <c r="M1104" s="24">
        <f>I1104/'data'!$C$15*1000</f>
        <v>2.5</v>
      </c>
      <c r="N1104" s="24">
        <f>N1103+'data'!$G$21*(M1103-N1103)/60*C1103</f>
        <v>2.49999439900666</v>
      </c>
      <c r="O1104" s="25">
        <f>IF(N1104&lt;='data'!$G$22,1.89,1.47)</f>
        <v>1.89</v>
      </c>
      <c r="P1104" s="24">
        <f>$A1104</f>
        <v>5500</v>
      </c>
      <c r="Q1104" s="25">
        <f>'data'!$G$23-'data'!$G$23*(1-('data'!$G$22^O1104)/('data'!$G$22^O1104+N1104^O1104))</f>
        <v>54.2014365085853</v>
      </c>
      <c r="R1104" s="25">
        <f>VLOOKUP(IF(P1104-'data'!$G$24&lt;0,0,P1104-'data'!$G$24),P2:Q1104,2)</f>
        <v>54.2014411511166</v>
      </c>
    </row>
  </sheetData>
  <mergeCells count="1">
    <mergeCell ref="A1:R1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R1104"/>
  <sheetViews>
    <sheetView workbookViewId="0" showGridLines="0" defaultGridColor="1">
      <pane topLeftCell="B4" xSplit="1" ySplit="3" activePane="bottomRight" state="frozen"/>
    </sheetView>
  </sheetViews>
  <sheetFormatPr defaultColWidth="16.3333" defaultRowHeight="19.9" customHeight="1" outlineLevelRow="0" outlineLevelCol="0"/>
  <cols>
    <col min="1" max="1" width="12.3906" style="42" customWidth="1"/>
    <col min="2" max="2" width="12.0312" style="42" customWidth="1"/>
    <col min="3" max="3" width="12.2578" style="42" customWidth="1"/>
    <col min="4" max="4" width="6.875" style="42" customWidth="1"/>
    <col min="5" max="5" width="10.6797" style="42" customWidth="1"/>
    <col min="6" max="6" width="11.1484" style="42" customWidth="1"/>
    <col min="7" max="7" width="10.1562" style="42" customWidth="1"/>
    <col min="8" max="8" width="11.1719" style="42" customWidth="1"/>
    <col min="9" max="9" width="11.2109" style="42" customWidth="1"/>
    <col min="10" max="10" width="9.625" style="42" customWidth="1"/>
    <col min="11" max="11" width="10.6562" style="42" customWidth="1"/>
    <col min="12" max="12" width="10.625" style="42" customWidth="1"/>
    <col min="13" max="13" width="12.9062" style="42" customWidth="1"/>
    <col min="14" max="14" width="15.6797" style="42" customWidth="1"/>
    <col min="15" max="15" width="9.60156" style="42" customWidth="1"/>
    <col min="16" max="16" width="11.9453" style="42" customWidth="1"/>
    <col min="17" max="17" width="8.25" style="42" customWidth="1"/>
    <col min="18" max="18" width="8.26562" style="42" customWidth="1"/>
    <col min="19" max="16384" width="16.3516" style="42" customWidth="1"/>
  </cols>
  <sheetData>
    <row r="1" ht="27.65" customHeight="1">
      <c r="A1" t="s" s="2">
        <v>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ht="32.05" customHeight="1">
      <c r="A2" t="s" s="43">
        <v>4</v>
      </c>
      <c r="B2" t="s" s="43">
        <v>17</v>
      </c>
      <c r="C2" t="s" s="43">
        <v>5</v>
      </c>
      <c r="D2" t="s" s="43">
        <v>6</v>
      </c>
      <c r="E2" t="s" s="43">
        <v>26</v>
      </c>
      <c r="F2" t="s" s="43">
        <v>23</v>
      </c>
      <c r="G2" t="s" s="43">
        <v>8</v>
      </c>
      <c r="H2" t="s" s="43">
        <v>24</v>
      </c>
      <c r="I2" t="s" s="43">
        <v>9</v>
      </c>
      <c r="J2" t="s" s="43">
        <v>10</v>
      </c>
      <c r="K2" t="s" s="43">
        <v>11</v>
      </c>
      <c r="L2" t="s" s="43">
        <v>12</v>
      </c>
      <c r="M2" t="s" s="43">
        <v>1</v>
      </c>
      <c r="N2" t="s" s="43">
        <v>13</v>
      </c>
      <c r="O2" t="s" s="43">
        <v>14</v>
      </c>
      <c r="P2" t="s" s="43">
        <v>15</v>
      </c>
      <c r="Q2" t="s" s="43">
        <v>16</v>
      </c>
      <c r="R2" t="s" s="43">
        <v>3</v>
      </c>
    </row>
    <row r="3" ht="20.25" customHeight="1">
      <c r="A3" s="11"/>
      <c r="B3" s="11"/>
      <c r="C3" s="11"/>
      <c r="D3" t="b" s="44">
        <v>1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</row>
    <row r="4" ht="20.25" customHeight="1">
      <c r="A4" s="13">
        <v>0</v>
      </c>
      <c r="B4" s="14">
        <v>3.5</v>
      </c>
      <c r="C4" s="15">
        <f>IF(E3&lt;5,IF(E3&gt;0,E3,5),5)</f>
        <v>5</v>
      </c>
      <c r="D4" t="b" s="16">
        <f>D$3</f>
        <v>1</v>
      </c>
      <c r="E4" s="16">
        <f>B4/'data'!G26*100-1</f>
        <v>47.5608660344889</v>
      </c>
      <c r="F4" s="16">
        <f>3600*(B4*'data'!$C$15/1000-H4-I4)/C4</f>
        <v>16494.2873239357</v>
      </c>
      <c r="G4" s="16">
        <v>12000</v>
      </c>
      <c r="H4" s="21">
        <v>0</v>
      </c>
      <c r="I4" s="21">
        <v>0</v>
      </c>
      <c r="J4" s="21">
        <f t="shared" si="4" ref="J4:K4">0</f>
        <v>0</v>
      </c>
      <c r="K4" s="21">
        <f t="shared" si="4"/>
        <v>0</v>
      </c>
      <c r="L4" s="19">
        <f>$A4/60</f>
        <v>0</v>
      </c>
      <c r="M4" s="15">
        <f>I4/'data'!$C$15*1000</f>
        <v>0</v>
      </c>
      <c r="N4" s="15">
        <v>0</v>
      </c>
      <c r="O4" s="16">
        <f>IF(N4&lt;='data'!$G$22,1.89,1.47)</f>
        <v>1.89</v>
      </c>
      <c r="P4" s="16">
        <f>$A4</f>
        <v>0</v>
      </c>
      <c r="Q4" s="20">
        <f>'data'!$G$23-'data'!$G$23*(1-('data'!$G$22^O4)/('data'!$G$22^O4+N4^O4))</f>
        <v>93</v>
      </c>
      <c r="R4" s="20">
        <f>VLOOKUP(IF(P4-'data'!$G$24&lt;0,0,P4-'data'!$G$24),P2:Q1104,2)</f>
        <v>93</v>
      </c>
    </row>
    <row r="5" ht="20.05" customHeight="1">
      <c r="A5" s="22">
        <f>$A4+C4</f>
        <v>5</v>
      </c>
      <c r="B5" s="23">
        <v>3.5</v>
      </c>
      <c r="C5" s="24">
        <f>IF(E4&lt;5,IF(E4&gt;0,E4,5),5)</f>
        <v>5</v>
      </c>
      <c r="D5" t="b" s="25">
        <f>D$3</f>
        <v>1</v>
      </c>
      <c r="E5" s="24">
        <f>IF(B5-B4&gt;0,(B5-B4)/'data'!$G$26*100-1,E4-C5)</f>
        <v>42.5608660344889</v>
      </c>
      <c r="F5" s="25">
        <f>3600*(B5*'data'!$C$15/1000-H5-I5)/C5</f>
        <v>4494.287323935710</v>
      </c>
      <c r="G5" s="25">
        <f>IF(N5&gt;B5,0,IF(E5&gt;0,'data'!$H$29,IF(F5&lt;0,0,F5)))</f>
        <v>12000</v>
      </c>
      <c r="H5" s="30">
        <f>(J5*'data'!$C$16+K5*OFFSET('data'!$C$17,0,$D$3)-I4*(OFFSET('data'!$C$18,0,$D$3)+'data'!$C$19+OFFSET('data'!$C$20,0,$D$3)))*$C5/60</f>
        <v>0</v>
      </c>
      <c r="I5" s="30">
        <f>(G4/60)*$C5/60+H5+I4</f>
        <v>16.6666666666667</v>
      </c>
      <c r="J5" s="30">
        <f>J4+('data'!$C$19*I4-'data'!$C$16*J4)*$C5/60</f>
        <v>0</v>
      </c>
      <c r="K5" s="30">
        <f>K4+(OFFSET('data'!$C$20,0,$D$3)*I4-OFFSET('data'!$C$17,0,$D$3)*K4)*$C5/60</f>
        <v>0</v>
      </c>
      <c r="L5" s="28">
        <f>$A5/60</f>
        <v>0.0833333333333333</v>
      </c>
      <c r="M5" s="24">
        <f>I5/'data'!$C$15*1000</f>
        <v>2.54633614506349</v>
      </c>
      <c r="N5" s="24">
        <f>N4+'data'!$G$21*(M4-N4)/60*C4</f>
        <v>0</v>
      </c>
      <c r="O5" s="25">
        <f>IF(N5&lt;='data'!$G$22,1.89,1.47)</f>
        <v>1.89</v>
      </c>
      <c r="P5" s="24">
        <f>$A5</f>
        <v>5</v>
      </c>
      <c r="Q5" s="29">
        <f>'data'!$G$23-'data'!$G$23*(1-('data'!$G$22^O5)/('data'!$G$22^O5+N5^O5))</f>
        <v>93</v>
      </c>
      <c r="R5" s="29">
        <f>VLOOKUP(IF(P5-'data'!$G$24&lt;0,0,P5-'data'!$G$24),P2:Q1104,2)</f>
        <v>93</v>
      </c>
    </row>
    <row r="6" ht="20.05" customHeight="1">
      <c r="A6" s="22">
        <f>$A5+C5</f>
        <v>10</v>
      </c>
      <c r="B6" s="23">
        <v>3.5</v>
      </c>
      <c r="C6" s="24">
        <f>IF(E5&lt;5,IF(E5&gt;0,E5,5),5)</f>
        <v>5</v>
      </c>
      <c r="D6" t="b" s="25">
        <f>D$3</f>
        <v>1</v>
      </c>
      <c r="E6" s="24">
        <f>IF(B6-B5&gt;0,(B6-B5)/'data'!$G$26*100-1,E5-C6)</f>
        <v>37.5608660344889</v>
      </c>
      <c r="F6" s="25">
        <f>3600*(B6*'data'!$C$15/1000-H6-I6)/C6</f>
        <v>-6152.185433188250</v>
      </c>
      <c r="G6" s="25">
        <f>IF(N6&gt;B6,0,IF(E6&gt;0,'data'!$H$29,IF(F6&lt;0,0,F6)))</f>
        <v>12000</v>
      </c>
      <c r="H6" s="30">
        <f>(J6*'data'!$C$16+K6*OFFSET('data'!$C$17,0,$D$3)-I5*(OFFSET('data'!$C$18,0,$D$3)+'data'!$C$19+OFFSET('data'!$C$20,0,$D$3)))*$C6/60</f>
        <v>-0.939949474219484</v>
      </c>
      <c r="I6" s="30">
        <f>(G5/60)*$C6/60+H6+I5</f>
        <v>32.3933838591139</v>
      </c>
      <c r="J6" s="30">
        <f>J5+('data'!$C$19*I5-'data'!$C$16*J5)*$C6/60</f>
        <v>0.402799993372086</v>
      </c>
      <c r="K6" s="30">
        <f>K5+(OFFSET('data'!$C$20,0,$D$3)*I5-OFFSET('data'!$C$17,0,$D$3)*K5)*$C6/60</f>
        <v>0.165122842779213</v>
      </c>
      <c r="L6" s="28">
        <f>$A6/60</f>
        <v>0.166666666666667</v>
      </c>
      <c r="M6" s="24">
        <f>I6/'data'!$C$15*1000</f>
        <v>4.94906665088267</v>
      </c>
      <c r="N6" s="24">
        <f>N5+'data'!$G$21*(M5-N5)/60*C5</f>
        <v>0.0299632803571451</v>
      </c>
      <c r="O6" s="25">
        <f>IF(N6&lt;='data'!$G$22,1.89,1.47)</f>
        <v>1.89</v>
      </c>
      <c r="P6" s="24">
        <f>$A6</f>
        <v>10</v>
      </c>
      <c r="Q6" s="29">
        <f>'data'!$G$23-'data'!$G$23*(1-('data'!$G$22^O6)/('data'!$G$22^O6+N6^O6))</f>
        <v>92.98444520605101</v>
      </c>
      <c r="R6" s="29">
        <f>VLOOKUP(IF(P6-'data'!$G$24&lt;0,0,P6-'data'!$G$24),P2:Q1104,2)</f>
        <v>93</v>
      </c>
    </row>
    <row r="7" ht="20.05" customHeight="1">
      <c r="A7" s="22">
        <f>$A6+C6</f>
        <v>15</v>
      </c>
      <c r="B7" s="23">
        <v>3.5</v>
      </c>
      <c r="C7" s="24">
        <f>IF(E6&lt;5,IF(E6&gt;0,E6,5),5)</f>
        <v>5</v>
      </c>
      <c r="D7" t="b" s="25">
        <f>D$3</f>
        <v>1</v>
      </c>
      <c r="E7" s="24">
        <f>IF(B7-B6&gt;0,(B7-B6)/'data'!$G$26*100-1,E6-C7)</f>
        <v>32.5608660344889</v>
      </c>
      <c r="F7" s="25">
        <f>3600*(B7*'data'!$C$15/1000-H7-I7)/C7</f>
        <v>-16201.7044421493</v>
      </c>
      <c r="G7" s="25">
        <f>IF(N7&gt;B7,0,IF(E7&gt;0,'data'!$H$29,IF(F7&lt;0,0,F7)))</f>
        <v>12000</v>
      </c>
      <c r="H7" s="30">
        <f>(J7*'data'!$C$16+K7*OFFSET('data'!$C$17,0,$D$3)-I6*(OFFSET('data'!$C$18,0,$D$3)+'data'!$C$19+OFFSET('data'!$C$20,0,$D$3)))*$C7/60</f>
        <v>-1.82447542533124</v>
      </c>
      <c r="I7" s="30">
        <f>(G6/60)*$C7/60+H7+I6</f>
        <v>47.2355751004493</v>
      </c>
      <c r="J7" s="30">
        <f>J6+('data'!$C$19*I6-'data'!$C$16*J6)*$C7/60</f>
        <v>1.18331950724114</v>
      </c>
      <c r="K7" s="30">
        <f>K6+(OFFSET('data'!$C$20,0,$D$3)*I6-OFFSET('data'!$C$17,0,$D$3)*K6)*$C7/60</f>
        <v>0.485992756903338</v>
      </c>
      <c r="L7" s="28">
        <f>$A7/60</f>
        <v>0.25</v>
      </c>
      <c r="M7" s="24">
        <f>I7/'data'!$C$15*1000</f>
        <v>7.21665913266808</v>
      </c>
      <c r="N7" s="24">
        <f>N6+'data'!$G$21*(M6-N6)/60*C6</f>
        <v>0.08784741858554811</v>
      </c>
      <c r="O7" s="25">
        <f>IF(N7&lt;='data'!$G$22,1.89,1.47)</f>
        <v>1.89</v>
      </c>
      <c r="P7" s="24">
        <f>$A7</f>
        <v>15</v>
      </c>
      <c r="Q7" s="29">
        <f>'data'!$G$23-'data'!$G$23*(1-('data'!$G$22^O7)/('data'!$G$22^O7+N7^O7))</f>
        <v>92.8813476353218</v>
      </c>
      <c r="R7" s="29">
        <f>VLOOKUP(IF(P7-'data'!$G$24&lt;0,0,P7-'data'!$G$24),P2:Q1104,2)</f>
        <v>93</v>
      </c>
    </row>
    <row r="8" ht="20.05" customHeight="1">
      <c r="A8" s="22">
        <f>$A7+C7</f>
        <v>20</v>
      </c>
      <c r="B8" s="23">
        <v>3.5</v>
      </c>
      <c r="C8" s="24">
        <f>IF(E7&lt;5,IF(E7&gt;0,E7,5),5)</f>
        <v>5</v>
      </c>
      <c r="D8" t="b" s="25">
        <f>D$3</f>
        <v>1</v>
      </c>
      <c r="E8" s="24">
        <f>IF(B8-B7&gt;0,(B8-B7)/'data'!$G$26*100-1,E7-C8)</f>
        <v>27.5608660344889</v>
      </c>
      <c r="F8" s="25">
        <f>3600*(B8*'data'!$C$15/1000-H8-I8)/C8</f>
        <v>-25689.4577302761</v>
      </c>
      <c r="G8" s="25">
        <f>IF(N8&gt;B8,0,IF(E8&gt;0,'data'!$H$29,IF(F8&lt;0,0,F8)))</f>
        <v>12000</v>
      </c>
      <c r="H8" s="30">
        <f>(J8*'data'!$C$16+K8*OFFSET('data'!$C$17,0,$D$3)-I7*(OFFSET('data'!$C$18,0,$D$3)+'data'!$C$19+OFFSET('data'!$C$20,0,$D$3)))*$C8/60</f>
        <v>-2.6568534847998</v>
      </c>
      <c r="I8" s="30">
        <f>(G7/60)*$C8/60+H8+I7</f>
        <v>61.2453882823162</v>
      </c>
      <c r="J8" s="30">
        <f>J7+('data'!$C$19*I7-'data'!$C$16*J7)*$C8/60</f>
        <v>2.3179647255972</v>
      </c>
      <c r="K8" s="30">
        <f>K7+(OFFSET('data'!$C$20,0,$D$3)*I7-OFFSET('data'!$C$17,0,$D$3)*K7)*$C8/60</f>
        <v>0.953786669010711</v>
      </c>
      <c r="L8" s="28">
        <f>$A8/60</f>
        <v>0.333333333333333</v>
      </c>
      <c r="M8" s="24">
        <f>I8/'data'!$C$15*1000</f>
        <v>9.35708075410256</v>
      </c>
      <c r="N8" s="24">
        <f>N7+'data'!$G$21*(M7-N7)/60*C7</f>
        <v>0.17173366605388</v>
      </c>
      <c r="O8" s="25">
        <f>IF(N8&lt;='data'!$G$22,1.89,1.47)</f>
        <v>1.89</v>
      </c>
      <c r="P8" s="24">
        <f>$A8</f>
        <v>20</v>
      </c>
      <c r="Q8" s="29">
        <f>'data'!$G$23-'data'!$G$23*(1-('data'!$G$22^O8)/('data'!$G$22^O8+N8^O8))</f>
        <v>92.5801494436614</v>
      </c>
      <c r="R8" s="29">
        <f>VLOOKUP(IF(P8-'data'!$G$24&lt;0,0,P8-'data'!$G$24),P2:Q1104,2)</f>
        <v>93</v>
      </c>
    </row>
    <row r="9" ht="20.05" customHeight="1">
      <c r="A9" s="22">
        <f>$A8+C8</f>
        <v>25</v>
      </c>
      <c r="B9" s="23">
        <v>3.5</v>
      </c>
      <c r="C9" s="24">
        <f>IF(E8&lt;5,IF(E8&gt;0,E8,5),5)</f>
        <v>5</v>
      </c>
      <c r="D9" t="b" s="25">
        <f>D$3</f>
        <v>1</v>
      </c>
      <c r="E9" s="24">
        <f>IF(B9-B8&gt;0,(B9-B8)/'data'!$G$26*100-1,E8-C9)</f>
        <v>22.5608660344889</v>
      </c>
      <c r="F9" s="25">
        <f>3600*(B9*'data'!$C$15/1000-H9-I9)/C9</f>
        <v>-34648.5536839983</v>
      </c>
      <c r="G9" s="25">
        <f>IF(N9&gt;B9,0,IF(E9&gt;0,'data'!$H$29,IF(F9&lt;0,0,F9)))</f>
        <v>12000</v>
      </c>
      <c r="H9" s="30">
        <f>(J9*'data'!$C$16+K9*OFFSET('data'!$C$17,0,$D$3)-I8*(OFFSET('data'!$C$18,0,$D$3)+'data'!$C$19+OFFSET('data'!$C$20,0,$D$3)))*$C9/60</f>
        <v>-3.44016566342615</v>
      </c>
      <c r="I9" s="30">
        <f>(G8/60)*$C9/60+H9+I8</f>
        <v>74.4718892855567</v>
      </c>
      <c r="J9" s="30">
        <f>J8+('data'!$C$19*I8-'data'!$C$16*J8)*$C9/60</f>
        <v>3.78454059960157</v>
      </c>
      <c r="K9" s="30">
        <f>K8+(OFFSET('data'!$C$20,0,$D$3)*I8-OFFSET('data'!$C$17,0,$D$3)*K8)*$C9/60</f>
        <v>1.56020153889401</v>
      </c>
      <c r="L9" s="28">
        <f>$A9/60</f>
        <v>0.416666666666667</v>
      </c>
      <c r="M9" s="24">
        <f>I9/'data'!$C$15*1000</f>
        <v>11.3778278087387</v>
      </c>
      <c r="N9" s="24">
        <f>N8+'data'!$G$21*(M8-N8)/60*C8</f>
        <v>0.279819603768921</v>
      </c>
      <c r="O9" s="25">
        <f>IF(N9&lt;='data'!$G$22,1.89,1.47)</f>
        <v>1.89</v>
      </c>
      <c r="P9" s="24">
        <f>$A9</f>
        <v>25</v>
      </c>
      <c r="Q9" s="29">
        <f>'data'!$G$23-'data'!$G$23*(1-('data'!$G$22^O9)/('data'!$G$22^O9+N9^O9))</f>
        <v>91.9508072098487</v>
      </c>
      <c r="R9" s="29">
        <f>VLOOKUP(IF(P9-'data'!$G$24&lt;0,0,P9-'data'!$G$24),P2:Q1104,2)</f>
        <v>93</v>
      </c>
    </row>
    <row r="10" ht="20.05" customHeight="1">
      <c r="A10" s="22">
        <f>$A9+C9</f>
        <v>30</v>
      </c>
      <c r="B10" s="23">
        <v>3.5</v>
      </c>
      <c r="C10" s="24">
        <f>IF(E9&lt;5,IF(E9&gt;0,E9,5),5)</f>
        <v>5</v>
      </c>
      <c r="D10" t="b" s="25">
        <f>D$3</f>
        <v>1</v>
      </c>
      <c r="E10" s="24">
        <f>IF(B10-B9&gt;0,(B10-B9)/'data'!$G$26*100-1,E9-C10)</f>
        <v>17.5608660344889</v>
      </c>
      <c r="F10" s="25">
        <f>3600*(B10*'data'!$C$15/1000-H10-I10)/C10</f>
        <v>-43110.1439750889</v>
      </c>
      <c r="G10" s="25">
        <f>IF(N10&gt;B10,0,IF(E10&gt;0,'data'!$H$29,IF(F10&lt;0,0,F10)))</f>
        <v>12000</v>
      </c>
      <c r="H10" s="30">
        <f>(J10*'data'!$C$16+K10*OFFSET('data'!$C$17,0,$D$3)-I9*(OFFSET('data'!$C$18,0,$D$3)+'data'!$C$19+OFFSET('data'!$C$20,0,$D$3)))*$C10/60</f>
        <v>-4.1773117962335</v>
      </c>
      <c r="I10" s="30">
        <f>(G9/60)*$C10/60+H10+I9</f>
        <v>86.9612441559899</v>
      </c>
      <c r="J10" s="30">
        <f>J9+('data'!$C$19*I9-'data'!$C$16*J9)*$C10/60</f>
        <v>5.56216815308522</v>
      </c>
      <c r="K10" s="30">
        <f>K9+(OFFSET('data'!$C$20,0,$D$3)*I9-OFFSET('data'!$C$17,0,$D$3)*K9)*$C10/60</f>
        <v>2.29742362538437</v>
      </c>
      <c r="L10" s="28">
        <f>$A10/60</f>
        <v>0.5</v>
      </c>
      <c r="M10" s="24">
        <f>I10/'data'!$C$15*1000</f>
        <v>13.2859535528453</v>
      </c>
      <c r="N10" s="24">
        <f>N9+'data'!$G$21*(M9-N9)/60*C9</f>
        <v>0.410412232670678</v>
      </c>
      <c r="O10" s="25">
        <f>IF(N10&lt;='data'!$G$22,1.89,1.47)</f>
        <v>1.89</v>
      </c>
      <c r="P10" s="24">
        <f>$A10</f>
        <v>30</v>
      </c>
      <c r="Q10" s="29">
        <f>'data'!$G$23-'data'!$G$23*(1-('data'!$G$22^O10)/('data'!$G$22^O10+N10^O10))</f>
        <v>90.86170646986589</v>
      </c>
      <c r="R10" s="29">
        <f>VLOOKUP(IF(P10-'data'!$G$24&lt;0,0,P10-'data'!$G$24),P2:Q1104,2)</f>
        <v>92.98444520605101</v>
      </c>
    </row>
    <row r="11" ht="20.05" customHeight="1">
      <c r="A11" s="22">
        <f>$A10+C10</f>
        <v>35</v>
      </c>
      <c r="B11" s="23">
        <v>3.5</v>
      </c>
      <c r="C11" s="24">
        <f>IF(E10&lt;5,IF(E10&gt;0,E10,5),5)</f>
        <v>5</v>
      </c>
      <c r="D11" t="b" s="25">
        <f>D$3</f>
        <v>1</v>
      </c>
      <c r="E11" s="24">
        <f>IF(B11-B10&gt;0,(B11-B10)/'data'!$G$26*100-1,E10-C11)</f>
        <v>12.5608660344889</v>
      </c>
      <c r="F11" s="25">
        <f>3600*(B11*'data'!$C$15/1000-H11-I11)/C11</f>
        <v>-51103.5392207565</v>
      </c>
      <c r="G11" s="25">
        <f>IF(N11&gt;B11,0,IF(E11&gt;0,'data'!$H$29,IF(F11&lt;0,0,F11)))</f>
        <v>12000</v>
      </c>
      <c r="H11" s="30">
        <f>(J11*'data'!$C$16+K11*OFFSET('data'!$C$17,0,$D$3)-I10*(OFFSET('data'!$C$18,0,$D$3)+'data'!$C$19+OFFSET('data'!$C$20,0,$D$3)))*$C11/60</f>
        <v>-4.87102031084756</v>
      </c>
      <c r="I11" s="30">
        <f>(G10/60)*$C11/60+H11+I10</f>
        <v>98.756890511809</v>
      </c>
      <c r="J11" s="30">
        <f>J10+('data'!$C$19*I10-'data'!$C$16*J10)*$C11/60</f>
        <v>7.63120667615217</v>
      </c>
      <c r="K11" s="30">
        <f>K10+(OFFSET('data'!$C$20,0,$D$3)*I10-OFFSET('data'!$C$17,0,$D$3)*K10)*$C11/60</f>
        <v>3.15809956890858</v>
      </c>
      <c r="L11" s="28">
        <f>$A11/60</f>
        <v>0.583333333333333</v>
      </c>
      <c r="M11" s="24">
        <f>I11/'data'!$C$15*1000</f>
        <v>15.0880943930578</v>
      </c>
      <c r="N11" s="24">
        <f>N10+'data'!$G$21*(M10-N10)/60*C10</f>
        <v>0.561921472750518</v>
      </c>
      <c r="O11" s="25">
        <f>IF(N11&lt;='data'!$G$22,1.89,1.47)</f>
        <v>1.89</v>
      </c>
      <c r="P11" s="24">
        <f>$A11</f>
        <v>35</v>
      </c>
      <c r="Q11" s="29">
        <f>'data'!$G$23-'data'!$G$23*(1-('data'!$G$22^O11)/('data'!$G$22^O11+N11^O11))</f>
        <v>89.19858760196431</v>
      </c>
      <c r="R11" s="29">
        <f>VLOOKUP(IF(P11-'data'!$G$24&lt;0,0,P11-'data'!$G$24),P2:Q1104,2)</f>
        <v>92.8813476353218</v>
      </c>
    </row>
    <row r="12" ht="20.05" customHeight="1">
      <c r="A12" s="22">
        <f>$A11+C11</f>
        <v>40</v>
      </c>
      <c r="B12" s="23">
        <v>3.5</v>
      </c>
      <c r="C12" s="24">
        <f>IF(E11&lt;5,IF(E11&gt;0,E11,5),5)</f>
        <v>5</v>
      </c>
      <c r="D12" t="b" s="25">
        <f>D$3</f>
        <v>1</v>
      </c>
      <c r="E12" s="24">
        <f>IF(B12-B11&gt;0,(B12-B11)/'data'!$G$26*100-1,E11-C12)</f>
        <v>7.5608660344889</v>
      </c>
      <c r="F12" s="25">
        <f>3600*(B12*'data'!$C$15/1000-H12-I12)/C12</f>
        <v>-58656.3178070891</v>
      </c>
      <c r="G12" s="25">
        <f>IF(N12&gt;B12,0,IF(E12&gt;0,'data'!$H$29,IF(F12&lt;0,0,F12)))</f>
        <v>12000</v>
      </c>
      <c r="H12" s="30">
        <f>(J12*'data'!$C$16+K12*OFFSET('data'!$C$17,0,$D$3)-I11*(OFFSET('data'!$C$18,0,$D$3)+'data'!$C$19+OFFSET('data'!$C$20,0,$D$3)))*$C12/60</f>
        <v>-5.52385835935935</v>
      </c>
      <c r="I12" s="30">
        <f>(G11/60)*$C12/60+H12+I11</f>
        <v>109.899698819116</v>
      </c>
      <c r="J12" s="30">
        <f>J11+('data'!$C$19*I11-'data'!$C$16*J11)*$C12/60</f>
        <v>9.97318051795261</v>
      </c>
      <c r="K12" s="30">
        <f>K11+(OFFSET('data'!$C$20,0,$D$3)*I11-OFFSET('data'!$C$17,0,$D$3)*K11)*$C12/60</f>
        <v>4.13530918333597</v>
      </c>
      <c r="L12" s="28">
        <f>$A12/60</f>
        <v>0.666666666666667</v>
      </c>
      <c r="M12" s="24">
        <f>I12/'data'!$C$15*1000</f>
        <v>16.7904945260823</v>
      </c>
      <c r="N12" s="24">
        <f>N11+'data'!$G$21*(M11-N11)/60*C11</f>
        <v>0.732854046822228</v>
      </c>
      <c r="O12" s="25">
        <f>IF(N12&lt;='data'!$G$22,1.89,1.47)</f>
        <v>1.89</v>
      </c>
      <c r="P12" s="24">
        <f>$A12</f>
        <v>40</v>
      </c>
      <c r="Q12" s="29">
        <f>'data'!$G$23-'data'!$G$23*(1-('data'!$G$22^O12)/('data'!$G$22^O12+N12^O12))</f>
        <v>86.88327031482611</v>
      </c>
      <c r="R12" s="29">
        <f>VLOOKUP(IF(P12-'data'!$G$24&lt;0,0,P12-'data'!$G$24),P2:Q1104,2)</f>
        <v>92.5801494436614</v>
      </c>
    </row>
    <row r="13" ht="20.05" customHeight="1">
      <c r="A13" s="22">
        <f>$A12+C12</f>
        <v>45</v>
      </c>
      <c r="B13" s="23">
        <v>3.5</v>
      </c>
      <c r="C13" s="24">
        <f>IF(E12&lt;5,IF(E12&gt;0,E12,5),5)</f>
        <v>5</v>
      </c>
      <c r="D13" t="b" s="25">
        <f>D$3</f>
        <v>1</v>
      </c>
      <c r="E13" s="24">
        <f>IF(B13-B12&gt;0,(B13-B12)/'data'!$G$26*100-1,E12-C13)</f>
        <v>2.5608660344889</v>
      </c>
      <c r="F13" s="25">
        <f>3600*(B13*'data'!$C$15/1000-H13-I13)/C13</f>
        <v>-65794.428279963206</v>
      </c>
      <c r="G13" s="25">
        <f>IF(N13&gt;B13,0,IF(E13&gt;0,'data'!$H$29,IF(F13&lt;0,0,F13)))</f>
        <v>12000</v>
      </c>
      <c r="H13" s="30">
        <f>(J13*'data'!$C$16+K13*OFFSET('data'!$C$17,0,$D$3)-I12*(OFFSET('data'!$C$18,0,$D$3)+'data'!$C$19+OFFSET('data'!$C$20,0,$D$3)))*$C13/60</f>
        <v>-6.13824135129498</v>
      </c>
      <c r="I13" s="30">
        <f>(G12/60)*$C13/60+H13+I12</f>
        <v>120.428124134488</v>
      </c>
      <c r="J13" s="30">
        <f>J12+('data'!$C$19*I12-'data'!$C$16*J12)*$C13/60</f>
        <v>12.5707102067692</v>
      </c>
      <c r="K13" s="30">
        <f>K12+(OFFSET('data'!$C$20,0,$D$3)*I12-OFFSET('data'!$C$17,0,$D$3)*K12)*$C13/60</f>
        <v>5.22253985607934</v>
      </c>
      <c r="L13" s="28">
        <f>$A13/60</f>
        <v>0.75</v>
      </c>
      <c r="M13" s="24">
        <f>I13/'data'!$C$15*1000</f>
        <v>18.3990291219503</v>
      </c>
      <c r="N13" s="24">
        <f>N12+'data'!$G$21*(M12-N12)/60*C12</f>
        <v>0.921807726204694</v>
      </c>
      <c r="O13" s="25">
        <f>IF(N13&lt;='data'!$G$22,1.89,1.47)</f>
        <v>1.89</v>
      </c>
      <c r="P13" s="24">
        <f>$A13</f>
        <v>45</v>
      </c>
      <c r="Q13" s="29">
        <f>'data'!$G$23-'data'!$G$23*(1-('data'!$G$22^O13)/('data'!$G$22^O13+N13^O13))</f>
        <v>83.8888241482403</v>
      </c>
      <c r="R13" s="29">
        <f>VLOOKUP(IF(P13-'data'!$G$24&lt;0,0,P13-'data'!$G$24),P2:Q1104,2)</f>
        <v>91.9508072098487</v>
      </c>
    </row>
    <row r="14" ht="20.05" customHeight="1">
      <c r="A14" s="22">
        <f>$A13+C13</f>
        <v>50</v>
      </c>
      <c r="B14" s="23">
        <v>3.5</v>
      </c>
      <c r="C14" s="24">
        <f>IF(E13&lt;5,IF(E13&gt;0,E13,5),5)</f>
        <v>2.5608660344889</v>
      </c>
      <c r="D14" t="b" s="25">
        <f>D$3</f>
        <v>1</v>
      </c>
      <c r="E14" s="24">
        <f>IF(B14-B13&gt;0,(B14-B13)/'data'!$G$26*100-1,E13-C14)</f>
        <v>0</v>
      </c>
      <c r="F14" s="25">
        <f>3600*(B14*'data'!$C$15/1000-H14-I14)/C14</f>
        <v>-139406.576348923</v>
      </c>
      <c r="G14" s="25">
        <f>IF(N14&gt;B14,0,IF(E14&gt;0,'data'!$H$29,IF(F14&lt;0,0,F14)))</f>
        <v>0</v>
      </c>
      <c r="H14" s="30">
        <f>(J14*'data'!$C$16+K14*OFFSET('data'!$C$17,0,$D$3)-I13*(OFFSET('data'!$C$18,0,$D$3)+'data'!$C$19+OFFSET('data'!$C$20,0,$D$3)))*$C14/60</f>
        <v>-3.44425504472297</v>
      </c>
      <c r="I14" s="30">
        <f>(G13/60)*$C14/60+H14+I13</f>
        <v>125.520089204728</v>
      </c>
      <c r="J14" s="30">
        <f>J13+('data'!$C$19*I13-'data'!$C$16*J13)*$C14/60</f>
        <v>14.0236111159086</v>
      </c>
      <c r="K14" s="30">
        <f>K13+(OFFSET('data'!$C$20,0,$D$3)*I13-OFFSET('data'!$C$17,0,$D$3)*K13)*$C14/60</f>
        <v>5.83260094064779</v>
      </c>
      <c r="L14" s="28">
        <f>$A14/60</f>
        <v>0.833333333333333</v>
      </c>
      <c r="M14" s="24">
        <f>I14/'data'!$C$15*1000</f>
        <v>19.1769804044155</v>
      </c>
      <c r="N14" s="24">
        <f>N13+'data'!$G$21*(M13-N13)/60*C13</f>
        <v>1.12746591691917</v>
      </c>
      <c r="O14" s="25">
        <f>IF(N14&lt;='data'!$G$22,1.89,1.47)</f>
        <v>1.89</v>
      </c>
      <c r="P14" s="24">
        <f>$A14</f>
        <v>50</v>
      </c>
      <c r="Q14" s="29">
        <f>'data'!$G$23-'data'!$G$23*(1-('data'!$G$22^O14)/('data'!$G$22^O14+N14^O14))</f>
        <v>80.2472030707473</v>
      </c>
      <c r="R14" s="29">
        <f>VLOOKUP(IF(P14-'data'!$G$24&lt;0,0,P14-'data'!$G$24),P2:Q1104,2)</f>
        <v>90.86170646986589</v>
      </c>
    </row>
    <row r="15" ht="20.05" customHeight="1">
      <c r="A15" s="22">
        <f>$A14+C14</f>
        <v>52.5608660344889</v>
      </c>
      <c r="B15" s="23">
        <v>3.5</v>
      </c>
      <c r="C15" s="24">
        <f>IF(E14&lt;5,IF(E14&gt;0,E14,5),5)</f>
        <v>5</v>
      </c>
      <c r="D15" t="b" s="25">
        <f>D$3</f>
        <v>1</v>
      </c>
      <c r="E15" s="24">
        <f>IF(B15-B14&gt;0,(B15-B14)/'data'!$G$26*100-1,E14-C15)</f>
        <v>-5</v>
      </c>
      <c r="F15" s="25">
        <f>3600*(B15*'data'!$C$15/1000-H15-I15)/C15</f>
        <v>-63807.5161947447</v>
      </c>
      <c r="G15" s="25">
        <f>IF(N15&gt;B15,0,IF(E15&gt;0,'data'!$H$29,IF(F15&lt;0,0,F15)))</f>
        <v>0</v>
      </c>
      <c r="H15" s="30">
        <f>(J15*'data'!$C$16+K15*OFFSET('data'!$C$17,0,$D$3)-I14*(OFFSET('data'!$C$18,0,$D$3)+'data'!$C$19+OFFSET('data'!$C$20,0,$D$3)))*$C15/60</f>
        <v>-6.99490326994711</v>
      </c>
      <c r="I15" s="30">
        <f>(G14/60)*$C15/60+H15+I14</f>
        <v>118.525185934781</v>
      </c>
      <c r="J15" s="30">
        <f>J14+('data'!$C$19*I14-'data'!$C$16*J14)*$C15/60</f>
        <v>16.9748850186367</v>
      </c>
      <c r="K15" s="30">
        <f>K14+(OFFSET('data'!$C$20,0,$D$3)*I14-OFFSET('data'!$C$17,0,$D$3)*K14)*$C15/60</f>
        <v>7.0739375019405</v>
      </c>
      <c r="L15" s="28">
        <f>$A15/60</f>
        <v>0.876014433908148</v>
      </c>
      <c r="M15" s="24">
        <f>I15/'data'!$C$15*1000</f>
        <v>18.1082979027662</v>
      </c>
      <c r="N15" s="24">
        <f>N14+'data'!$G$21*(M14-N14)/60*C14</f>
        <v>1.23624765736498</v>
      </c>
      <c r="O15" s="25">
        <f>IF(N15&lt;='data'!$G$22,1.89,1.47)</f>
        <v>1.89</v>
      </c>
      <c r="P15" s="24">
        <f>$A15</f>
        <v>52.5608660344889</v>
      </c>
      <c r="Q15" s="29">
        <f>'data'!$G$23-'data'!$G$23*(1-('data'!$G$22^O15)/('data'!$G$22^O15+N15^O15))</f>
        <v>78.20789362232119</v>
      </c>
      <c r="R15" s="29">
        <f>VLOOKUP(IF(P15-'data'!$G$24&lt;0,0,P15-'data'!$G$24),P2:Q1104,2)</f>
        <v>89.19858760196431</v>
      </c>
    </row>
    <row r="16" ht="20.05" customHeight="1">
      <c r="A16" s="22">
        <f>$A15+C15</f>
        <v>57.5608660344889</v>
      </c>
      <c r="B16" s="23">
        <v>3.5</v>
      </c>
      <c r="C16" s="24">
        <f>IF(E15&lt;5,IF(E15&gt;0,1,5),5)</f>
        <v>5</v>
      </c>
      <c r="D16" t="b" s="25">
        <f>D$3</f>
        <v>1</v>
      </c>
      <c r="E16" s="24">
        <f>IF(B16-B15&gt;0,(B16-B15)/'data'!$G$26*100-1,E15-C16)</f>
        <v>-10</v>
      </c>
      <c r="F16" s="25">
        <f>3600*(B16*'data'!$C$15/1000-H16-I16)/C16</f>
        <v>-59364.7320211371</v>
      </c>
      <c r="G16" s="25">
        <f>IF(N16&gt;B16,0,IF(E16&gt;0,'data'!$H$29,IF(F16&lt;0,0,F16)))</f>
        <v>0</v>
      </c>
      <c r="H16" s="30">
        <f>(J16*'data'!$C$16+K16*OFFSET('data'!$C$17,0,$D$3)-I15*(OFFSET('data'!$C$18,0,$D$3)+'data'!$C$19+OFFSET('data'!$C$20,0,$D$3)))*$C16/60</f>
        <v>-6.58271842220104</v>
      </c>
      <c r="I16" s="30">
        <f>(G15/60)*$C16/60+H16+I15</f>
        <v>111.942467512580</v>
      </c>
      <c r="J16" s="30">
        <f>J15+('data'!$C$19*I15-'data'!$C$16*J15)*$C16/60</f>
        <v>19.7397869716218</v>
      </c>
      <c r="K16" s="30">
        <f>K15+(OFFSET('data'!$C$20,0,$D$3)*I15-OFFSET('data'!$C$17,0,$D$3)*K15)*$C16/60</f>
        <v>8.245496768534</v>
      </c>
      <c r="L16" s="28">
        <f>$A16/60</f>
        <v>0.959347767241482</v>
      </c>
      <c r="M16" s="24">
        <f>I16/'data'!$C$15*1000</f>
        <v>17.1025890716926</v>
      </c>
      <c r="N16" s="24">
        <f>N15+'data'!$G$21*(M15-N15)/60*C15</f>
        <v>1.43478467011676</v>
      </c>
      <c r="O16" s="25">
        <f>IF(N16&lt;='data'!$G$22,1.89,1.47)</f>
        <v>1.89</v>
      </c>
      <c r="P16" s="24">
        <f>$A16</f>
        <v>57.5608660344889</v>
      </c>
      <c r="Q16" s="29">
        <f>'data'!$G$23-'data'!$G$23*(1-('data'!$G$22^O16)/('data'!$G$22^O16+N16^O16))</f>
        <v>74.3627294578957</v>
      </c>
      <c r="R16" s="29">
        <f>VLOOKUP(IF(P16-'data'!$G$24&lt;0,0,P16-'data'!$G$24),P2:Q1104,2)</f>
        <v>86.88327031482611</v>
      </c>
    </row>
    <row r="17" ht="20.05" customHeight="1">
      <c r="A17" s="22">
        <f>$A16+C16</f>
        <v>62.5608660344889</v>
      </c>
      <c r="B17" s="23">
        <v>3.5</v>
      </c>
      <c r="C17" s="24">
        <f>IF(E16&lt;5,IF(E16&gt;0,1,5),5)</f>
        <v>5</v>
      </c>
      <c r="D17" t="b" s="25">
        <f>D$3</f>
        <v>1</v>
      </c>
      <c r="E17" s="24">
        <f>IF(B17-B16&gt;0,(B17-B16)/'data'!$G$26*100-1,E16-C17)</f>
        <v>-15</v>
      </c>
      <c r="F17" s="25">
        <f>3600*(B17*'data'!$C$15/1000-H17-I17)/C17</f>
        <v>-55183.6425202564</v>
      </c>
      <c r="G17" s="25">
        <f>IF(N17&gt;B17,0,IF(E17&gt;0,'data'!$H$29,IF(F17&lt;0,0,F17)))</f>
        <v>0</v>
      </c>
      <c r="H17" s="30">
        <f>(J17*'data'!$C$16+K17*OFFSET('data'!$C$17,0,$D$3)-I16*(OFFSET('data'!$C$18,0,$D$3)+'data'!$C$19+OFFSET('data'!$C$20,0,$D$3)))*$C17/60</f>
        <v>-6.19489358671227</v>
      </c>
      <c r="I17" s="30">
        <f>(G16/60)*$C17/60+H17+I16</f>
        <v>105.747573925868</v>
      </c>
      <c r="J17" s="30">
        <f>J16+('data'!$C$19*I16-'data'!$C$16*J16)*$C17/60</f>
        <v>22.3293723553264</v>
      </c>
      <c r="K17" s="30">
        <f>K16+(OFFSET('data'!$C$20,0,$D$3)*I16-OFFSET('data'!$C$17,0,$D$3)*K16)*$C17/60</f>
        <v>9.35138917610757</v>
      </c>
      <c r="L17" s="28">
        <f>$A17/60</f>
        <v>1.04268110057482</v>
      </c>
      <c r="M17" s="24">
        <f>I17/'data'!$C$15*1000</f>
        <v>16.1561321844126</v>
      </c>
      <c r="N17" s="24">
        <f>N16+'data'!$G$21*(M16-N16)/60*C16</f>
        <v>1.61915106525098</v>
      </c>
      <c r="O17" s="25">
        <f>IF(N17&lt;='data'!$G$22,1.89,1.47)</f>
        <v>1.89</v>
      </c>
      <c r="P17" s="24">
        <f>$A17</f>
        <v>62.5608660344889</v>
      </c>
      <c r="Q17" s="29">
        <f>'data'!$G$23-'data'!$G$23*(1-('data'!$G$22^O17)/('data'!$G$22^O17+N17^O17))</f>
        <v>70.724670619123</v>
      </c>
      <c r="R17" s="29">
        <f>VLOOKUP(IF(P17-'data'!$G$24&lt;0,0,P17-'data'!$G$24),P2:Q1104,2)</f>
        <v>83.8888241482403</v>
      </c>
    </row>
    <row r="18" ht="20.05" customHeight="1">
      <c r="A18" s="22">
        <f>$A17+C17</f>
        <v>67.5608660344889</v>
      </c>
      <c r="B18" s="23">
        <v>3.5</v>
      </c>
      <c r="C18" s="24">
        <f>IF(E17&lt;5,IF(E17&gt;0,1,5),5)</f>
        <v>5</v>
      </c>
      <c r="D18" t="b" s="25">
        <f>D$3</f>
        <v>1</v>
      </c>
      <c r="E18" s="24">
        <f>IF(B18-B17&gt;0,(B18-B17)/'data'!$G$26*100-1,E17-C18)</f>
        <v>-20</v>
      </c>
      <c r="F18" s="25">
        <f>3600*(B18*'data'!$C$15/1000-H18-I18)/C18</f>
        <v>-51248.7819439833</v>
      </c>
      <c r="G18" s="25">
        <f>IF(N18&gt;B18,0,IF(E18&gt;0,'data'!$H$29,IF(F18&lt;0,0,F18)))</f>
        <v>0</v>
      </c>
      <c r="H18" s="30">
        <f>(J18*'data'!$C$16+K18*OFFSET('data'!$C$17,0,$D$3)-I17*(OFFSET('data'!$C$18,0,$D$3)+'data'!$C$19+OFFSET('data'!$C$20,0,$D$3)))*$C18/60</f>
        <v>-5.82998886021244</v>
      </c>
      <c r="I18" s="30">
        <f>(G17/60)*$C18/60+H18+I17</f>
        <v>99.9175850656556</v>
      </c>
      <c r="J18" s="30">
        <f>J17+('data'!$C$19*I17-'data'!$C$16*J17)*$C18/60</f>
        <v>24.754042940522</v>
      </c>
      <c r="K18" s="30">
        <f>K17+(OFFSET('data'!$C$20,0,$D$3)*I17-OFFSET('data'!$C$17,0,$D$3)*K17)*$C18/60</f>
        <v>10.3954822398453</v>
      </c>
      <c r="L18" s="28">
        <f>$A18/60</f>
        <v>1.12601443390815</v>
      </c>
      <c r="M18" s="24">
        <f>I18/'data'!$C$15*1000</f>
        <v>15.2654255028081</v>
      </c>
      <c r="N18" s="24">
        <f>N17+'data'!$G$21*(M17-N17)/60*C17</f>
        <v>1.79021082170317</v>
      </c>
      <c r="O18" s="25">
        <f>IF(N18&lt;='data'!$G$22,1.89,1.47)</f>
        <v>1.89</v>
      </c>
      <c r="P18" s="24">
        <f>$A18</f>
        <v>67.5608660344889</v>
      </c>
      <c r="Q18" s="29">
        <f>'data'!$G$23-'data'!$G$23*(1-('data'!$G$22^O18)/('data'!$G$22^O18+N18^O18))</f>
        <v>67.35260048249179</v>
      </c>
      <c r="R18" s="29">
        <f>VLOOKUP(IF(P18-'data'!$G$24&lt;0,0,P18-'data'!$G$24),P2:Q1104,2)</f>
        <v>80.2472030707473</v>
      </c>
    </row>
    <row r="19" ht="20.05" customHeight="1">
      <c r="A19" s="22">
        <f>$A18+C18</f>
        <v>72.5608660344889</v>
      </c>
      <c r="B19" s="23">
        <v>3.5</v>
      </c>
      <c r="C19" s="24">
        <f>IF(E18&lt;5,IF(E18&gt;0,1,5),5)</f>
        <v>5</v>
      </c>
      <c r="D19" t="b" s="25">
        <f>D$3</f>
        <v>1</v>
      </c>
      <c r="E19" s="24">
        <f>IF(B19-B18&gt;0,(B19-B18)/'data'!$G$26*100-1,E18-C19)</f>
        <v>-25</v>
      </c>
      <c r="F19" s="25">
        <f>3600*(B19*'data'!$C$15/1000-H19-I19)/C19</f>
        <v>-47545.5987126417</v>
      </c>
      <c r="G19" s="25">
        <f>IF(N19&gt;B19,0,IF(E19&gt;0,'data'!$H$29,IF(F19&lt;0,0,F19)))</f>
        <v>0</v>
      </c>
      <c r="H19" s="30">
        <f>(J19*'data'!$C$16+K19*OFFSET('data'!$C$17,0,$D$3)-I18*(OFFSET('data'!$C$18,0,$D$3)+'data'!$C$19+OFFSET('data'!$C$20,0,$D$3)))*$C19/60</f>
        <v>-5.48664945187124</v>
      </c>
      <c r="I19" s="30">
        <f>(G18/60)*$C19/60+H19+I18</f>
        <v>94.4309356137844</v>
      </c>
      <c r="J19" s="30">
        <f>J18+('data'!$C$19*I18-'data'!$C$16*J18)*$C19/60</f>
        <v>27.0235855234857</v>
      </c>
      <c r="K19" s="30">
        <f>K18+(OFFSET('data'!$C$20,0,$D$3)*I18-OFFSET('data'!$C$17,0,$D$3)*K18)*$C19/60</f>
        <v>11.3814149132793</v>
      </c>
      <c r="L19" s="28">
        <f>$A19/60</f>
        <v>1.20934776724148</v>
      </c>
      <c r="M19" s="24">
        <f>I19/'data'!$C$15*1000</f>
        <v>14.4271742739325</v>
      </c>
      <c r="N19" s="24">
        <f>N18+'data'!$G$21*(M18-N18)/60*C18</f>
        <v>1.94877654608541</v>
      </c>
      <c r="O19" s="25">
        <f>IF(N19&lt;='data'!$G$22,1.89,1.47)</f>
        <v>1.89</v>
      </c>
      <c r="P19" s="24">
        <f>$A19</f>
        <v>72.5608660344889</v>
      </c>
      <c r="Q19" s="29">
        <f>'data'!$G$23-'data'!$G$23*(1-('data'!$G$22^O19)/('data'!$G$22^O19+N19^O19))</f>
        <v>64.26894807462919</v>
      </c>
      <c r="R19" s="29">
        <f>VLOOKUP(IF(P19-'data'!$G$24&lt;0,0,P19-'data'!$G$24),P2:Q1104,2)</f>
        <v>78.20789362232119</v>
      </c>
    </row>
    <row r="20" ht="20.05" customHeight="1">
      <c r="A20" s="22">
        <f>$A19+C19</f>
        <v>77.5608660344889</v>
      </c>
      <c r="B20" s="23">
        <v>3.5</v>
      </c>
      <c r="C20" s="24">
        <f>IF(E19&lt;5,IF(E19&gt;0,1,5),5)</f>
        <v>5</v>
      </c>
      <c r="D20" t="b" s="25">
        <f>D$3</f>
        <v>1</v>
      </c>
      <c r="E20" s="24">
        <f>IF(B20-B19&gt;0,(B20-B19)/'data'!$G$26*100-1,E19-C20)</f>
        <v>-30</v>
      </c>
      <c r="F20" s="25">
        <f>3600*(B20*'data'!$C$15/1000-H20-I20)/C20</f>
        <v>-44060.4013786595</v>
      </c>
      <c r="G20" s="25">
        <f>IF(N20&gt;B20,0,IF(E20&gt;0,'data'!$H$29,IF(F20&lt;0,0,F20)))</f>
        <v>0</v>
      </c>
      <c r="H20" s="30">
        <f>(J20*'data'!$C$16+K20*OFFSET('data'!$C$17,0,$D$3)-I19*(OFFSET('data'!$C$18,0,$D$3)+'data'!$C$19+OFFSET('data'!$C$20,0,$D$3)))*$C20/60</f>
        <v>-5.16360065231217</v>
      </c>
      <c r="I20" s="30">
        <f>(G19/60)*$C20/60+H20+I19</f>
        <v>89.2673349614722</v>
      </c>
      <c r="J20" s="30">
        <f>J19+('data'!$C$19*I19-'data'!$C$16*J19)*$C20/60</f>
        <v>29.1472082774748</v>
      </c>
      <c r="K20" s="30">
        <f>K19+(OFFSET('data'!$C$20,0,$D$3)*I19-OFFSET('data'!$C$17,0,$D$3)*K19)*$C20/60</f>
        <v>12.3126110983844</v>
      </c>
      <c r="L20" s="28">
        <f>$A20/60</f>
        <v>1.29268110057482</v>
      </c>
      <c r="M20" s="24">
        <f>I20/'data'!$C$15*1000</f>
        <v>13.6382784951532</v>
      </c>
      <c r="N20" s="24">
        <f>N19+'data'!$G$21*(M19-N19)/60*C19</f>
        <v>2.09561251283407</v>
      </c>
      <c r="O20" s="25">
        <f>IF(N20&lt;='data'!$G$22,1.89,1.47)</f>
        <v>1.89</v>
      </c>
      <c r="P20" s="24">
        <f>$A20</f>
        <v>77.5608660344889</v>
      </c>
      <c r="Q20" s="29">
        <f>'data'!$G$23-'data'!$G$23*(1-('data'!$G$22^O20)/('data'!$G$22^O20+N20^O20))</f>
        <v>61.4739793065696</v>
      </c>
      <c r="R20" s="29">
        <f>VLOOKUP(IF(P20-'data'!$G$24&lt;0,0,P20-'data'!$G$24),P2:Q1104,2)</f>
        <v>74.3627294578957</v>
      </c>
    </row>
    <row r="21" ht="20.05" customHeight="1">
      <c r="A21" s="22">
        <f>$A20+C20</f>
        <v>82.5608660344889</v>
      </c>
      <c r="B21" s="23">
        <v>3.5</v>
      </c>
      <c r="C21" s="24">
        <f>IF(E20&lt;5,IF(E20&gt;0,1,5),5)</f>
        <v>5</v>
      </c>
      <c r="D21" t="b" s="25">
        <f>D$3</f>
        <v>1</v>
      </c>
      <c r="E21" s="24">
        <f>IF(B21-B20&gt;0,(B21-B20)/'data'!$G$26*100-1,E20-C21)</f>
        <v>-35</v>
      </c>
      <c r="F21" s="25">
        <f>3600*(B21*'data'!$C$15/1000-H21-I21)/C21</f>
        <v>-40780.3077843113</v>
      </c>
      <c r="G21" s="25">
        <f>IF(N21&gt;B21,0,IF(E21&gt;0,'data'!$H$29,IF(F21&lt;0,0,F21)))</f>
        <v>0</v>
      </c>
      <c r="H21" s="30">
        <f>(J21*'data'!$C$16+K21*OFFSET('data'!$C$17,0,$D$3)-I20*(OFFSET('data'!$C$18,0,$D$3)+'data'!$C$19+OFFSET('data'!$C$20,0,$D$3)))*$C21/60</f>
        <v>-4.85964310000902</v>
      </c>
      <c r="I21" s="30">
        <f>(G20/60)*$C21/60+H21+I20</f>
        <v>84.40769186146321</v>
      </c>
      <c r="J21" s="30">
        <f>J20+('data'!$C$19*I20-'data'!$C$16*J20)*$C21/60</f>
        <v>31.133574955469</v>
      </c>
      <c r="K21" s="30">
        <f>K20+(OFFSET('data'!$C$20,0,$D$3)*I20-OFFSET('data'!$C$17,0,$D$3)*K20)*$C21/60</f>
        <v>13.1922923570935</v>
      </c>
      <c r="L21" s="28">
        <f>$A21/60</f>
        <v>1.37601443390815</v>
      </c>
      <c r="M21" s="24">
        <f>I21/'data'!$C$15*1000</f>
        <v>12.8958214024935</v>
      </c>
      <c r="N21" s="24">
        <f>N20+'data'!$G$21*(M20-N20)/60*C20</f>
        <v>2.23143752461329</v>
      </c>
      <c r="O21" s="25">
        <f>IF(N21&lt;='data'!$G$22,1.89,1.47)</f>
        <v>1.89</v>
      </c>
      <c r="P21" s="24">
        <f>$A21</f>
        <v>82.5608660344889</v>
      </c>
      <c r="Q21" s="29">
        <f>'data'!$G$23-'data'!$G$23*(1-('data'!$G$22^O21)/('data'!$G$22^O21+N21^O21))</f>
        <v>58.955371678037</v>
      </c>
      <c r="R21" s="29">
        <f>VLOOKUP(IF(P21-'data'!$G$24&lt;0,0,P21-'data'!$G$24),P2:Q1104,2)</f>
        <v>70.724670619123</v>
      </c>
    </row>
    <row r="22" ht="20.05" customHeight="1">
      <c r="A22" s="22">
        <f>$A21+C21</f>
        <v>87.5608660344889</v>
      </c>
      <c r="B22" s="23">
        <v>3.5</v>
      </c>
      <c r="C22" s="24">
        <f>IF(E21&lt;5,IF(E21&gt;0,1,5),5)</f>
        <v>5</v>
      </c>
      <c r="D22" t="b" s="25">
        <f>D$3</f>
        <v>1</v>
      </c>
      <c r="E22" s="24">
        <f>IF(B22-B21&gt;0,(B22-B21)/'data'!$G$26*100-1,E21-C22)</f>
        <v>-40</v>
      </c>
      <c r="F22" s="25">
        <f>3600*(B22*'data'!$C$15/1000-H22-I22)/C22</f>
        <v>-37693.1972247394</v>
      </c>
      <c r="G22" s="25">
        <f>IF(N22&gt;B22,0,IF(E22&gt;0,'data'!$H$29,IF(F22&lt;0,0,F22)))</f>
        <v>0</v>
      </c>
      <c r="H22" s="30">
        <f>(J22*'data'!$C$16+K22*OFFSET('data'!$C$17,0,$D$3)-I21*(OFFSET('data'!$C$18,0,$D$3)+'data'!$C$19+OFFSET('data'!$C$20,0,$D$3)))*$C22/60</f>
        <v>-4.573648327485</v>
      </c>
      <c r="I22" s="30">
        <f>(G21/60)*$C22/60+H22+I21</f>
        <v>79.8340435339782</v>
      </c>
      <c r="J22" s="30">
        <f>J21+('data'!$C$19*I21-'data'!$C$16*J21)*$C22/60</f>
        <v>32.9908370711925</v>
      </c>
      <c r="K22" s="30">
        <f>K21+(OFFSET('data'!$C$20,0,$D$3)*I21-OFFSET('data'!$C$17,0,$D$3)*K21)*$C22/60</f>
        <v>14.0234898714372</v>
      </c>
      <c r="L22" s="28">
        <f>$A22/60</f>
        <v>1.45934776724148</v>
      </c>
      <c r="M22" s="24">
        <f>I22/'data'!$C$15*1000</f>
        <v>12.1970586394284</v>
      </c>
      <c r="N22" s="24">
        <f>N21+'data'!$G$21*(M21-N21)/60*C21</f>
        <v>2.35692760359938</v>
      </c>
      <c r="O22" s="25">
        <f>IF(N22&lt;='data'!$G$22,1.89,1.47)</f>
        <v>1.89</v>
      </c>
      <c r="P22" s="24">
        <f>$A22</f>
        <v>87.5608660344889</v>
      </c>
      <c r="Q22" s="29">
        <f>'data'!$G$23-'data'!$G$23*(1-('data'!$G$22^O22)/('data'!$G$22^O22+N22^O22))</f>
        <v>56.6943482344743</v>
      </c>
      <c r="R22" s="29">
        <f>VLOOKUP(IF(P22-'data'!$G$24&lt;0,0,P22-'data'!$G$24),P2:Q1104,2)</f>
        <v>67.35260048249179</v>
      </c>
    </row>
    <row r="23" ht="20.05" customHeight="1">
      <c r="A23" s="22">
        <f>$A22+C22</f>
        <v>92.5608660344889</v>
      </c>
      <c r="B23" s="23">
        <v>3.5</v>
      </c>
      <c r="C23" s="24">
        <f>IF(E22&lt;5,IF(E22&gt;0,1,5),5)</f>
        <v>5</v>
      </c>
      <c r="D23" t="b" s="25">
        <f>D$3</f>
        <v>1</v>
      </c>
      <c r="E23" s="24">
        <f>IF(B23-B22&gt;0,(B23-B22)/'data'!$G$26*100-1,E22-C23)</f>
        <v>-45</v>
      </c>
      <c r="F23" s="25">
        <f>3600*(B23*'data'!$C$15/1000-H23-I23)/C23</f>
        <v>-34787.665438612</v>
      </c>
      <c r="G23" s="25">
        <f>IF(N23&gt;B23,0,IF(E23&gt;0,'data'!$H$29,IF(F23&lt;0,0,F23)))</f>
        <v>0</v>
      </c>
      <c r="H23" s="30">
        <f>(J23*'data'!$C$16+K23*OFFSET('data'!$C$17,0,$D$3)-I22*(OFFSET('data'!$C$18,0,$D$3)+'data'!$C$19+OFFSET('data'!$C$20,0,$D$3)))*$C23/60</f>
        <v>-4.30455457077544</v>
      </c>
      <c r="I23" s="30">
        <f>(G22/60)*$C23/60+H23+I22</f>
        <v>75.52948896320279</v>
      </c>
      <c r="J23" s="30">
        <f>J22+('data'!$C$19*I22-'data'!$C$16*J22)*$C23/60</f>
        <v>34.7266641779181</v>
      </c>
      <c r="K23" s="30">
        <f>K22+(OFFSET('data'!$C$20,0,$D$3)*I22-OFFSET('data'!$C$17,0,$D$3)*K22)*$C23/60</f>
        <v>14.809055696722</v>
      </c>
      <c r="L23" s="28">
        <f>$A23/60</f>
        <v>1.54268110057482</v>
      </c>
      <c r="M23" s="24">
        <f>I23/'data'!$C$15*1000</f>
        <v>11.5394080659106</v>
      </c>
      <c r="N23" s="24">
        <f>N22+'data'!$G$21*(M22-N22)/60*C22</f>
        <v>2.47271852364314</v>
      </c>
      <c r="O23" s="25">
        <f>IF(N23&lt;='data'!$G$22,1.89,1.47)</f>
        <v>1.89</v>
      </c>
      <c r="P23" s="24">
        <f>$A23</f>
        <v>92.5608660344889</v>
      </c>
      <c r="Q23" s="29">
        <f>'data'!$G$23-'data'!$G$23*(1-('data'!$G$22^O23)/('data'!$G$22^O23+N23^O23))</f>
        <v>54.6694564778609</v>
      </c>
      <c r="R23" s="29">
        <f>VLOOKUP(IF(P23-'data'!$G$24&lt;0,0,P23-'data'!$G$24),P2:Q1104,2)</f>
        <v>64.26894807462919</v>
      </c>
    </row>
    <row r="24" ht="20.05" customHeight="1">
      <c r="A24" s="22">
        <f>$A23+C23</f>
        <v>97.5608660344889</v>
      </c>
      <c r="B24" s="23">
        <v>3.5</v>
      </c>
      <c r="C24" s="24">
        <f>IF(E23&lt;5,IF(E23&gt;0,1,5),5)</f>
        <v>5</v>
      </c>
      <c r="D24" t="b" s="25">
        <f>D$3</f>
        <v>1</v>
      </c>
      <c r="E24" s="24">
        <f>IF(B24-B23&gt;0,(B24-B23)/'data'!$G$26*100-1,E23-C24)</f>
        <v>-50</v>
      </c>
      <c r="F24" s="25">
        <f>3600*(B24*'data'!$C$15/1000-H24-I24)/C24</f>
        <v>-32052.982259277</v>
      </c>
      <c r="G24" s="25">
        <f>IF(N24&gt;B24,0,IF(E24&gt;0,'data'!$H$29,IF(F24&lt;0,0,F24)))</f>
        <v>0</v>
      </c>
      <c r="H24" s="30">
        <f>(J24*'data'!$C$16+K24*OFFSET('data'!$C$17,0,$D$3)-I23*(OFFSET('data'!$C$18,0,$D$3)+'data'!$C$19+OFFSET('data'!$C$20,0,$D$3)))*$C24/60</f>
        <v>-4.05136282659257</v>
      </c>
      <c r="I24" s="30">
        <f>(G23/60)*$C24/60+H24+I23</f>
        <v>71.4781261366102</v>
      </c>
      <c r="J24" s="30">
        <f>J23+('data'!$C$19*I23-'data'!$C$16*J23)*$C24/60</f>
        <v>36.348272357495</v>
      </c>
      <c r="K24" s="30">
        <f>K23+(OFFSET('data'!$C$20,0,$D$3)*I23-OFFSET('data'!$C$17,0,$D$3)*K23)*$C24/60</f>
        <v>15.5516733495354</v>
      </c>
      <c r="L24" s="28">
        <f>$A24/60</f>
        <v>1.62601443390815</v>
      </c>
      <c r="M24" s="24">
        <f>I24/'data'!$C$15*1000</f>
        <v>10.9204401697834</v>
      </c>
      <c r="N24" s="24">
        <f>N23+'data'!$G$21*(M23-N23)/60*C23</f>
        <v>2.57940819271642</v>
      </c>
      <c r="O24" s="25">
        <f>IF(N24&lt;='data'!$G$22,1.89,1.47)</f>
        <v>1.89</v>
      </c>
      <c r="P24" s="24">
        <f>$A24</f>
        <v>97.5608660344889</v>
      </c>
      <c r="Q24" s="29">
        <f>'data'!$G$23-'data'!$G$23*(1-('data'!$G$22^O24)/('data'!$G$22^O24+N24^O24))</f>
        <v>52.8588020108338</v>
      </c>
      <c r="R24" s="29">
        <f>VLOOKUP(IF(P24-'data'!$G$24&lt;0,0,P24-'data'!$G$24),P2:Q1104,2)</f>
        <v>61.4739793065696</v>
      </c>
    </row>
    <row r="25" ht="20.05" customHeight="1">
      <c r="A25" s="22">
        <f>$A24+C24</f>
        <v>102.560866034489</v>
      </c>
      <c r="B25" s="23">
        <v>3.5</v>
      </c>
      <c r="C25" s="24">
        <f>IF(E24&lt;5,IF(E24&gt;0,1,5),5)</f>
        <v>5</v>
      </c>
      <c r="D25" t="b" s="25">
        <f>D$3</f>
        <v>1</v>
      </c>
      <c r="E25" s="24">
        <f>IF(B25-B24&gt;0,(B25-B24)/'data'!$G$26*100-1,E24-C25)</f>
        <v>-55</v>
      </c>
      <c r="F25" s="25">
        <f>3600*(B25*'data'!$C$15/1000-H25-I25)/C25</f>
        <v>-29479.0517691506</v>
      </c>
      <c r="G25" s="25">
        <f>IF(N25&gt;B25,0,IF(E25&gt;0,'data'!$H$29,IF(F25&lt;0,0,F25)))</f>
        <v>0</v>
      </c>
      <c r="H25" s="30">
        <f>(J25*'data'!$C$16+K25*OFFSET('data'!$C$17,0,$D$3)-I24*(OFFSET('data'!$C$18,0,$D$3)+'data'!$C$19+OFFSET('data'!$C$20,0,$D$3)))*$C25/60</f>
        <v>-3.81313314255072</v>
      </c>
      <c r="I25" s="30">
        <f>(G24/60)*$C25/60+H25+I24</f>
        <v>67.6649929940595</v>
      </c>
      <c r="J25" s="30">
        <f>J24+('data'!$C$19*I24-'data'!$C$16*J24)*$C25/60</f>
        <v>37.862451025392</v>
      </c>
      <c r="K25" s="30">
        <f>K24+(OFFSET('data'!$C$20,0,$D$3)*I24-OFFSET('data'!$C$17,0,$D$3)*K24)*$C25/60</f>
        <v>16.2538677698954</v>
      </c>
      <c r="L25" s="28">
        <f>$A25/60</f>
        <v>1.70934776724148</v>
      </c>
      <c r="M25" s="24">
        <f>I25/'data'!$C$15*1000</f>
        <v>10.3378690449745</v>
      </c>
      <c r="N25" s="24">
        <f>N24+'data'!$G$21*(M24-N24)/60*C24</f>
        <v>2.67755889449289</v>
      </c>
      <c r="O25" s="25">
        <f>IF(N25&lt;='data'!$G$22,1.89,1.47)</f>
        <v>1.89</v>
      </c>
      <c r="P25" s="24">
        <f>$A25</f>
        <v>102.560866034489</v>
      </c>
      <c r="Q25" s="29">
        <f>'data'!$G$23-'data'!$G$23*(1-('data'!$G$22^O25)/('data'!$G$22^O25+N25^O25))</f>
        <v>51.2412993644024</v>
      </c>
      <c r="R25" s="29">
        <f>VLOOKUP(IF(P25-'data'!$G$24&lt;0,0,P25-'data'!$G$24),P2:Q1104,2)</f>
        <v>58.955371678037</v>
      </c>
    </row>
    <row r="26" ht="20.05" customHeight="1">
      <c r="A26" s="22">
        <f>$A25+C25</f>
        <v>107.560866034489</v>
      </c>
      <c r="B26" s="23">
        <v>3.5</v>
      </c>
      <c r="C26" s="24">
        <v>5</v>
      </c>
      <c r="D26" t="b" s="25">
        <f>D$3</f>
        <v>1</v>
      </c>
      <c r="E26" s="24">
        <f>IF(B26-B25&gt;0,(B26-B25)/'data'!$G$26*100-1,E25-C26)</f>
        <v>-60</v>
      </c>
      <c r="F26" s="25">
        <f>3600*(B26*'data'!$C$15/1000-H26-I26)/C26</f>
        <v>-27056.3748093739</v>
      </c>
      <c r="G26" s="25">
        <f>IF(N26&gt;B26,0,IF(E26&gt;0,'data'!$H$29,IF(F26&lt;0,0,F26)))</f>
        <v>0</v>
      </c>
      <c r="H26" s="30">
        <f>(J26*'data'!$C$16+K26*OFFSET('data'!$C$17,0,$D$3)-I25*(OFFSET('data'!$C$18,0,$D$3)+'data'!$C$19+OFFSET('data'!$C$20,0,$D$3)))*$C26/60</f>
        <v>-3.58898112667583</v>
      </c>
      <c r="I26" s="30">
        <f>(G25/60)*$C26/60+H26+I25</f>
        <v>64.0760118673837</v>
      </c>
      <c r="J26" s="30">
        <f>J25+('data'!$C$19*I25-'data'!$C$16*J25)*$C26/60</f>
        <v>39.2755881512972</v>
      </c>
      <c r="K26" s="30">
        <f>K25+(OFFSET('data'!$C$20,0,$D$3)*I25-OFFSET('data'!$C$17,0,$D$3)*K25)*$C26/60</f>
        <v>16.9180146945396</v>
      </c>
      <c r="L26" s="28">
        <f>$A26/60</f>
        <v>1.79268110057482</v>
      </c>
      <c r="M26" s="24">
        <f>I26/'data'!$C$15*1000</f>
        <v>9.78954390296615</v>
      </c>
      <c r="N26" s="24">
        <f>N25+'data'!$G$21*(M25-N25)/60*C25</f>
        <v>2.76769939739018</v>
      </c>
      <c r="O26" s="25">
        <f>IF(N26&lt;='data'!$G$22,1.89,1.47)</f>
        <v>1.89</v>
      </c>
      <c r="P26" s="24">
        <f>$A26</f>
        <v>107.560866034489</v>
      </c>
      <c r="Q26" s="29">
        <f>'data'!$G$23-'data'!$G$23*(1-('data'!$G$22^O26)/('data'!$G$22^O26+N26^O26))</f>
        <v>49.7973140695239</v>
      </c>
      <c r="R26" s="29">
        <f>VLOOKUP(IF(P26-'data'!$G$24&lt;0,0,P26-'data'!$G$24),P2:Q1104,2)</f>
        <v>56.6943482344743</v>
      </c>
    </row>
    <row r="27" ht="20.05" customHeight="1">
      <c r="A27" s="22">
        <f>$A26+C26</f>
        <v>112.560866034489</v>
      </c>
      <c r="B27" s="23">
        <v>3.5</v>
      </c>
      <c r="C27" s="24">
        <v>5</v>
      </c>
      <c r="D27" t="b" s="25">
        <f>D$3</f>
        <v>1</v>
      </c>
      <c r="E27" s="24">
        <f>IF(B27-B26&gt;0,(B27-B26)/'data'!$G$26*100-1,E26-C27)</f>
        <v>-65</v>
      </c>
      <c r="F27" s="25">
        <f>3600*(B27*'data'!$C$15/1000-H27-I27)/C27</f>
        <v>-24776.0137055187</v>
      </c>
      <c r="G27" s="25">
        <f>IF(N27&gt;B27,0,IF(E27&gt;0,'data'!$H$29,IF(F27&lt;0,0,F27)))</f>
        <v>0</v>
      </c>
      <c r="H27" s="30">
        <f>(J27*'data'!$C$16+K27*OFFSET('data'!$C$17,0,$D$3)-I26*(OFFSET('data'!$C$18,0,$D$3)+'data'!$C$19+OFFSET('data'!$C$20,0,$D$3)))*$C27/60</f>
        <v>-3.37807466323736</v>
      </c>
      <c r="I27" s="30">
        <f>(G26/60)*$C27/60+H27+I26</f>
        <v>60.6979372041463</v>
      </c>
      <c r="J27" s="30">
        <f>J26+('data'!$C$19*I26-'data'!$C$16*J26)*$C27/60</f>
        <v>40.5936939889303</v>
      </c>
      <c r="K27" s="30">
        <f>K26+(OFFSET('data'!$C$20,0,$D$3)*I26-OFFSET('data'!$C$17,0,$D$3)*K26)*$C27/60</f>
        <v>17.5463494761611</v>
      </c>
      <c r="L27" s="28">
        <f>$A27/60</f>
        <v>1.87601443390815</v>
      </c>
      <c r="M27" s="24">
        <f>I27/'data'!$C$15*1000</f>
        <v>9.273441086022681</v>
      </c>
      <c r="N27" s="24">
        <f>N26+'data'!$G$21*(M26-N26)/60*C26</f>
        <v>2.85032693890811</v>
      </c>
      <c r="O27" s="25">
        <f>IF(N27&lt;='data'!$G$22,1.89,1.47)</f>
        <v>1.89</v>
      </c>
      <c r="P27" s="24">
        <f>$A27</f>
        <v>112.560866034489</v>
      </c>
      <c r="Q27" s="29">
        <f>'data'!$G$23-'data'!$G$23*(1-('data'!$G$22^O27)/('data'!$G$22^O27+N27^O27))</f>
        <v>48.5089376489024</v>
      </c>
      <c r="R27" s="29">
        <f>VLOOKUP(IF(P27-'data'!$G$24&lt;0,0,P27-'data'!$G$24),P2:Q1104,2)</f>
        <v>54.6694564778609</v>
      </c>
    </row>
    <row r="28" ht="20.05" customHeight="1">
      <c r="A28" s="22">
        <f>$A27+C27</f>
        <v>117.560866034489</v>
      </c>
      <c r="B28" s="23">
        <v>3.5</v>
      </c>
      <c r="C28" s="24">
        <v>5</v>
      </c>
      <c r="D28" t="b" s="25">
        <f>D$3</f>
        <v>1</v>
      </c>
      <c r="E28" s="24">
        <f>IF(B28-B27&gt;0,(B28-B27)/'data'!$G$26*100-1,E27-C28)</f>
        <v>-70</v>
      </c>
      <c r="F28" s="25">
        <f>3600*(B28*'data'!$C$15/1000-H28-I28)/C28</f>
        <v>-22629.5590783517</v>
      </c>
      <c r="G28" s="25">
        <f>IF(N28&gt;B28,0,IF(E28&gt;0,'data'!$H$29,IF(F28&lt;0,0,F28)))</f>
        <v>0</v>
      </c>
      <c r="H28" s="30">
        <f>(J28*'data'!$C$16+K28*OFFSET('data'!$C$17,0,$D$3)-I27*(OFFSET('data'!$C$18,0,$D$3)+'data'!$C$19+OFFSET('data'!$C$20,0,$D$3)))*$C28/60</f>
        <v>-3.17963082270687</v>
      </c>
      <c r="I28" s="30">
        <f>(G27/60)*$C28/60+H28+I27</f>
        <v>57.5183063814394</v>
      </c>
      <c r="J28" s="30">
        <f>J27+('data'!$C$19*I27-'data'!$C$16*J27)*$C28/60</f>
        <v>41.8224234031877</v>
      </c>
      <c r="K28" s="30">
        <f>K27+(OFFSET('data'!$C$20,0,$D$3)*I27-OFFSET('data'!$C$17,0,$D$3)*K27)*$C28/60</f>
        <v>18.1409753813406</v>
      </c>
      <c r="L28" s="28">
        <f>$A28/60</f>
        <v>1.95934776724148</v>
      </c>
      <c r="M28" s="24">
        <f>I28/'data'!$C$15*1000</f>
        <v>8.78765655251369</v>
      </c>
      <c r="N28" s="24">
        <f>N27+'data'!$G$21*(M27-N27)/60*C27</f>
        <v>2.92590909263477</v>
      </c>
      <c r="O28" s="25">
        <f>IF(N28&lt;='data'!$G$22,1.89,1.47)</f>
        <v>1.89</v>
      </c>
      <c r="P28" s="24">
        <f>$A28</f>
        <v>117.560866034489</v>
      </c>
      <c r="Q28" s="29">
        <f>'data'!$G$23-'data'!$G$23*(1-('data'!$G$22^O28)/('data'!$G$22^O28+N28^O28))</f>
        <v>47.3600483850897</v>
      </c>
      <c r="R28" s="29">
        <f>VLOOKUP(IF(P28-'data'!$G$24&lt;0,0,P28-'data'!$G$24),P2:Q1104,2)</f>
        <v>52.8588020108338</v>
      </c>
    </row>
    <row r="29" ht="20.05" customHeight="1">
      <c r="A29" s="22">
        <f>$A28+C28</f>
        <v>122.560866034489</v>
      </c>
      <c r="B29" s="23">
        <v>3.5</v>
      </c>
      <c r="C29" s="24">
        <v>5</v>
      </c>
      <c r="D29" t="b" s="25">
        <f>D$3</f>
        <v>1</v>
      </c>
      <c r="E29" s="24">
        <f>IF(B29-B28&gt;0,(B29-B28)/'data'!$G$26*100-1,E28-C29)</f>
        <v>-75</v>
      </c>
      <c r="F29" s="25">
        <f>3600*(B29*'data'!$C$15/1000-H29-I29)/C29</f>
        <v>-20609.0986164098</v>
      </c>
      <c r="G29" s="25">
        <f>IF(N29&gt;B29,0,IF(E29&gt;0,'data'!$H$29,IF(F29&lt;0,0,F29)))</f>
        <v>0</v>
      </c>
      <c r="H29" s="30">
        <f>(J29*'data'!$C$16+K29*OFFSET('data'!$C$17,0,$D$3)-I28*(OFFSET('data'!$C$18,0,$D$3)+'data'!$C$19+OFFSET('data'!$C$20,0,$D$3)))*$C29/60</f>
        <v>-2.99291295436864</v>
      </c>
      <c r="I29" s="30">
        <f>(G28/60)*$C29/60+H29+I28</f>
        <v>54.5253934270708</v>
      </c>
      <c r="J29" s="30">
        <f>J28+('data'!$C$19*I28-'data'!$C$16*J28)*$C29/60</f>
        <v>42.9670968775314</v>
      </c>
      <c r="K29" s="30">
        <f>K28+(OFFSET('data'!$C$20,0,$D$3)*I28-OFFSET('data'!$C$17,0,$D$3)*K28)*$C29/60</f>
        <v>18.703871397990</v>
      </c>
      <c r="L29" s="28">
        <f>$A29/60</f>
        <v>2.04268110057482</v>
      </c>
      <c r="M29" s="24">
        <f>I29/'data'!$C$15*1000</f>
        <v>8.330398806429439</v>
      </c>
      <c r="N29" s="24">
        <f>N28+'data'!$G$21*(M28-N28)/60*C28</f>
        <v>2.99488552485627</v>
      </c>
      <c r="O29" s="25">
        <f>IF(N29&lt;='data'!$G$22,1.89,1.47)</f>
        <v>1.47</v>
      </c>
      <c r="P29" s="24">
        <f>$A29</f>
        <v>122.560866034489</v>
      </c>
      <c r="Q29" s="29">
        <f>'data'!$G$23-'data'!$G$23*(1-('data'!$G$22^O29)/('data'!$G$22^O29+N29^O29))</f>
        <v>46.372640880310</v>
      </c>
      <c r="R29" s="29">
        <f>VLOOKUP(IF(P29-'data'!$G$24&lt;0,0,P29-'data'!$G$24),P2:Q1104,2)</f>
        <v>51.2412993644024</v>
      </c>
    </row>
    <row r="30" ht="20.05" customHeight="1">
      <c r="A30" s="22">
        <f>$A29+C29</f>
        <v>127.560866034489</v>
      </c>
      <c r="B30" s="23">
        <v>3.5</v>
      </c>
      <c r="C30" s="24">
        <v>5</v>
      </c>
      <c r="D30" t="b" s="25">
        <f>D$3</f>
        <v>1</v>
      </c>
      <c r="E30" s="24">
        <f>IF(B30-B29&gt;0,(B30-B29)/'data'!$G$26*100-1,E29-C30)</f>
        <v>-80</v>
      </c>
      <c r="F30" s="25">
        <f>3600*(B30*'data'!$C$15/1000-H30-I30)/C30</f>
        <v>-18707.1876944241</v>
      </c>
      <c r="G30" s="25">
        <f>IF(N30&gt;B30,0,IF(E30&gt;0,'data'!$H$29,IF(F30&lt;0,0,F30)))</f>
        <v>0</v>
      </c>
      <c r="H30" s="30">
        <f>(J30*'data'!$C$16+K30*OFFSET('data'!$C$17,0,$D$3)-I29*(OFFSET('data'!$C$18,0,$D$3)+'data'!$C$19+OFFSET('data'!$C$20,0,$D$3)))*$C30/60</f>
        <v>-2.8172279507855</v>
      </c>
      <c r="I30" s="30">
        <f>(G29/60)*$C30/60+H30+I29</f>
        <v>51.7081654762853</v>
      </c>
      <c r="J30" s="30">
        <f>J29+('data'!$C$19*I29-'data'!$C$16*J29)*$C30/60</f>
        <v>44.0327202796334</v>
      </c>
      <c r="K30" s="30">
        <f>K29+(OFFSET('data'!$C$20,0,$D$3)*I29-OFFSET('data'!$C$17,0,$D$3)*K29)*$C30/60</f>
        <v>19.2368995812988</v>
      </c>
      <c r="L30" s="28">
        <f>$A30/60</f>
        <v>2.12601443390815</v>
      </c>
      <c r="M30" s="24">
        <f>I30/'data'!$C$15*1000</f>
        <v>7.89998224483134</v>
      </c>
      <c r="N30" s="24">
        <f>N29+'data'!$G$21*(M29-N29)/60*C29</f>
        <v>3.05766964729626</v>
      </c>
      <c r="O30" s="25">
        <f>IF(N30&lt;='data'!$G$22,1.89,1.47)</f>
        <v>1.47</v>
      </c>
      <c r="P30" s="24">
        <f>$A30</f>
        <v>127.560866034489</v>
      </c>
      <c r="Q30" s="29">
        <f>'data'!$G$23-'data'!$G$23*(1-('data'!$G$22^O30)/('data'!$G$22^O30+N30^O30))</f>
        <v>45.6636479887137</v>
      </c>
      <c r="R30" s="29">
        <f>VLOOKUP(IF(P30-'data'!$G$24&lt;0,0,P30-'data'!$G$24),P2:Q1104,2)</f>
        <v>49.7973140695239</v>
      </c>
    </row>
    <row r="31" ht="20.05" customHeight="1">
      <c r="A31" s="22">
        <f>$A30+C30</f>
        <v>132.560866034489</v>
      </c>
      <c r="B31" s="23">
        <v>3.5</v>
      </c>
      <c r="C31" s="24">
        <v>5</v>
      </c>
      <c r="D31" t="b" s="25">
        <f>D$3</f>
        <v>1</v>
      </c>
      <c r="E31" s="24">
        <f>IF(B31-B30&gt;0,(B31-B30)/'data'!$G$26*100-1,E30-C31)</f>
        <v>-85</v>
      </c>
      <c r="F31" s="25">
        <f>3600*(B31*'data'!$C$15/1000-H31-I31)/C31</f>
        <v>-16916.8217284846</v>
      </c>
      <c r="G31" s="25">
        <f>IF(N31&gt;B31,0,IF(E31&gt;0,'data'!$H$29,IF(F31&lt;0,0,F31)))</f>
        <v>0</v>
      </c>
      <c r="H31" s="30">
        <f>(J31*'data'!$C$16+K31*OFFSET('data'!$C$17,0,$D$3)-I30*(OFFSET('data'!$C$18,0,$D$3)+'data'!$C$19+OFFSET('data'!$C$20,0,$D$3)))*$C31/60</f>
        <v>-2.65192367396189</v>
      </c>
      <c r="I31" s="30">
        <f>(G30/60)*$C31/60+H31+I30</f>
        <v>49.0562418023234</v>
      </c>
      <c r="J31" s="30">
        <f>J30+('data'!$C$19*I30-'data'!$C$16*J30)*$C31/60</f>
        <v>45.0240034586735</v>
      </c>
      <c r="K31" s="30">
        <f>K30+(OFFSET('data'!$C$20,0,$D$3)*I30-OFFSET('data'!$C$17,0,$D$3)*K30)*$C31/60</f>
        <v>19.7418119654638</v>
      </c>
      <c r="L31" s="28">
        <f>$A31/60</f>
        <v>2.20934776724148</v>
      </c>
      <c r="M31" s="24">
        <f>I31/'data'!$C$15*1000</f>
        <v>7.49482089853382</v>
      </c>
      <c r="N31" s="24">
        <f>N30+'data'!$G$21*(M30-N30)/60*C30</f>
        <v>3.1146501721253</v>
      </c>
      <c r="O31" s="25">
        <f>IF(N31&lt;='data'!$G$22,1.89,1.47)</f>
        <v>1.47</v>
      </c>
      <c r="P31" s="24">
        <f>$A31</f>
        <v>132.560866034489</v>
      </c>
      <c r="Q31" s="29">
        <f>'data'!$G$23-'data'!$G$23*(1-('data'!$G$22^O31)/('data'!$G$22^O31+N31^O31))</f>
        <v>45.0329993144435</v>
      </c>
      <c r="R31" s="29">
        <f>VLOOKUP(IF(P31-'data'!$G$24&lt;0,0,P31-'data'!$G$24),P2:Q1104,2)</f>
        <v>48.5089376489024</v>
      </c>
    </row>
    <row r="32" ht="20.05" customHeight="1">
      <c r="A32" s="22">
        <f>$A31+C31</f>
        <v>137.560866034489</v>
      </c>
      <c r="B32" s="23">
        <v>3.5</v>
      </c>
      <c r="C32" s="24">
        <v>5</v>
      </c>
      <c r="D32" t="b" s="25">
        <f>D$3</f>
        <v>1</v>
      </c>
      <c r="E32" s="24">
        <f>IF(B32-B31&gt;0,(B32-B31)/'data'!$G$26*100-1,E31-C32)</f>
        <v>-90</v>
      </c>
      <c r="F32" s="25">
        <f>3600*(B32*'data'!$C$15/1000-H32-I32)/C32</f>
        <v>-15231.410165287</v>
      </c>
      <c r="G32" s="25">
        <f>IF(N32&gt;B32,0,IF(E32&gt;0,'data'!$H$29,IF(F32&lt;0,0,F32)))</f>
        <v>0</v>
      </c>
      <c r="H32" s="30">
        <f>(J32*'data'!$C$16+K32*OFFSET('data'!$C$17,0,$D$3)-I31*(OFFSET('data'!$C$18,0,$D$3)+'data'!$C$19+OFFSET('data'!$C$20,0,$D$3)))*$C32/60</f>
        <v>-2.49638653364592</v>
      </c>
      <c r="I32" s="30">
        <f>(G31/60)*$C32/60+H32+I31</f>
        <v>46.5598552686775</v>
      </c>
      <c r="J32" s="30">
        <f>J31+('data'!$C$19*I31-'data'!$C$16*J31)*$C32/60</f>
        <v>45.9453777433526</v>
      </c>
      <c r="K32" s="30">
        <f>K31+(OFFSET('data'!$C$20,0,$D$3)*I31-OFFSET('data'!$C$17,0,$D$3)*K31)*$C32/60</f>
        <v>20.2202570668677</v>
      </c>
      <c r="L32" s="28">
        <f>$A32/60</f>
        <v>2.29268110057482</v>
      </c>
      <c r="M32" s="24">
        <f>I32/'data'!$C$15*1000</f>
        <v>7.11342254277348</v>
      </c>
      <c r="N32" s="24">
        <f>N31+'data'!$G$21*(M31-N31)/60*C31</f>
        <v>3.16619257501738</v>
      </c>
      <c r="O32" s="25">
        <f>IF(N32&lt;='data'!$G$22,1.89,1.47)</f>
        <v>1.47</v>
      </c>
      <c r="P32" s="24">
        <f>$A32</f>
        <v>137.560866034489</v>
      </c>
      <c r="Q32" s="29">
        <f>'data'!$G$23-'data'!$G$23*(1-('data'!$G$22^O32)/('data'!$G$22^O32+N32^O32))</f>
        <v>44.4728445996041</v>
      </c>
      <c r="R32" s="29">
        <f>VLOOKUP(IF(P32-'data'!$G$24&lt;0,0,P32-'data'!$G$24),P2:Q1104,2)</f>
        <v>47.3600483850897</v>
      </c>
    </row>
    <row r="33" ht="20.05" customHeight="1">
      <c r="A33" s="22">
        <f>$A32+C32</f>
        <v>142.560866034489</v>
      </c>
      <c r="B33" s="23">
        <v>3.5</v>
      </c>
      <c r="C33" s="24">
        <v>5</v>
      </c>
      <c r="D33" t="b" s="25">
        <f>D$3</f>
        <v>1</v>
      </c>
      <c r="E33" s="24">
        <f>IF(B33-B32&gt;0,(B33-B32)/'data'!$G$26*100-1,E32-C33)</f>
        <v>-95</v>
      </c>
      <c r="F33" s="25">
        <f>3600*(B33*'data'!$C$15/1000-H33-I33)/C33</f>
        <v>-13644.7520088721</v>
      </c>
      <c r="G33" s="25">
        <f>IF(N33&gt;B33,0,IF(E33&gt;0,'data'!$H$29,IF(F33&lt;0,0,F33)))</f>
        <v>0</v>
      </c>
      <c r="H33" s="30">
        <f>(J33*'data'!$C$16+K33*OFFSET('data'!$C$17,0,$D$3)-I32*(OFFSET('data'!$C$18,0,$D$3)+'data'!$C$19+OFFSET('data'!$C$20,0,$D$3)))*$C33/60</f>
        <v>-2.35003920877775</v>
      </c>
      <c r="I33" s="30">
        <f>(G32/60)*$C33/60+H33+I32</f>
        <v>44.2098160598998</v>
      </c>
      <c r="J33" s="30">
        <f>J32+('data'!$C$19*I32-'data'!$C$16*J32)*$C33/60</f>
        <v>46.8010124055995</v>
      </c>
      <c r="K33" s="30">
        <f>K32+(OFFSET('data'!$C$20,0,$D$3)*I32-OFFSET('data'!$C$17,0,$D$3)*K32)*$C33/60</f>
        <v>20.673786002856</v>
      </c>
      <c r="L33" s="28">
        <f>$A33/60</f>
        <v>2.37601443390815</v>
      </c>
      <c r="M33" s="24">
        <f>I33/'data'!$C$15*1000</f>
        <v>6.75438315599586</v>
      </c>
      <c r="N33" s="24">
        <f>N32+'data'!$G$21*(M32-N32)/60*C32</f>
        <v>3.21264047168935</v>
      </c>
      <c r="O33" s="25">
        <f>IF(N33&lt;='data'!$G$22,1.89,1.47)</f>
        <v>1.47</v>
      </c>
      <c r="P33" s="24">
        <f>$A33</f>
        <v>142.560866034489</v>
      </c>
      <c r="Q33" s="29">
        <f>'data'!$G$23-'data'!$G$23*(1-('data'!$G$22^O33)/('data'!$G$22^O33+N33^O33))</f>
        <v>43.9763009565241</v>
      </c>
      <c r="R33" s="29">
        <f>VLOOKUP(IF(P33-'data'!$G$24&lt;0,0,P33-'data'!$G$24),P2:Q1104,2)</f>
        <v>46.372640880310</v>
      </c>
    </row>
    <row r="34" ht="20.05" customHeight="1">
      <c r="A34" s="22">
        <f>$A33+C33</f>
        <v>147.560866034489</v>
      </c>
      <c r="B34" s="23">
        <v>3.5</v>
      </c>
      <c r="C34" s="24">
        <v>5</v>
      </c>
      <c r="D34" t="b" s="25">
        <f>D$3</f>
        <v>1</v>
      </c>
      <c r="E34" s="24">
        <f>IF(B34-B33&gt;0,(B34-B33)/'data'!$G$26*100-1,E33-C34)</f>
        <v>-100</v>
      </c>
      <c r="F34" s="25">
        <f>3600*(B34*'data'!$C$15/1000-H34-I34)/C34</f>
        <v>-12151.0127939753</v>
      </c>
      <c r="G34" s="25">
        <f>IF(N34&gt;B34,0,IF(E34&gt;0,'data'!$H$29,IF(F34&lt;0,0,F34)))</f>
        <v>0</v>
      </c>
      <c r="H34" s="30">
        <f>(J34*'data'!$C$16+K34*OFFSET('data'!$C$17,0,$D$3)-I33*(OFFSET('data'!$C$18,0,$D$3)+'data'!$C$19+OFFSET('data'!$C$20,0,$D$3)))*$C34/60</f>
        <v>-2.21233850362276</v>
      </c>
      <c r="I34" s="30">
        <f>(G33/60)*$C34/60+H34+I33</f>
        <v>41.997477556277</v>
      </c>
      <c r="J34" s="30">
        <f>J33+('data'!$C$19*I33-'data'!$C$16*J33)*$C34/60</f>
        <v>47.5948301511088</v>
      </c>
      <c r="K34" s="30">
        <f>K33+(OFFSET('data'!$C$20,0,$D$3)*I33-OFFSET('data'!$C$17,0,$D$3)*K33)*$C34/60</f>
        <v>21.1038582488344</v>
      </c>
      <c r="L34" s="28">
        <f>$A34/60</f>
        <v>2.45934776724148</v>
      </c>
      <c r="M34" s="24">
        <f>I34/'data'!$C$15*1000</f>
        <v>6.41638170618243</v>
      </c>
      <c r="N34" s="24">
        <f>N33+'data'!$G$21*(M33-N33)/60*C33</f>
        <v>3.25431691303763</v>
      </c>
      <c r="O34" s="25">
        <f>IF(N34&lt;='data'!$G$22,1.89,1.47)</f>
        <v>1.47</v>
      </c>
      <c r="P34" s="24">
        <f>$A34</f>
        <v>147.560866034489</v>
      </c>
      <c r="Q34" s="29">
        <f>'data'!$G$23-'data'!$G$23*(1-('data'!$G$22^O34)/('data'!$G$22^O34+N34^O34))</f>
        <v>43.5373160662508</v>
      </c>
      <c r="R34" s="29">
        <f>VLOOKUP(IF(P34-'data'!$G$24&lt;0,0,P34-'data'!$G$24),P2:Q1104,2)</f>
        <v>45.6636479887137</v>
      </c>
    </row>
    <row r="35" ht="20.05" customHeight="1">
      <c r="A35" s="22">
        <f>$A34+C34</f>
        <v>152.560866034489</v>
      </c>
      <c r="B35" s="23">
        <v>3.5</v>
      </c>
      <c r="C35" s="24">
        <v>5</v>
      </c>
      <c r="D35" t="b" s="25">
        <f>D$3</f>
        <v>1</v>
      </c>
      <c r="E35" s="24">
        <f>IF(B35-B34&gt;0,(B35-B34)/'data'!$G$26*100-1,E34-C35)</f>
        <v>-105</v>
      </c>
      <c r="F35" s="25">
        <f>3600*(B35*'data'!$C$15/1000-H35-I35)/C35</f>
        <v>-10744.7029204787</v>
      </c>
      <c r="G35" s="25">
        <f>IF(N35&gt;B35,0,IF(E35&gt;0,'data'!$H$29,IF(F35&lt;0,0,F35)))</f>
        <v>0</v>
      </c>
      <c r="H35" s="30">
        <f>(J35*'data'!$C$16+K35*OFFSET('data'!$C$17,0,$D$3)-I34*(OFFSET('data'!$C$18,0,$D$3)+'data'!$C$19+OFFSET('data'!$C$20,0,$D$3)))*$C35/60</f>
        <v>-2.08277333062852</v>
      </c>
      <c r="I35" s="30">
        <f>(G34/60)*$C35/60+H35+I34</f>
        <v>39.9147042256485</v>
      </c>
      <c r="J35" s="30">
        <f>J34+('data'!$C$19*I34-'data'!$C$16*J34)*$C35/60</f>
        <v>48.330521694234</v>
      </c>
      <c r="K35" s="30">
        <f>K34+(OFFSET('data'!$C$20,0,$D$3)*I34-OFFSET('data'!$C$17,0,$D$3)*K34)*$C35/60</f>
        <v>21.5118470550657</v>
      </c>
      <c r="L35" s="28">
        <f>$A35/60</f>
        <v>2.54268110057482</v>
      </c>
      <c r="M35" s="24">
        <f>I35/'data'!$C$15*1000</f>
        <v>6.09817524535722</v>
      </c>
      <c r="N35" s="24">
        <f>N34+'data'!$G$21*(M34-N34)/60*C34</f>
        <v>3.29152560368444</v>
      </c>
      <c r="O35" s="25">
        <f>IF(N35&lt;='data'!$G$22,1.89,1.47)</f>
        <v>1.47</v>
      </c>
      <c r="P35" s="24">
        <f>$A35</f>
        <v>152.560866034489</v>
      </c>
      <c r="Q35" s="29">
        <f>'data'!$G$23-'data'!$G$23*(1-('data'!$G$22^O35)/('data'!$G$22^O35+N35^O35))</f>
        <v>43.1505521324565</v>
      </c>
      <c r="R35" s="29">
        <f>VLOOKUP(IF(P35-'data'!$G$24&lt;0,0,P35-'data'!$G$24),P2:Q1104,2)</f>
        <v>45.0329993144435</v>
      </c>
    </row>
    <row r="36" ht="20.05" customHeight="1">
      <c r="A36" s="22">
        <f>$A35+C35</f>
        <v>157.560866034489</v>
      </c>
      <c r="B36" s="23">
        <v>3.5</v>
      </c>
      <c r="C36" s="24">
        <v>5</v>
      </c>
      <c r="D36" t="b" s="25">
        <f>D$3</f>
        <v>1</v>
      </c>
      <c r="E36" s="24">
        <f>IF(B36-B35&gt;0,(B36-B35)/'data'!$G$26*100-1,E35-C36)</f>
        <v>-110</v>
      </c>
      <c r="F36" s="25">
        <f>3600*(B36*'data'!$C$15/1000-H36-I36)/C36</f>
        <v>-9420.657268510129</v>
      </c>
      <c r="G36" s="25">
        <f>IF(N36&gt;B36,0,IF(E36&gt;0,'data'!$H$29,IF(F36&lt;0,0,F36)))</f>
        <v>0</v>
      </c>
      <c r="H36" s="30">
        <f>(J36*'data'!$C$16+K36*OFFSET('data'!$C$17,0,$D$3)-I35*(OFFSET('data'!$C$18,0,$D$3)+'data'!$C$19+OFFSET('data'!$C$20,0,$D$3)))*$C36/60</f>
        <v>-1.96086281251464</v>
      </c>
      <c r="I36" s="30">
        <f>(G35/60)*$C36/60+H36+I35</f>
        <v>37.9538414131339</v>
      </c>
      <c r="J36" s="30">
        <f>J35+('data'!$C$19*I35-'data'!$C$16*J35)*$C36/60</f>
        <v>49.0115594713592</v>
      </c>
      <c r="K36" s="30">
        <f>K35+(OFFSET('data'!$C$20,0,$D$3)*I35-OFFSET('data'!$C$17,0,$D$3)*K35)*$C36/60</f>
        <v>21.8990445432807</v>
      </c>
      <c r="L36" s="28">
        <f>$A36/60</f>
        <v>2.62601443390815</v>
      </c>
      <c r="M36" s="24">
        <f>I36/'data'!$C$15*1000</f>
        <v>5.79859429405621</v>
      </c>
      <c r="N36" s="24">
        <f>N35+'data'!$G$21*(M35-N35)/60*C35</f>
        <v>3.32455204846109</v>
      </c>
      <c r="O36" s="25">
        <f>IF(N36&lt;='data'!$G$22,1.89,1.47)</f>
        <v>1.47</v>
      </c>
      <c r="P36" s="24">
        <f>$A36</f>
        <v>157.560866034489</v>
      </c>
      <c r="Q36" s="29">
        <f>'data'!$G$23-'data'!$G$23*(1-('data'!$G$22^O36)/('data'!$G$22^O36+N36^O36))</f>
        <v>42.8112874553765</v>
      </c>
      <c r="R36" s="29">
        <f>VLOOKUP(IF(P36-'data'!$G$24&lt;0,0,P36-'data'!$G$24),P2:Q1104,2)</f>
        <v>44.4728445996041</v>
      </c>
    </row>
    <row r="37" ht="20.05" customHeight="1">
      <c r="A37" s="22">
        <f>$A36+C36</f>
        <v>162.560866034489</v>
      </c>
      <c r="B37" s="23">
        <v>3.5</v>
      </c>
      <c r="C37" s="24">
        <v>5</v>
      </c>
      <c r="D37" t="b" s="25">
        <f>D$3</f>
        <v>1</v>
      </c>
      <c r="E37" s="24">
        <f>IF(B37-B36&gt;0,(B37-B36)/'data'!$G$26*100-1,E36-C37)</f>
        <v>-115</v>
      </c>
      <c r="F37" s="25">
        <f>3600*(B37*'data'!$C$15/1000-H37-I37)/C37</f>
        <v>-8174.016018491580</v>
      </c>
      <c r="G37" s="25">
        <f>IF(N37&gt;B37,0,IF(E37&gt;0,'data'!$H$29,IF(F37&lt;0,0,F37)))</f>
        <v>0</v>
      </c>
      <c r="H37" s="30">
        <f>(J37*'data'!$C$16+K37*OFFSET('data'!$C$17,0,$D$3)-I36*(OFFSET('data'!$C$18,0,$D$3)+'data'!$C$19+OFFSET('data'!$C$20,0,$D$3)))*$C37/60</f>
        <v>-1.84615449654796</v>
      </c>
      <c r="I37" s="30">
        <f>(G36/60)*$C37/60+H37+I36</f>
        <v>36.1076869165859</v>
      </c>
      <c r="J37" s="30">
        <f>J36+('data'!$C$19*I36-'data'!$C$16*J36)*$C37/60</f>
        <v>49.6412105436745</v>
      </c>
      <c r="K37" s="30">
        <f>K36+(OFFSET('data'!$C$20,0,$D$3)*I36-OFFSET('data'!$C$17,0,$D$3)*K36)*$C37/60</f>
        <v>22.2666665020299</v>
      </c>
      <c r="L37" s="28">
        <f>$A37/60</f>
        <v>2.70934776724148</v>
      </c>
      <c r="M37" s="24">
        <f>I37/'data'!$C$15*1000</f>
        <v>5.51653849862031</v>
      </c>
      <c r="N37" s="24">
        <f>N36+'data'!$G$21*(M36-N36)/60*C36</f>
        <v>3.35366463108845</v>
      </c>
      <c r="O37" s="25">
        <f>IF(N37&lt;='data'!$G$22,1.89,1.47)</f>
        <v>1.47</v>
      </c>
      <c r="P37" s="24">
        <f>$A37</f>
        <v>162.560866034489</v>
      </c>
      <c r="Q37" s="29">
        <f>'data'!$G$23-'data'!$G$23*(1-('data'!$G$22^O37)/('data'!$G$22^O37+N37^O37))</f>
        <v>42.515332888571</v>
      </c>
      <c r="R37" s="29">
        <f>VLOOKUP(IF(P37-'data'!$G$24&lt;0,0,P37-'data'!$G$24),P2:Q1104,2)</f>
        <v>43.9763009565241</v>
      </c>
    </row>
    <row r="38" ht="20.05" customHeight="1">
      <c r="A38" s="22">
        <f>$A37+C37</f>
        <v>167.560866034489</v>
      </c>
      <c r="B38" s="23">
        <v>3.5</v>
      </c>
      <c r="C38" s="24">
        <v>5</v>
      </c>
      <c r="D38" t="b" s="25">
        <f>D$3</f>
        <v>1</v>
      </c>
      <c r="E38" s="24">
        <f>IF(B38-B37&gt;0,(B38-B37)/'data'!$G$26*100-1,E37-C38)</f>
        <v>-120</v>
      </c>
      <c r="F38" s="25">
        <f>3600*(B38*'data'!$C$15/1000-H38-I38)/C38</f>
        <v>-7000.206604911</v>
      </c>
      <c r="G38" s="25">
        <f>IF(N38&gt;B38,0,IF(E38&gt;0,'data'!$H$29,IF(F38&lt;0,0,F38)))</f>
        <v>0</v>
      </c>
      <c r="H38" s="30">
        <f>(J38*'data'!$C$16+K38*OFFSET('data'!$C$17,0,$D$3)-I37*(OFFSET('data'!$C$18,0,$D$3)+'data'!$C$19+OFFSET('data'!$C$20,0,$D$3)))*$C38/60</f>
        <v>-1.73822267437162</v>
      </c>
      <c r="I38" s="30">
        <f>(G37/60)*$C38/60+H38+I37</f>
        <v>34.3694642422143</v>
      </c>
      <c r="J38" s="30">
        <f>J37+('data'!$C$19*I37-'data'!$C$16*J37)*$C38/60</f>
        <v>50.2225487372684</v>
      </c>
      <c r="K38" s="30">
        <f>K37+(OFFSET('data'!$C$20,0,$D$3)*I37-OFFSET('data'!$C$17,0,$D$3)*K37)*$C38/60</f>
        <v>22.6158568985828</v>
      </c>
      <c r="L38" s="28">
        <f>$A38/60</f>
        <v>2.79268110057482</v>
      </c>
      <c r="M38" s="24">
        <f>I38/'data'!$C$15*1000</f>
        <v>5.25097254518503</v>
      </c>
      <c r="N38" s="24">
        <f>N37+'data'!$G$21*(M37-N37)/60*C37</f>
        <v>3.37911562906279</v>
      </c>
      <c r="O38" s="25">
        <f>IF(N38&lt;='data'!$G$22,1.89,1.47)</f>
        <v>1.47</v>
      </c>
      <c r="P38" s="24">
        <f>$A38</f>
        <v>167.560866034489</v>
      </c>
      <c r="Q38" s="29">
        <f>'data'!$G$23-'data'!$G$23*(1-('data'!$G$22^O38)/('data'!$G$22^O38+N38^O38))</f>
        <v>42.2589608320321</v>
      </c>
      <c r="R38" s="29">
        <f>VLOOKUP(IF(P38-'data'!$G$24&lt;0,0,P38-'data'!$G$24),P2:Q1104,2)</f>
        <v>43.5373160662508</v>
      </c>
    </row>
    <row r="39" ht="20.05" customHeight="1">
      <c r="A39" s="22">
        <f>$A38+C38</f>
        <v>172.560866034489</v>
      </c>
      <c r="B39" s="23">
        <v>3.5</v>
      </c>
      <c r="C39" s="24">
        <v>5</v>
      </c>
      <c r="D39" t="b" s="25">
        <f>D$3</f>
        <v>1</v>
      </c>
      <c r="E39" s="24">
        <f>IF(B39-B38&gt;0,(B39-B38)/'data'!$G$26*100-1,E38-C39)</f>
        <v>-125</v>
      </c>
      <c r="F39" s="25">
        <f>3600*(B39*'data'!$C$15/1000-H39-I39)/C39</f>
        <v>-5894.926736804280</v>
      </c>
      <c r="G39" s="25">
        <f>IF(N39&gt;B39,0,IF(E39&gt;0,'data'!$H$29,IF(F39&lt;0,0,F39)))</f>
        <v>0</v>
      </c>
      <c r="H39" s="30">
        <f>(J39*'data'!$C$16+K39*OFFSET('data'!$C$17,0,$D$3)-I38*(OFFSET('data'!$C$18,0,$D$3)+'data'!$C$19+OFFSET('data'!$C$20,0,$D$3)))*$C39/60</f>
        <v>-1.63666680114881</v>
      </c>
      <c r="I39" s="30">
        <f>(G38/60)*$C39/60+H39+I38</f>
        <v>32.7327974410655</v>
      </c>
      <c r="J39" s="30">
        <f>J38+('data'!$C$19*I38-'data'!$C$16*J38)*$C39/60</f>
        <v>50.7584660656198</v>
      </c>
      <c r="K39" s="30">
        <f>K38+(OFFSET('data'!$C$20,0,$D$3)*I38-OFFSET('data'!$C$17,0,$D$3)*K38)*$C39/60</f>
        <v>22.9476921241304</v>
      </c>
      <c r="L39" s="28">
        <f>$A39/60</f>
        <v>2.87601443390815</v>
      </c>
      <c r="M39" s="24">
        <f>I39/'data'!$C$15*1000</f>
        <v>5.0009223151936</v>
      </c>
      <c r="N39" s="24">
        <f>N38+'data'!$G$21*(M38-N38)/60*C38</f>
        <v>3.4011421685183</v>
      </c>
      <c r="O39" s="25">
        <f>IF(N39&lt;='data'!$G$22,1.89,1.47)</f>
        <v>1.47</v>
      </c>
      <c r="P39" s="24">
        <f>$A39</f>
        <v>172.560866034489</v>
      </c>
      <c r="Q39" s="29">
        <f>'data'!$G$23-'data'!$G$23*(1-('data'!$G$22^O39)/('data'!$G$22^O39+N39^O39))</f>
        <v>42.0388447728108</v>
      </c>
      <c r="R39" s="29">
        <f>VLOOKUP(IF(P39-'data'!$G$24&lt;0,0,P39-'data'!$G$24),P2:Q1104,2)</f>
        <v>43.1505521324565</v>
      </c>
    </row>
    <row r="40" ht="20.05" customHeight="1">
      <c r="A40" s="22">
        <f>$A39+C39</f>
        <v>177.560866034489</v>
      </c>
      <c r="B40" s="23">
        <v>3.5</v>
      </c>
      <c r="C40" s="24">
        <v>5</v>
      </c>
      <c r="D40" t="b" s="25">
        <f>D$3</f>
        <v>1</v>
      </c>
      <c r="E40" s="24">
        <f>IF(B40-B39&gt;0,(B40-B39)/'data'!$G$26*100-1,E39-C40)</f>
        <v>-130</v>
      </c>
      <c r="F40" s="25">
        <f>3600*(B40*'data'!$C$15/1000-H40-I40)/C40</f>
        <v>-4854.1284218944</v>
      </c>
      <c r="G40" s="25">
        <f>IF(N40&gt;B40,0,IF(E40&gt;0,'data'!$H$29,IF(F40&lt;0,0,F40)))</f>
        <v>0</v>
      </c>
      <c r="H40" s="30">
        <f>(J40*'data'!$C$16+K40*OFFSET('data'!$C$17,0,$D$3)-I39*(OFFSET('data'!$C$18,0,$D$3)+'data'!$C$19+OFFSET('data'!$C$20,0,$D$3)))*$C40/60</f>
        <v>-1.54111000815073</v>
      </c>
      <c r="I40" s="30">
        <f>(G39/60)*$C40/60+H40+I39</f>
        <v>31.1916874329148</v>
      </c>
      <c r="J40" s="30">
        <f>J39+('data'!$C$19*I39-'data'!$C$16*J39)*$C40/60</f>
        <v>51.2516834769069</v>
      </c>
      <c r="K40" s="30">
        <f>K39+(OFFSET('data'!$C$20,0,$D$3)*I39-OFFSET('data'!$C$17,0,$D$3)*K39)*$C40/60</f>
        <v>23.2631849880542</v>
      </c>
      <c r="L40" s="28">
        <f>$A40/60</f>
        <v>2.95934776724148</v>
      </c>
      <c r="M40" s="24">
        <f>I40/'data'!$C$15*1000</f>
        <v>4.7654712681572</v>
      </c>
      <c r="N40" s="24">
        <f>N39+'data'!$G$21*(M39-N39)/60*C39</f>
        <v>3.41996712261462</v>
      </c>
      <c r="O40" s="25">
        <f>IF(N40&lt;='data'!$G$22,1.89,1.47)</f>
        <v>1.47</v>
      </c>
      <c r="P40" s="24">
        <f>$A40</f>
        <v>177.560866034489</v>
      </c>
      <c r="Q40" s="29">
        <f>'data'!$G$23-'data'!$G$23*(1-('data'!$G$22^O40)/('data'!$G$22^O40+N40^O40))</f>
        <v>41.8520076993039</v>
      </c>
      <c r="R40" s="29">
        <f>VLOOKUP(IF(P40-'data'!$G$24&lt;0,0,P40-'data'!$G$24),P2:Q1104,2)</f>
        <v>42.8112874553765</v>
      </c>
    </row>
    <row r="41" ht="20.05" customHeight="1">
      <c r="A41" s="22">
        <f>$A40+C40</f>
        <v>182.560866034489</v>
      </c>
      <c r="B41" s="23">
        <v>3.5</v>
      </c>
      <c r="C41" s="24">
        <v>5</v>
      </c>
      <c r="D41" t="b" s="25">
        <f>D$3</f>
        <v>1</v>
      </c>
      <c r="E41" s="24">
        <f>IF(B41-B40&gt;0,(B41-B40)/'data'!$G$26*100-1,E40-C41)</f>
        <v>-135</v>
      </c>
      <c r="F41" s="25">
        <f>3600*(B41*'data'!$C$15/1000-H41-I41)/C41</f>
        <v>-3874.002935061</v>
      </c>
      <c r="G41" s="25">
        <f>IF(N41&gt;B41,0,IF(E41&gt;0,'data'!$H$29,IF(F41&lt;0,0,F41)))</f>
        <v>0</v>
      </c>
      <c r="H41" s="30">
        <f>(J41*'data'!$C$16+K41*OFFSET('data'!$C$17,0,$D$3)-I40*(OFFSET('data'!$C$18,0,$D$3)+'data'!$C$19+OFFSET('data'!$C$20,0,$D$3)))*$C41/60</f>
        <v>-1.45119770326525</v>
      </c>
      <c r="I41" s="30">
        <f>(G40/60)*$C41/60+H41+I40</f>
        <v>29.7404897296496</v>
      </c>
      <c r="J41" s="30">
        <f>J40+('data'!$C$19*I40-'data'!$C$16*J40)*$C41/60</f>
        <v>51.7047609660427</v>
      </c>
      <c r="K41" s="30">
        <f>K40+(OFFSET('data'!$C$20,0,$D$3)*I40-OFFSET('data'!$C$17,0,$D$3)*K40)*$C41/60</f>
        <v>23.5632884760955</v>
      </c>
      <c r="L41" s="28">
        <f>$A41/60</f>
        <v>3.04268110057482</v>
      </c>
      <c r="M41" s="24">
        <f>I41/'data'!$C$15*1000</f>
        <v>4.54375703822977</v>
      </c>
      <c r="N41" s="24">
        <f>N40+'data'!$G$21*(M40-N40)/60*C40</f>
        <v>3.43579995678805</v>
      </c>
      <c r="O41" s="25">
        <f>IF(N41&lt;='data'!$G$22,1.89,1.47)</f>
        <v>1.47</v>
      </c>
      <c r="P41" s="24">
        <f>$A41</f>
        <v>182.560866034489</v>
      </c>
      <c r="Q41" s="29">
        <f>'data'!$G$23-'data'!$G$23*(1-('data'!$G$22^O41)/('data'!$G$22^O41+N41^O41))</f>
        <v>41.6957779863472</v>
      </c>
      <c r="R41" s="29">
        <f>VLOOKUP(IF(P41-'data'!$G$24&lt;0,0,P41-'data'!$G$24),P2:Q1104,2)</f>
        <v>42.515332888571</v>
      </c>
    </row>
    <row r="42" ht="20.05" customHeight="1">
      <c r="A42" s="22">
        <f>$A41+C41</f>
        <v>187.560866034489</v>
      </c>
      <c r="B42" s="23">
        <v>3.5</v>
      </c>
      <c r="C42" s="24">
        <v>5</v>
      </c>
      <c r="D42" t="b" s="25">
        <f>D$3</f>
        <v>1</v>
      </c>
      <c r="E42" s="24">
        <f>IF(B42-B41&gt;0,(B42-B41)/'data'!$G$26*100-1,E41-C42)</f>
        <v>-140</v>
      </c>
      <c r="F42" s="25">
        <f>3600*(B42*'data'!$C$15/1000-H42-I42)/C42</f>
        <v>-2950.966675321760</v>
      </c>
      <c r="G42" s="25">
        <f>IF(N42&gt;B42,0,IF(E42&gt;0,'data'!$H$29,IF(F42&lt;0,0,F42)))</f>
        <v>0</v>
      </c>
      <c r="H42" s="30">
        <f>(J42*'data'!$C$16+K42*OFFSET('data'!$C$17,0,$D$3)-I41*(OFFSET('data'!$C$18,0,$D$3)+'data'!$C$19+OFFSET('data'!$C$20,0,$D$3)))*$C42/60</f>
        <v>-1.36659625422934</v>
      </c>
      <c r="I42" s="30">
        <f>(G41/60)*$C42/60+H42+I41</f>
        <v>28.3738934754203</v>
      </c>
      <c r="J42" s="30">
        <f>J41+('data'!$C$19*I41-'data'!$C$16*J41)*$C42/60</f>
        <v>52.1201070889885</v>
      </c>
      <c r="K42" s="30">
        <f>K41+(OFFSET('data'!$C$20,0,$D$3)*I41-OFFSET('data'!$C$17,0,$D$3)*K41)*$C42/60</f>
        <v>23.8488992863803</v>
      </c>
      <c r="L42" s="28">
        <f>$A42/60</f>
        <v>3.12601443390815</v>
      </c>
      <c r="M42" s="24">
        <f>I42/'data'!$C$15*1000</f>
        <v>4.33496823195862</v>
      </c>
      <c r="N42" s="24">
        <f>N41+'data'!$G$21*(M41-N41)/60*C41</f>
        <v>3.44883752400763</v>
      </c>
      <c r="O42" s="25">
        <f>IF(N42&lt;='data'!$G$22,1.89,1.47)</f>
        <v>1.47</v>
      </c>
      <c r="P42" s="24">
        <f>$A42</f>
        <v>187.560866034489</v>
      </c>
      <c r="Q42" s="29">
        <f>'data'!$G$23-'data'!$G$23*(1-('data'!$G$22^O42)/('data'!$G$22^O42+N42^O42))</f>
        <v>41.5677515780609</v>
      </c>
      <c r="R42" s="29">
        <f>VLOOKUP(IF(P42-'data'!$G$24&lt;0,0,P42-'data'!$G$24),P2:Q1104,2)</f>
        <v>42.2589608320321</v>
      </c>
    </row>
    <row r="43" ht="20.05" customHeight="1">
      <c r="A43" s="22">
        <f>$A42+C42</f>
        <v>192.560866034489</v>
      </c>
      <c r="B43" s="23">
        <v>3.5</v>
      </c>
      <c r="C43" s="24">
        <v>5</v>
      </c>
      <c r="D43" t="b" s="25">
        <f>D$3</f>
        <v>1</v>
      </c>
      <c r="E43" s="24">
        <f>IF(B43-B42&gt;0,(B43-B42)/'data'!$G$26*100-1,E42-C43)</f>
        <v>-145</v>
      </c>
      <c r="F43" s="25">
        <f>3600*(B43*'data'!$C$15/1000-H43-I43)/C43</f>
        <v>-2081.647858805510</v>
      </c>
      <c r="G43" s="25">
        <f>IF(N43&gt;B43,0,IF(E43&gt;0,'data'!$H$29,IF(F43&lt;0,0,F43)))</f>
        <v>0</v>
      </c>
      <c r="H43" s="30">
        <f>(J43*'data'!$C$16+K43*OFFSET('data'!$C$17,0,$D$3)-I42*(OFFSET('data'!$C$18,0,$D$3)+'data'!$C$19+OFFSET('data'!$C$20,0,$D$3)))*$C43/60</f>
        <v>-1.28699174969539</v>
      </c>
      <c r="I43" s="30">
        <f>(G42/60)*$C43/60+H43+I42</f>
        <v>27.0869017257249</v>
      </c>
      <c r="J43" s="30">
        <f>J42+('data'!$C$19*I42-'data'!$C$16*J42)*$C43/60</f>
        <v>52.4999879146762</v>
      </c>
      <c r="K43" s="30">
        <f>K42+(OFFSET('data'!$C$20,0,$D$3)*I42-OFFSET('data'!$C$17,0,$D$3)*K42)*$C43/60</f>
        <v>24.1208611564302</v>
      </c>
      <c r="L43" s="28">
        <f>$A43/60</f>
        <v>3.20934776724148</v>
      </c>
      <c r="M43" s="24">
        <f>I43/'data'!$C$15*1000</f>
        <v>4.13834141531975</v>
      </c>
      <c r="N43" s="24">
        <f>N42+'data'!$G$21*(M42-N42)/60*C42</f>
        <v>3.4592648129918</v>
      </c>
      <c r="O43" s="25">
        <f>IF(N43&lt;='data'!$G$22,1.89,1.47)</f>
        <v>1.47</v>
      </c>
      <c r="P43" s="24">
        <f>$A43</f>
        <v>192.560866034489</v>
      </c>
      <c r="Q43" s="29">
        <f>'data'!$G$23-'data'!$G$23*(1-('data'!$G$22^O43)/('data'!$G$22^O43+N43^O43))</f>
        <v>41.4657594884627</v>
      </c>
      <c r="R43" s="29">
        <f>VLOOKUP(IF(P43-'data'!$G$24&lt;0,0,P43-'data'!$G$24),P2:Q1104,2)</f>
        <v>42.0388447728108</v>
      </c>
    </row>
    <row r="44" ht="20.05" customHeight="1">
      <c r="A44" s="22">
        <f>$A43+C43</f>
        <v>197.560866034489</v>
      </c>
      <c r="B44" s="23">
        <v>3.5</v>
      </c>
      <c r="C44" s="24">
        <v>5</v>
      </c>
      <c r="D44" t="b" s="25">
        <f>D$3</f>
        <v>1</v>
      </c>
      <c r="E44" s="24">
        <f>IF(B44-B43&gt;0,(B44-B43)/'data'!$G$26*100-1,E43-C44)</f>
        <v>-150</v>
      </c>
      <c r="F44" s="25">
        <f>3600*(B44*'data'!$C$15/1000-H44-I44)/C44</f>
        <v>-1262.873998301860</v>
      </c>
      <c r="G44" s="25">
        <f>IF(N44&gt;B44,0,IF(E44&gt;0,'data'!$H$29,IF(F44&lt;0,0,F44)))</f>
        <v>0</v>
      </c>
      <c r="H44" s="30">
        <f>(J44*'data'!$C$16+K44*OFFSET('data'!$C$17,0,$D$3)-I43*(OFFSET('data'!$C$18,0,$D$3)+'data'!$C$19+OFFSET('data'!$C$20,0,$D$3)))*$C44/60</f>
        <v>-1.21208883353078</v>
      </c>
      <c r="I44" s="30">
        <f>(G43/60)*$C44/60+H44+I43</f>
        <v>25.8748128921941</v>
      </c>
      <c r="J44" s="30">
        <f>J43+('data'!$C$19*I43-'data'!$C$16*J43)*$C44/60</f>
        <v>52.8465354477823</v>
      </c>
      <c r="K44" s="30">
        <f>K43+(OFFSET('data'!$C$20,0,$D$3)*I43-OFFSET('data'!$C$17,0,$D$3)*K43)*$C44/60</f>
        <v>24.3799679935152</v>
      </c>
      <c r="L44" s="28">
        <f>$A44/60</f>
        <v>3.29268110057482</v>
      </c>
      <c r="M44" s="24">
        <f>I44/'data'!$C$15*1000</f>
        <v>3.95315827884891</v>
      </c>
      <c r="N44" s="24">
        <f>N43+'data'!$G$21*(M43-N43)/60*C43</f>
        <v>3.46725565216634</v>
      </c>
      <c r="O44" s="25">
        <f>IF(N44&lt;='data'!$G$22,1.89,1.47)</f>
        <v>1.47</v>
      </c>
      <c r="P44" s="24">
        <f>$A44</f>
        <v>197.560866034489</v>
      </c>
      <c r="Q44" s="29">
        <f>'data'!$G$23-'data'!$G$23*(1-('data'!$G$22^O44)/('data'!$G$22^O44+N44^O44))</f>
        <v>41.3878398011286</v>
      </c>
      <c r="R44" s="29">
        <f>VLOOKUP(IF(P44-'data'!$G$24&lt;0,0,P44-'data'!$G$24),P2:Q1104,2)</f>
        <v>41.8520076993039</v>
      </c>
    </row>
    <row r="45" ht="20.05" customHeight="1">
      <c r="A45" s="22">
        <f>$A44+C44</f>
        <v>202.560866034489</v>
      </c>
      <c r="B45" s="23">
        <v>3.5</v>
      </c>
      <c r="C45" s="24">
        <v>5</v>
      </c>
      <c r="D45" t="b" s="25">
        <f>D$3</f>
        <v>1</v>
      </c>
      <c r="E45" s="24">
        <f>IF(B45-B44&gt;0,(B45-B44)/'data'!$G$26*100-1,E44-C45)</f>
        <v>-155</v>
      </c>
      <c r="F45" s="25">
        <f>3600*(B45*'data'!$C$15/1000-H45-I45)/C45</f>
        <v>-491.660122892591</v>
      </c>
      <c r="G45" s="25">
        <f>IF(N45&gt;B45,0,IF(E45&gt;0,'data'!$H$29,IF(F45&lt;0,0,F45)))</f>
        <v>0</v>
      </c>
      <c r="H45" s="30">
        <f>(J45*'data'!$C$16+K45*OFFSET('data'!$C$17,0,$D$3)-I44*(OFFSET('data'!$C$18,0,$D$3)+'data'!$C$19+OFFSET('data'!$C$20,0,$D$3)))*$C45/60</f>
        <v>-1.14160960802185</v>
      </c>
      <c r="I45" s="30">
        <f>(G44/60)*$C45/60+H45+I44</f>
        <v>24.7332032841723</v>
      </c>
      <c r="J45" s="30">
        <f>J44+('data'!$C$19*I44-'data'!$C$16*J44)*$C45/60</f>
        <v>53.1617555536319</v>
      </c>
      <c r="K45" s="30">
        <f>K44+(OFFSET('data'!$C$20,0,$D$3)*I44-OFFSET('data'!$C$17,0,$D$3)*K44)*$C45/60</f>
        <v>24.626966819972</v>
      </c>
      <c r="L45" s="28">
        <f>$A45/60</f>
        <v>3.37601443390815</v>
      </c>
      <c r="M45" s="24">
        <f>I45/'data'!$C$15*1000</f>
        <v>3.77874297034145</v>
      </c>
      <c r="N45" s="24">
        <f>N44+'data'!$G$21*(M44-N44)/60*C44</f>
        <v>3.47297337198027</v>
      </c>
      <c r="O45" s="25">
        <f>IF(N45&lt;='data'!$G$22,1.89,1.47)</f>
        <v>1.47</v>
      </c>
      <c r="P45" s="24">
        <f>$A45</f>
        <v>202.560866034489</v>
      </c>
      <c r="Q45" s="29">
        <f>'data'!$G$23-'data'!$G$23*(1-('data'!$G$22^O45)/('data'!$G$22^O45+N45^O45))</f>
        <v>41.332213483408</v>
      </c>
      <c r="R45" s="29">
        <f>VLOOKUP(IF(P45-'data'!$G$24&lt;0,0,P45-'data'!$G$24),P2:Q1104,2)</f>
        <v>41.6957779863472</v>
      </c>
    </row>
    <row r="46" ht="20.05" customHeight="1">
      <c r="A46" s="22">
        <f>$A45+C45</f>
        <v>207.560866034489</v>
      </c>
      <c r="B46" s="23">
        <v>3.5</v>
      </c>
      <c r="C46" s="24">
        <v>5</v>
      </c>
      <c r="D46" t="b" s="25">
        <f>D$3</f>
        <v>1</v>
      </c>
      <c r="E46" s="24">
        <f>IF(B46-B45&gt;0,(B46-B45)/'data'!$G$26*100-1,E45-C46)</f>
        <v>-160</v>
      </c>
      <c r="F46" s="25">
        <f>3600*(B46*'data'!$C$15/1000-H46-I46)/C46</f>
        <v>234.802306081055</v>
      </c>
      <c r="G46" s="25">
        <f>IF(N46&gt;B46,0,IF(E46&gt;0,'data'!$H$29,IF(F46&lt;0,0,F46)))</f>
        <v>234.802306081055</v>
      </c>
      <c r="H46" s="30">
        <f>(J46*'data'!$C$16+K46*OFFSET('data'!$C$17,0,$D$3)-I45*(OFFSET('data'!$C$18,0,$D$3)+'data'!$C$19+OFFSET('data'!$C$20,0,$D$3)))*$C46/60</f>
        <v>-1.07529260190928</v>
      </c>
      <c r="I46" s="30">
        <f>(G45/60)*$C46/60+H46+I45</f>
        <v>23.657910682263</v>
      </c>
      <c r="J46" s="30">
        <f>J45+('data'!$C$19*I45-'data'!$C$16*J45)*$C46/60</f>
        <v>53.4475354146614</v>
      </c>
      <c r="K46" s="30">
        <f>K45+(OFFSET('data'!$C$20,0,$D$3)*I45-OFFSET('data'!$C$17,0,$D$3)*K45)*$C46/60</f>
        <v>24.8625605444253</v>
      </c>
      <c r="L46" s="28">
        <f>$A46/60</f>
        <v>3.45934776724148</v>
      </c>
      <c r="M46" s="24">
        <f>I46/'data'!$C$15*1000</f>
        <v>3.61445958521579</v>
      </c>
      <c r="N46" s="24">
        <f>N45+'data'!$G$21*(M45-N45)/60*C45</f>
        <v>3.47657142804139</v>
      </c>
      <c r="O46" s="25">
        <f>IF(N46&lt;='data'!$G$22,1.89,1.47)</f>
        <v>1.47</v>
      </c>
      <c r="P46" s="24">
        <f>$A46</f>
        <v>207.560866034489</v>
      </c>
      <c r="Q46" s="29">
        <f>'data'!$G$23-'data'!$G$23*(1-('data'!$G$22^O46)/('data'!$G$22^O46+N46^O46))</f>
        <v>41.297263442223</v>
      </c>
      <c r="R46" s="29">
        <f>VLOOKUP(IF(P46-'data'!$G$24&lt;0,0,P46-'data'!$G$24),P2:Q1104,2)</f>
        <v>41.5677515780609</v>
      </c>
    </row>
    <row r="47" ht="20.05" customHeight="1">
      <c r="A47" s="22">
        <f>$A46+C46</f>
        <v>212.560866034489</v>
      </c>
      <c r="B47" s="23">
        <v>3.5</v>
      </c>
      <c r="C47" s="24">
        <v>5</v>
      </c>
      <c r="D47" t="b" s="25">
        <f>D$3</f>
        <v>1</v>
      </c>
      <c r="E47" s="24">
        <f>IF(B47-B46&gt;0,(B47-B46)/'data'!$G$26*100-1,E46-C47)</f>
        <v>-165</v>
      </c>
      <c r="F47" s="25">
        <f>3600*(B47*'data'!$C$15/1000-H47-I47)/C47</f>
        <v>684.353517794111</v>
      </c>
      <c r="G47" s="25">
        <f>IF(N47&gt;B47,0,IF(E47&gt;0,'data'!$H$29,IF(F47&lt;0,0,F47)))</f>
        <v>684.353517794111</v>
      </c>
      <c r="H47" s="30">
        <f>(J47*'data'!$C$16+K47*OFFSET('data'!$C$17,0,$D$3)-I46*(OFFSET('data'!$C$18,0,$D$3)+'data'!$C$19+OFFSET('data'!$C$20,0,$D$3)))*$C47/60</f>
        <v>-1.01289179942278</v>
      </c>
      <c r="I47" s="30">
        <f>(G46/60)*$C47/60+H47+I46</f>
        <v>22.9711331968417</v>
      </c>
      <c r="J47" s="30">
        <f>J46+('data'!$C$19*I46-'data'!$C$16*J46)*$C47/60</f>
        <v>53.7056505461291</v>
      </c>
      <c r="K47" s="30">
        <f>K46+(OFFSET('data'!$C$20,0,$D$3)*I46-OFFSET('data'!$C$17,0,$D$3)*K46)*$C47/60</f>
        <v>25.0874105692033</v>
      </c>
      <c r="L47" s="28">
        <f>$A47/60</f>
        <v>3.54268110057482</v>
      </c>
      <c r="M47" s="24">
        <f>I47/'data'!$C$15*1000</f>
        <v>3.50953360513114</v>
      </c>
      <c r="N47" s="24">
        <f>N46+'data'!$G$21*(M46-N46)/60*C46</f>
        <v>3.47819398738783</v>
      </c>
      <c r="O47" s="25">
        <f>IF(N47&lt;='data'!$G$22,1.89,1.47)</f>
        <v>1.47</v>
      </c>
      <c r="P47" s="24">
        <f>$A47</f>
        <v>212.560866034489</v>
      </c>
      <c r="Q47" s="29">
        <f>'data'!$G$23-'data'!$G$23*(1-('data'!$G$22^O47)/('data'!$G$22^O47+N47^O47))</f>
        <v>41.2815163410635</v>
      </c>
      <c r="R47" s="29">
        <f>VLOOKUP(IF(P47-'data'!$G$24&lt;0,0,P47-'data'!$G$24),P2:Q1104,2)</f>
        <v>41.4657594884627</v>
      </c>
    </row>
    <row r="48" ht="20.05" customHeight="1">
      <c r="A48" s="22">
        <f>$A47+C47</f>
        <v>217.560866034489</v>
      </c>
      <c r="B48" s="23">
        <v>3.5</v>
      </c>
      <c r="C48" s="24">
        <v>5</v>
      </c>
      <c r="D48" t="b" s="25">
        <f>D$3</f>
        <v>1</v>
      </c>
      <c r="E48" s="24">
        <f>IF(B48-B47&gt;0,(B48-B47)/'data'!$G$26*100-1,E47-C48)</f>
        <v>-170</v>
      </c>
      <c r="F48" s="25">
        <f>3600*(B48*'data'!$C$15/1000-H48-I48)/C48</f>
        <v>671.215227374711</v>
      </c>
      <c r="G48" s="25">
        <f>IF(N48&gt;B48,0,IF(E48&gt;0,'data'!$H$29,IF(F48&lt;0,0,F48)))</f>
        <v>671.215227374711</v>
      </c>
      <c r="H48" s="30">
        <f>(J48*'data'!$C$16+K48*OFFSET('data'!$C$17,0,$D$3)-I47*(OFFSET('data'!$C$18,0,$D$3)+'data'!$C$19+OFFSET('data'!$C$20,0,$D$3)))*$C48/60</f>
        <v>-0.97256758538828</v>
      </c>
      <c r="I48" s="30">
        <f>(G47/60)*$C48/60+H48+I47</f>
        <v>22.9490566083897</v>
      </c>
      <c r="J48" s="30">
        <f>J47+('data'!$C$19*I47-'data'!$C$16*J47)*$C48/60</f>
        <v>53.9456529277385</v>
      </c>
      <c r="K48" s="30">
        <f>K47+(OFFSET('data'!$C$20,0,$D$3)*I47-OFFSET('data'!$C$17,0,$D$3)*K47)*$C48/60</f>
        <v>25.3053701789853</v>
      </c>
      <c r="L48" s="28">
        <f>$A48/60</f>
        <v>3.62601443390815</v>
      </c>
      <c r="M48" s="24">
        <f>I48/'data'!$C$15*1000</f>
        <v>3.50616074022304</v>
      </c>
      <c r="N48" s="24">
        <f>N47+'data'!$G$21*(M47-N47)/60*C47</f>
        <v>3.47856276735215</v>
      </c>
      <c r="O48" s="25">
        <f>IF(N48&lt;='data'!$G$22,1.89,1.47)</f>
        <v>1.47</v>
      </c>
      <c r="P48" s="24">
        <f>$A48</f>
        <v>217.560866034489</v>
      </c>
      <c r="Q48" s="29">
        <f>'data'!$G$23-'data'!$G$23*(1-('data'!$G$22^O48)/('data'!$G$22^O48+N48^O48))</f>
        <v>41.2779384879447</v>
      </c>
      <c r="R48" s="29">
        <f>VLOOKUP(IF(P48-'data'!$G$24&lt;0,0,P48-'data'!$G$24),P2:Q1104,2)</f>
        <v>41.3878398011286</v>
      </c>
    </row>
    <row r="49" ht="20.05" customHeight="1">
      <c r="A49" s="22">
        <f>$A48+C48</f>
        <v>222.560866034489</v>
      </c>
      <c r="B49" s="23">
        <v>3.5</v>
      </c>
      <c r="C49" s="24">
        <v>5</v>
      </c>
      <c r="D49" t="b" s="25">
        <f>D$3</f>
        <v>1</v>
      </c>
      <c r="E49" s="24">
        <f>IF(B49-B48&gt;0,(B49-B48)/'data'!$G$26*100-1,E48-C49)</f>
        <v>-175</v>
      </c>
      <c r="F49" s="25">
        <f>3600*(B49*'data'!$C$15/1000-H49-I49)/C49</f>
        <v>696.319206860037</v>
      </c>
      <c r="G49" s="25">
        <f>IF(N49&gt;B49,0,IF(E49&gt;0,'data'!$H$29,IF(F49&lt;0,0,F49)))</f>
        <v>696.319206860037</v>
      </c>
      <c r="H49" s="30">
        <f>(J49*'data'!$C$16+K49*OFFSET('data'!$C$17,0,$D$3)-I48*(OFFSET('data'!$C$18,0,$D$3)+'data'!$C$19+OFFSET('data'!$C$20,0,$D$3)))*$C49/60</f>
        <v>-0.969838797458044</v>
      </c>
      <c r="I49" s="30">
        <f>(G48/60)*$C49/60+H49+I48</f>
        <v>22.9114611822854</v>
      </c>
      <c r="J49" s="30">
        <f>J48+('data'!$C$19*I48-'data'!$C$16*J48)*$C49/60</f>
        <v>54.1837133425945</v>
      </c>
      <c r="K49" s="30">
        <f>K48+(OFFSET('data'!$C$20,0,$D$3)*I48-OFFSET('data'!$C$17,0,$D$3)*K48)*$C49/60</f>
        <v>25.5230274551435</v>
      </c>
      <c r="L49" s="28">
        <f>$A49/60</f>
        <v>3.70934776724148</v>
      </c>
      <c r="M49" s="24">
        <f>I49/'data'!$C$15*1000</f>
        <v>3.50041690468034</v>
      </c>
      <c r="N49" s="24">
        <f>N48+'data'!$G$21*(M48-N48)/60*C48</f>
        <v>3.47888751858345</v>
      </c>
      <c r="O49" s="25">
        <f>IF(N49&lt;='data'!$G$22,1.89,1.47)</f>
        <v>1.47</v>
      </c>
      <c r="P49" s="24">
        <f>$A49</f>
        <v>222.560866034489</v>
      </c>
      <c r="Q49" s="29">
        <f>'data'!$G$23-'data'!$G$23*(1-('data'!$G$22^O49)/('data'!$G$22^O49+N49^O49))</f>
        <v>41.2747881615235</v>
      </c>
      <c r="R49" s="29">
        <f>VLOOKUP(IF(P49-'data'!$G$24&lt;0,0,P49-'data'!$G$24),P2:Q1104,2)</f>
        <v>41.332213483408</v>
      </c>
    </row>
    <row r="50" ht="20.05" customHeight="1">
      <c r="A50" s="22">
        <f>$A49+C49</f>
        <v>227.560866034489</v>
      </c>
      <c r="B50" s="23">
        <v>3.5</v>
      </c>
      <c r="C50" s="24">
        <v>5</v>
      </c>
      <c r="D50" t="b" s="25">
        <f>D$3</f>
        <v>1</v>
      </c>
      <c r="E50" s="24">
        <f>IF(B50-B49&gt;0,(B50-B49)/'data'!$G$26*100-1,E49-C50)</f>
        <v>-180</v>
      </c>
      <c r="F50" s="25">
        <f>3600*(B50*'data'!$C$15/1000-H50-I50)/C50</f>
        <v>693.110650485725</v>
      </c>
      <c r="G50" s="25">
        <f>IF(N50&gt;B50,0,IF(E50&gt;0,'data'!$H$29,IF(F50&lt;0,0,F50)))</f>
        <v>693.110650485725</v>
      </c>
      <c r="H50" s="30">
        <f>(J50*'data'!$C$16+K50*OFFSET('data'!$C$17,0,$D$3)-I49*(OFFSET('data'!$C$18,0,$D$3)+'data'!$C$19+OFFSET('data'!$C$20,0,$D$3)))*$C50/60</f>
        <v>-0.966246239344088</v>
      </c>
      <c r="I50" s="30">
        <f>(G49/60)*$C50/60+H50+I49</f>
        <v>22.9123249524691</v>
      </c>
      <c r="J50" s="30">
        <f>J49+('data'!$C$19*I49-'data'!$C$16*J49)*$C50/60</f>
        <v>54.419468127590</v>
      </c>
      <c r="K50" s="30">
        <f>K49+(OFFSET('data'!$C$20,0,$D$3)*I49-OFFSET('data'!$C$17,0,$D$3)*K49)*$C50/60</f>
        <v>25.7402287627825</v>
      </c>
      <c r="L50" s="28">
        <f>$A50/60</f>
        <v>3.79268110057482</v>
      </c>
      <c r="M50" s="24">
        <f>I50/'data'!$C$15*1000</f>
        <v>3.50054887163472</v>
      </c>
      <c r="N50" s="24">
        <f>N49+'data'!$G$21*(M49-N49)/60*C49</f>
        <v>3.47914085946022</v>
      </c>
      <c r="O50" s="25">
        <f>IF(N50&lt;='data'!$G$22,1.89,1.47)</f>
        <v>1.47</v>
      </c>
      <c r="P50" s="24">
        <f>$A50</f>
        <v>227.560866034489</v>
      </c>
      <c r="Q50" s="29">
        <f>'data'!$G$23-'data'!$G$23*(1-('data'!$G$22^O50)/('data'!$G$22^O50+N50^O50))</f>
        <v>41.2723308061098</v>
      </c>
      <c r="R50" s="29">
        <f>VLOOKUP(IF(P50-'data'!$G$24&lt;0,0,P50-'data'!$G$24),P2:Q1104,2)</f>
        <v>41.297263442223</v>
      </c>
    </row>
    <row r="51" ht="20.05" customHeight="1">
      <c r="A51" s="22">
        <f>$A50+C50</f>
        <v>232.560866034489</v>
      </c>
      <c r="B51" s="23">
        <v>3.5</v>
      </c>
      <c r="C51" s="24">
        <v>5</v>
      </c>
      <c r="D51" t="b" s="25">
        <f>D$3</f>
        <v>1</v>
      </c>
      <c r="E51" s="24">
        <f>IF(B51-B50&gt;0,(B51-B50)/'data'!$G$26*100-1,E50-C51)</f>
        <v>-185</v>
      </c>
      <c r="F51" s="25">
        <f>3600*(B51*'data'!$C$15/1000-H51-I51)/C51</f>
        <v>693.666963859993</v>
      </c>
      <c r="G51" s="25">
        <f>IF(N51&gt;B51,0,IF(E51&gt;0,'data'!$H$29,IF(F51&lt;0,0,F51)))</f>
        <v>693.666963859993</v>
      </c>
      <c r="H51" s="30">
        <f>(J51*'data'!$C$16+K51*OFFSET('data'!$C$17,0,$D$3)-I50*(OFFSET('data'!$C$18,0,$D$3)+'data'!$C$19+OFFSET('data'!$C$20,0,$D$3)))*$C51/60</f>
        <v>-0.96483628901925</v>
      </c>
      <c r="I51" s="30">
        <f>(G50/60)*$C51/60+H51+I50</f>
        <v>22.910142344680</v>
      </c>
      <c r="J51" s="30">
        <f>J50+('data'!$C$19*I50-'data'!$C$16*J50)*$C51/60</f>
        <v>54.6538602948259</v>
      </c>
      <c r="K51" s="30">
        <f>K50+(OFFSET('data'!$C$20,0,$D$3)*I50-OFFSET('data'!$C$17,0,$D$3)*K50)*$C51/60</f>
        <v>25.9573553063281</v>
      </c>
      <c r="L51" s="28">
        <f>$A51/60</f>
        <v>3.87601443390815</v>
      </c>
      <c r="M51" s="24">
        <f>I51/'data'!$C$15*1000</f>
        <v>3.50021541244849</v>
      </c>
      <c r="N51" s="24">
        <f>N50+'data'!$G$21*(M50-N50)/60*C50</f>
        <v>3.47939277210416</v>
      </c>
      <c r="O51" s="25">
        <f>IF(N51&lt;='data'!$G$22,1.89,1.47)</f>
        <v>1.47</v>
      </c>
      <c r="P51" s="24">
        <f>$A51</f>
        <v>232.560866034489</v>
      </c>
      <c r="Q51" s="29">
        <f>'data'!$G$23-'data'!$G$23*(1-('data'!$G$22^O51)/('data'!$G$22^O51+N51^O51))</f>
        <v>41.2698875110068</v>
      </c>
      <c r="R51" s="29">
        <f>VLOOKUP(IF(P51-'data'!$G$24&lt;0,0,P51-'data'!$G$24),P2:Q1104,2)</f>
        <v>41.2815163410635</v>
      </c>
    </row>
    <row r="52" ht="20.05" customHeight="1">
      <c r="A52" s="22">
        <f>$A51+C51</f>
        <v>237.560866034489</v>
      </c>
      <c r="B52" s="23">
        <v>3.5</v>
      </c>
      <c r="C52" s="24">
        <v>5</v>
      </c>
      <c r="D52" t="b" s="25">
        <f>D$3</f>
        <v>1</v>
      </c>
      <c r="E52" s="24">
        <f>IF(B52-B51&gt;0,(B52-B51)/'data'!$G$26*100-1,E51-C52)</f>
        <v>-190</v>
      </c>
      <c r="F52" s="25">
        <f>3600*(B52*'data'!$C$15/1000-H52-I52)/C52</f>
        <v>692.415886715745</v>
      </c>
      <c r="G52" s="25">
        <f>IF(N52&gt;B52,0,IF(E52&gt;0,'data'!$H$29,IF(F52&lt;0,0,F52)))</f>
        <v>692.415886715745</v>
      </c>
      <c r="H52" s="30">
        <f>(J52*'data'!$C$16+K52*OFFSET('data'!$C$17,0,$D$3)-I51*(OFFSET('data'!$C$18,0,$D$3)+'data'!$C$19+OFFSET('data'!$C$20,0,$D$3)))*$C52/60</f>
        <v>-0.963262510284461</v>
      </c>
      <c r="I52" s="30">
        <f>(G51/60)*$C52/60+H52+I51</f>
        <v>22.910306173090</v>
      </c>
      <c r="J52" s="30">
        <f>J51+('data'!$C$19*I51-'data'!$C$16*J51)*$C52/60</f>
        <v>54.8868242157686</v>
      </c>
      <c r="K52" s="30">
        <f>K51+(OFFSET('data'!$C$20,0,$D$3)*I51-OFFSET('data'!$C$17,0,$D$3)*K51)*$C52/60</f>
        <v>26.1743769328655</v>
      </c>
      <c r="L52" s="28">
        <f>$A52/60</f>
        <v>3.95934776724148</v>
      </c>
      <c r="M52" s="24">
        <f>I52/'data'!$C$15*1000</f>
        <v>3.50024044218061</v>
      </c>
      <c r="N52" s="24">
        <f>N51+'data'!$G$21*(M51-N51)/60*C51</f>
        <v>3.47963779655296</v>
      </c>
      <c r="O52" s="25">
        <f>IF(N52&lt;='data'!$G$22,1.89,1.47)</f>
        <v>1.47</v>
      </c>
      <c r="P52" s="24">
        <f>$A52</f>
        <v>237.560866034489</v>
      </c>
      <c r="Q52" s="29">
        <f>'data'!$G$23-'data'!$G$23*(1-('data'!$G$22^O52)/('data'!$G$22^O52+N52^O52))</f>
        <v>41.2675112221141</v>
      </c>
      <c r="R52" s="29">
        <f>VLOOKUP(IF(P52-'data'!$G$24&lt;0,0,P52-'data'!$G$24),P2:Q1104,2)</f>
        <v>41.2779384879447</v>
      </c>
    </row>
    <row r="53" ht="20.05" customHeight="1">
      <c r="A53" s="22">
        <f>$A52+C52</f>
        <v>242.560866034489</v>
      </c>
      <c r="B53" s="23">
        <v>3.5</v>
      </c>
      <c r="C53" s="24">
        <v>5</v>
      </c>
      <c r="D53" t="b" s="25">
        <f>D$3</f>
        <v>1</v>
      </c>
      <c r="E53" s="24">
        <f>IF(B53-B52&gt;0,(B53-B52)/'data'!$G$26*100-1,E52-C53)</f>
        <v>-195</v>
      </c>
      <c r="F53" s="25">
        <f>3600*(B53*'data'!$C$15/1000-H53-I53)/C53</f>
        <v>691.485380355619</v>
      </c>
      <c r="G53" s="25">
        <f>IF(N53&gt;B53,0,IF(E53&gt;0,'data'!$H$29,IF(F53&lt;0,0,F53)))</f>
        <v>691.485380355619</v>
      </c>
      <c r="H53" s="30">
        <f>(J53*'data'!$C$16+K53*OFFSET('data'!$C$17,0,$D$3)-I52*(OFFSET('data'!$C$18,0,$D$3)+'data'!$C$19+OFFSET('data'!$C$20,0,$D$3)))*$C53/60</f>
        <v>-0.961829435944741</v>
      </c>
      <c r="I53" s="30">
        <f>(G52/60)*$C53/60+H53+I52</f>
        <v>22.9101654686949</v>
      </c>
      <c r="J53" s="30">
        <f>J52+('data'!$C$19*I52-'data'!$C$16*J52)*$C53/60</f>
        <v>55.1184249805471</v>
      </c>
      <c r="K53" s="30">
        <f>K52+(OFFSET('data'!$C$20,0,$D$3)*I52-OFFSET('data'!$C$17,0,$D$3)*K52)*$C53/60</f>
        <v>26.3913169296555</v>
      </c>
      <c r="L53" s="28">
        <f>$A53/60</f>
        <v>4.04268110057482</v>
      </c>
      <c r="M53" s="24">
        <f>I53/'data'!$C$15*1000</f>
        <v>3.50021894533939</v>
      </c>
      <c r="N53" s="24">
        <f>N52+'data'!$G$21*(M52-N52)/60*C52</f>
        <v>3.47988023227702</v>
      </c>
      <c r="O53" s="25">
        <f>IF(N53&lt;='data'!$G$22,1.89,1.47)</f>
        <v>1.47</v>
      </c>
      <c r="P53" s="24">
        <f>$A53</f>
        <v>242.560866034489</v>
      </c>
      <c r="Q53" s="29">
        <f>'data'!$G$23-'data'!$G$23*(1-('data'!$G$22^O53)/('data'!$G$22^O53+N53^O53))</f>
        <v>41.2651602310373</v>
      </c>
      <c r="R53" s="29">
        <f>VLOOKUP(IF(P53-'data'!$G$24&lt;0,0,P53-'data'!$G$24),P2:Q1104,2)</f>
        <v>41.2747881615235</v>
      </c>
    </row>
    <row r="54" ht="20.05" customHeight="1">
      <c r="A54" s="22">
        <f>$A53+C53</f>
        <v>247.560866034489</v>
      </c>
      <c r="B54" s="23">
        <v>3.5</v>
      </c>
      <c r="C54" s="24">
        <v>5</v>
      </c>
      <c r="D54" t="b" s="25">
        <f>D$3</f>
        <v>1</v>
      </c>
      <c r="E54" s="24">
        <f>IF(B54-B53&gt;0,(B54-B53)/'data'!$G$26*100-1,E53-C54)</f>
        <v>-200</v>
      </c>
      <c r="F54" s="25">
        <f>3600*(B54*'data'!$C$15/1000-H54-I54)/C54</f>
        <v>690.440331962701</v>
      </c>
      <c r="G54" s="25">
        <f>IF(N54&gt;B54,0,IF(E54&gt;0,'data'!$H$29,IF(F54&lt;0,0,F54)))</f>
        <v>690.440331962701</v>
      </c>
      <c r="H54" s="30">
        <f>(J54*'data'!$C$16+K54*OFFSET('data'!$C$17,0,$D$3)-I53*(OFFSET('data'!$C$18,0,$D$3)+'data'!$C$19+OFFSET('data'!$C$20,0,$D$3)))*$C54/60</f>
        <v>-0.960387170724267</v>
      </c>
      <c r="I54" s="30">
        <f>(G53/60)*$C54/60+H54+I53</f>
        <v>22.9101746595757</v>
      </c>
      <c r="J54" s="30">
        <f>J53+('data'!$C$19*I53-'data'!$C$16*J53)*$C54/60</f>
        <v>55.3486632287004</v>
      </c>
      <c r="K54" s="30">
        <f>K53+(OFFSET('data'!$C$20,0,$D$3)*I53-OFFSET('data'!$C$17,0,$D$3)*K53)*$C54/60</f>
        <v>26.6081723108931</v>
      </c>
      <c r="L54" s="28">
        <f>$A54/60</f>
        <v>4.12601443390815</v>
      </c>
      <c r="M54" s="24">
        <f>I54/'data'!$C$15*1000</f>
        <v>3.50022034952371</v>
      </c>
      <c r="N54" s="24">
        <f>N53+'data'!$G$21*(M53-N53)/60*C53</f>
        <v>3.48011956225031</v>
      </c>
      <c r="O54" s="25">
        <f>IF(N54&lt;='data'!$G$22,1.89,1.47)</f>
        <v>1.47</v>
      </c>
      <c r="P54" s="24">
        <f>$A54</f>
        <v>247.560866034489</v>
      </c>
      <c r="Q54" s="29">
        <f>'data'!$G$23-'data'!$G$23*(1-('data'!$G$22^O54)/('data'!$G$22^O54+N54^O54))</f>
        <v>41.2628395448359</v>
      </c>
      <c r="R54" s="29">
        <f>VLOOKUP(IF(P54-'data'!$G$24&lt;0,0,P54-'data'!$G$24),P2:Q1104,2)</f>
        <v>41.2723308061098</v>
      </c>
    </row>
    <row r="55" ht="20.05" customHeight="1">
      <c r="A55" s="22">
        <f>$A54+C54</f>
        <v>252.560866034489</v>
      </c>
      <c r="B55" s="23">
        <v>3.5</v>
      </c>
      <c r="C55" s="24">
        <v>5</v>
      </c>
      <c r="D55" t="b" s="25">
        <f>D$3</f>
        <v>1</v>
      </c>
      <c r="E55" s="24">
        <f>IF(B55-B54&gt;0,(B55-B54)/'data'!$G$26*100-1,E54-C55)</f>
        <v>-205</v>
      </c>
      <c r="F55" s="25">
        <f>3600*(B55*'data'!$C$15/1000-H55-I55)/C55</f>
        <v>689.425567259051</v>
      </c>
      <c r="G55" s="25">
        <f>IF(N55&gt;B55,0,IF(E55&gt;0,'data'!$H$29,IF(F55&lt;0,0,F55)))</f>
        <v>689.425567259051</v>
      </c>
      <c r="H55" s="30">
        <f>(J55*'data'!$C$16+K55*OFFSET('data'!$C$17,0,$D$3)-I54*(OFFSET('data'!$C$18,0,$D$3)+'data'!$C$19+OFFSET('data'!$C$20,0,$D$3)))*$C55/60</f>
        <v>-0.95896134040313</v>
      </c>
      <c r="I55" s="30">
        <f>(G54/60)*$C55/60+H55+I54</f>
        <v>22.9101582246763</v>
      </c>
      <c r="J55" s="30">
        <f>J54+('data'!$C$19*I54-'data'!$C$16*J54)*$C55/60</f>
        <v>55.5775505786321</v>
      </c>
      <c r="K55" s="30">
        <f>K54+(OFFSET('data'!$C$20,0,$D$3)*I54-OFFSET('data'!$C$17,0,$D$3)*K54)*$C55/60</f>
        <v>26.8249445941062</v>
      </c>
      <c r="L55" s="28">
        <f>$A55/60</f>
        <v>4.20934776724148</v>
      </c>
      <c r="M55" s="24">
        <f>I55/'data'!$C$15*1000</f>
        <v>3.500217838597</v>
      </c>
      <c r="N55" s="24">
        <f>N54+'data'!$G$21*(M54-N54)/60*C54</f>
        <v>3.48035609250011</v>
      </c>
      <c r="O55" s="25">
        <f>IF(N55&lt;='data'!$G$22,1.89,1.47)</f>
        <v>1.47</v>
      </c>
      <c r="P55" s="24">
        <f>$A55</f>
        <v>252.560866034489</v>
      </c>
      <c r="Q55" s="29">
        <f>'data'!$G$23-'data'!$G$23*(1-('data'!$G$22^O55)/('data'!$G$22^O55+N55^O55))</f>
        <v>41.260546189183</v>
      </c>
      <c r="R55" s="29">
        <f>VLOOKUP(IF(P55-'data'!$G$24&lt;0,0,P55-'data'!$G$24),P2:Q1104,2)</f>
        <v>41.2698875110068</v>
      </c>
    </row>
    <row r="56" ht="20.05" customHeight="1">
      <c r="A56" s="22">
        <f>$A55+C55</f>
        <v>257.560866034489</v>
      </c>
      <c r="B56" s="23">
        <v>3.5</v>
      </c>
      <c r="C56" s="24">
        <v>5</v>
      </c>
      <c r="D56" t="b" s="25">
        <f>D$3</f>
        <v>1</v>
      </c>
      <c r="E56" s="24">
        <f>IF(B56-B55&gt;0,(B56-B55)/'data'!$G$26*100-1,E55-C56)</f>
        <v>-210</v>
      </c>
      <c r="F56" s="25">
        <f>3600*(B56*'data'!$C$15/1000-H56-I56)/C56</f>
        <v>688.408282888626</v>
      </c>
      <c r="G56" s="25">
        <f>IF(N56&gt;B56,0,IF(E56&gt;0,'data'!$H$29,IF(F56&lt;0,0,F56)))</f>
        <v>688.408282888626</v>
      </c>
      <c r="H56" s="30">
        <f>(J56*'data'!$C$16+K56*OFFSET('data'!$C$17,0,$D$3)-I55*(OFFSET('data'!$C$18,0,$D$3)+'data'!$C$19+OFFSET('data'!$C$20,0,$D$3)))*$C56/60</f>
        <v>-0.957541977763106</v>
      </c>
      <c r="I56" s="30">
        <f>(G55/60)*$C56/60+H56+I55</f>
        <v>22.9101517569952</v>
      </c>
      <c r="J56" s="30">
        <f>J55+('data'!$C$19*I55-'data'!$C$16*J55)*$C56/60</f>
        <v>55.805094338572</v>
      </c>
      <c r="K56" s="30">
        <f>K55+(OFFSET('data'!$C$20,0,$D$3)*I55-OFFSET('data'!$C$17,0,$D$3)*K55)*$C56/60</f>
        <v>27.0416335572884</v>
      </c>
      <c r="L56" s="28">
        <f>$A56/60</f>
        <v>4.29268110057482</v>
      </c>
      <c r="M56" s="24">
        <f>I56/'data'!$C$15*1000</f>
        <v>3.50021685046359</v>
      </c>
      <c r="N56" s="24">
        <f>N55+'data'!$G$21*(M55-N55)/60*C55</f>
        <v>3.48058980990142</v>
      </c>
      <c r="O56" s="25">
        <f>IF(N56&lt;='data'!$G$22,1.89,1.47)</f>
        <v>1.47</v>
      </c>
      <c r="P56" s="24">
        <f>$A56</f>
        <v>257.560866034489</v>
      </c>
      <c r="Q56" s="29">
        <f>'data'!$G$23-'data'!$G$23*(1-('data'!$G$22^O56)/('data'!$G$22^O56+N56^O56))</f>
        <v>41.2582802848544</v>
      </c>
      <c r="R56" s="29">
        <f>VLOOKUP(IF(P56-'data'!$G$24&lt;0,0,P56-'data'!$G$24),P2:Q1104,2)</f>
        <v>41.2675112221141</v>
      </c>
    </row>
    <row r="57" ht="20.05" customHeight="1">
      <c r="A57" s="22">
        <f>$A56+C56</f>
        <v>262.560866034489</v>
      </c>
      <c r="B57" s="23">
        <v>3.5</v>
      </c>
      <c r="C57" s="24">
        <v>5</v>
      </c>
      <c r="D57" t="b" s="25">
        <f>D$3</f>
        <v>1</v>
      </c>
      <c r="E57" s="24">
        <f>IF(B57-B56&gt;0,(B57-B56)/'data'!$G$26*100-1,E56-C57)</f>
        <v>-215</v>
      </c>
      <c r="F57" s="25">
        <f>3600*(B57*'data'!$C$15/1000-H57-I57)/C57</f>
        <v>687.398484541464</v>
      </c>
      <c r="G57" s="25">
        <f>IF(N57&gt;B57,0,IF(E57&gt;0,'data'!$H$29,IF(F57&lt;0,0,F57)))</f>
        <v>687.398484541464</v>
      </c>
      <c r="H57" s="30">
        <f>(J57*'data'!$C$16+K57*OFFSET('data'!$C$17,0,$D$3)-I56*(OFFSET('data'!$C$18,0,$D$3)+'data'!$C$19+OFFSET('data'!$C$20,0,$D$3)))*$C57/60</f>
        <v>-0.9561310475909151</v>
      </c>
      <c r="I57" s="30">
        <f>(G56/60)*$C57/60+H57+I56</f>
        <v>22.9101433245274</v>
      </c>
      <c r="J57" s="30">
        <f>J56+('data'!$C$19*I56-'data'!$C$16*J56)*$C57/60</f>
        <v>56.0313026340742</v>
      </c>
      <c r="K57" s="30">
        <f>K56+(OFFSET('data'!$C$20,0,$D$3)*I56-OFFSET('data'!$C$17,0,$D$3)*K56)*$C57/60</f>
        <v>27.2582393311515</v>
      </c>
      <c r="L57" s="28">
        <f>$A57/60</f>
        <v>4.37601443390815</v>
      </c>
      <c r="M57" s="24">
        <f>I57/'data'!$C$15*1000</f>
        <v>3.50021556214974</v>
      </c>
      <c r="N57" s="24">
        <f>N56+'data'!$G$21*(M56-N56)/60*C56</f>
        <v>3.48082076547266</v>
      </c>
      <c r="O57" s="25">
        <f>IF(N57&lt;='data'!$G$22,1.89,1.47)</f>
        <v>1.47</v>
      </c>
      <c r="P57" s="24">
        <f>$A57</f>
        <v>262.560866034489</v>
      </c>
      <c r="Q57" s="29">
        <f>'data'!$G$23-'data'!$G$23*(1-('data'!$G$22^O57)/('data'!$G$22^O57+N57^O57))</f>
        <v>41.2560413308624</v>
      </c>
      <c r="R57" s="29">
        <f>VLOOKUP(IF(P57-'data'!$G$24&lt;0,0,P57-'data'!$G$24),P2:Q1104,2)</f>
        <v>41.2651602310373</v>
      </c>
    </row>
    <row r="58" ht="20.05" customHeight="1">
      <c r="A58" s="22">
        <f>$A57+C57</f>
        <v>267.560866034489</v>
      </c>
      <c r="B58" s="23">
        <v>3.5</v>
      </c>
      <c r="C58" s="24">
        <v>5</v>
      </c>
      <c r="D58" t="b" s="25">
        <f>D$3</f>
        <v>1</v>
      </c>
      <c r="E58" s="24">
        <f>IF(B58-B57&gt;0,(B58-B57)/'data'!$G$26*100-1,E57-C58)</f>
        <v>-220</v>
      </c>
      <c r="F58" s="25">
        <f>3600*(B58*'data'!$C$15/1000-H58-I58)/C58</f>
        <v>686.393720219863</v>
      </c>
      <c r="G58" s="25">
        <f>IF(N58&gt;B58,0,IF(E58&gt;0,'data'!$H$29,IF(F58&lt;0,0,F58)))</f>
        <v>686.393720219863</v>
      </c>
      <c r="H58" s="30">
        <f>(J58*'data'!$C$16+K58*OFFSET('data'!$C$17,0,$D$3)-I57*(OFFSET('data'!$C$18,0,$D$3)+'data'!$C$19+OFFSET('data'!$C$20,0,$D$3)))*$C58/60</f>
        <v>-0.954727829503691</v>
      </c>
      <c r="I58" s="30">
        <f>(G57/60)*$C58/60+H58+I57</f>
        <v>22.9101356124424</v>
      </c>
      <c r="J58" s="30">
        <f>J57+('data'!$C$19*I57-'data'!$C$16*J57)*$C58/60</f>
        <v>56.2561832546365</v>
      </c>
      <c r="K58" s="30">
        <f>K57+(OFFSET('data'!$C$20,0,$D$3)*I57-OFFSET('data'!$C$17,0,$D$3)*K57)*$C58/60</f>
        <v>27.4747619281424</v>
      </c>
      <c r="L58" s="28">
        <f>$A58/60</f>
        <v>4.45934776724148</v>
      </c>
      <c r="M58" s="24">
        <f>I58/'data'!$C$15*1000</f>
        <v>3.50021438389609</v>
      </c>
      <c r="N58" s="24">
        <f>N57+'data'!$G$21*(M57-N57)/60*C57</f>
        <v>3.48104898818058</v>
      </c>
      <c r="O58" s="25">
        <f>IF(N58&lt;='data'!$G$22,1.89,1.47)</f>
        <v>1.47</v>
      </c>
      <c r="P58" s="24">
        <f>$A58</f>
        <v>267.560866034489</v>
      </c>
      <c r="Q58" s="29">
        <f>'data'!$G$23-'data'!$G$23*(1-('data'!$G$22^O58)/('data'!$G$22^O58+N58^O58))</f>
        <v>41.2538290401994</v>
      </c>
      <c r="R58" s="29">
        <f>VLOOKUP(IF(P58-'data'!$G$24&lt;0,0,P58-'data'!$G$24),P2:Q1104,2)</f>
        <v>41.2628395448359</v>
      </c>
    </row>
    <row r="59" ht="20.05" customHeight="1">
      <c r="A59" s="22">
        <f>$A58+C58</f>
        <v>272.560866034489</v>
      </c>
      <c r="B59" s="23">
        <v>3.5</v>
      </c>
      <c r="C59" s="24">
        <v>5</v>
      </c>
      <c r="D59" t="b" s="25">
        <f>D$3</f>
        <v>1</v>
      </c>
      <c r="E59" s="24">
        <f>IF(B59-B58&gt;0,(B59-B58)/'data'!$G$26*100-1,E58-C59)</f>
        <v>-225</v>
      </c>
      <c r="F59" s="25">
        <f>3600*(B59*'data'!$C$15/1000-H59-I59)/C59</f>
        <v>685.394661221179</v>
      </c>
      <c r="G59" s="25">
        <f>IF(N59&gt;B59,0,IF(E59&gt;0,'data'!$H$29,IF(F59&lt;0,0,F59)))</f>
        <v>685.394661221179</v>
      </c>
      <c r="H59" s="30">
        <f>(J59*'data'!$C$16+K59*OFFSET('data'!$C$17,0,$D$3)-I58*(OFFSET('data'!$C$18,0,$D$3)+'data'!$C$19+OFFSET('data'!$C$20,0,$D$3)))*$C59/60</f>
        <v>-0.9533324294887749</v>
      </c>
      <c r="I59" s="30">
        <f>(G58/60)*$C59/60+H59+I58</f>
        <v>22.9101277943701</v>
      </c>
      <c r="J59" s="30">
        <f>J58+('data'!$C$19*I58-'data'!$C$16*J58)*$C59/60</f>
        <v>56.4797440089403</v>
      </c>
      <c r="K59" s="30">
        <f>K58+(OFFSET('data'!$C$20,0,$D$3)*I58-OFFSET('data'!$C$17,0,$D$3)*K58)*$C59/60</f>
        <v>27.691201387306</v>
      </c>
      <c r="L59" s="28">
        <f>$A59/60</f>
        <v>4.54268110057482</v>
      </c>
      <c r="M59" s="24">
        <f>I59/'data'!$C$15*1000</f>
        <v>3.50021318944969</v>
      </c>
      <c r="N59" s="24">
        <f>N58+'data'!$G$21*(M58-N58)/60*C58</f>
        <v>3.48127451147847</v>
      </c>
      <c r="O59" s="25">
        <f>IF(N59&lt;='data'!$G$22,1.89,1.47)</f>
        <v>1.47</v>
      </c>
      <c r="P59" s="24">
        <f>$A59</f>
        <v>272.560866034489</v>
      </c>
      <c r="Q59" s="29">
        <f>'data'!$G$23-'data'!$G$23*(1-('data'!$G$22^O59)/('data'!$G$22^O59+N59^O59))</f>
        <v>41.2516430825323</v>
      </c>
      <c r="R59" s="29">
        <f>VLOOKUP(IF(P59-'data'!$G$24&lt;0,0,P59-'data'!$G$24),P2:Q1104,2)</f>
        <v>41.260546189183</v>
      </c>
    </row>
    <row r="60" ht="20.05" customHeight="1">
      <c r="A60" s="22">
        <f>$A59+C59</f>
        <v>277.560866034489</v>
      </c>
      <c r="B60" s="23">
        <v>3.5</v>
      </c>
      <c r="C60" s="24">
        <v>5</v>
      </c>
      <c r="D60" t="b" s="25">
        <f>D$3</f>
        <v>1</v>
      </c>
      <c r="E60" s="24">
        <f>IF(B60-B59&gt;0,(B60-B59)/'data'!$G$26*100-1,E59-C60)</f>
        <v>-230</v>
      </c>
      <c r="F60" s="25">
        <f>3600*(B60*'data'!$C$15/1000-H60-I60)/C60</f>
        <v>684.401098502585</v>
      </c>
      <c r="G60" s="25">
        <f>IF(N60&gt;B60,0,IF(E60&gt;0,'data'!$H$29,IF(F60&lt;0,0,F60)))</f>
        <v>684.401098502585</v>
      </c>
      <c r="H60" s="30">
        <f>(J60*'data'!$C$16+K60*OFFSET('data'!$C$17,0,$D$3)-I59*(OFFSET('data'!$C$18,0,$D$3)+'data'!$C$19+OFFSET('data'!$C$20,0,$D$3)))*$C60/60</f>
        <v>-0.951944755371205</v>
      </c>
      <c r="I60" s="30">
        <f>(G59/60)*$C60/60+H60+I59</f>
        <v>22.9101200684728</v>
      </c>
      <c r="J60" s="30">
        <f>J59+('data'!$C$19*I59-'data'!$C$16*J59)*$C60/60</f>
        <v>56.7019926398711</v>
      </c>
      <c r="K60" s="30">
        <f>K59+(OFFSET('data'!$C$20,0,$D$3)*I59-OFFSET('data'!$C$17,0,$D$3)*K59)*$C60/60</f>
        <v>27.9075577394853</v>
      </c>
      <c r="L60" s="28">
        <f>$A60/60</f>
        <v>4.62601443390815</v>
      </c>
      <c r="M60" s="24">
        <f>I60/'data'!$C$15*1000</f>
        <v>3.5002120090858</v>
      </c>
      <c r="N60" s="24">
        <f>N59+'data'!$G$21*(M59-N59)/60*C59</f>
        <v>3.48149736694032</v>
      </c>
      <c r="O60" s="25">
        <f>IF(N60&lt;='data'!$G$22,1.89,1.47)</f>
        <v>1.47</v>
      </c>
      <c r="P60" s="24">
        <f>$A60</f>
        <v>277.560866034489</v>
      </c>
      <c r="Q60" s="29">
        <f>'data'!$G$23-'data'!$G$23*(1-('data'!$G$22^O60)/('data'!$G$22^O60+N60^O60))</f>
        <v>41.2494831459123</v>
      </c>
      <c r="R60" s="29">
        <f>VLOOKUP(IF(P60-'data'!$G$24&lt;0,0,P60-'data'!$G$24),P2:Q1104,2)</f>
        <v>41.2582802848544</v>
      </c>
    </row>
    <row r="61" ht="20.05" customHeight="1">
      <c r="A61" s="22">
        <f>$A60+C60</f>
        <v>282.560866034489</v>
      </c>
      <c r="B61" s="23">
        <v>3.5</v>
      </c>
      <c r="C61" s="24">
        <v>5</v>
      </c>
      <c r="D61" t="b" s="25">
        <f>D$3</f>
        <v>1</v>
      </c>
      <c r="E61" s="24">
        <f>IF(B61-B60&gt;0,(B61-B60)/'data'!$G$26*100-1,E60-C61)</f>
        <v>-235</v>
      </c>
      <c r="F61" s="25">
        <f>3600*(B61*'data'!$C$15/1000-H61-I61)/C61</f>
        <v>683.413049459389</v>
      </c>
      <c r="G61" s="25">
        <f>IF(N61&gt;B61,0,IF(E61&gt;0,'data'!$H$29,IF(F61&lt;0,0,F61)))</f>
        <v>683.413049459389</v>
      </c>
      <c r="H61" s="30">
        <f>(J61*'data'!$C$16+K61*OFFSET('data'!$C$17,0,$D$3)-I60*(OFFSET('data'!$C$18,0,$D$3)+'data'!$C$19+OFFSET('data'!$C$20,0,$D$3)))*$C61/60</f>
        <v>-0.950564773143533</v>
      </c>
      <c r="I61" s="30">
        <f>(G60/60)*$C61/60+H61+I60</f>
        <v>22.9101123765829</v>
      </c>
      <c r="J61" s="30">
        <f>J60+('data'!$C$19*I60-'data'!$C$16*J60)*$C61/60</f>
        <v>56.9229368496656</v>
      </c>
      <c r="K61" s="30">
        <f>K60+(OFFSET('data'!$C$20,0,$D$3)*I60-OFFSET('data'!$C$17,0,$D$3)*K60)*$C61/60</f>
        <v>28.1238310174746</v>
      </c>
      <c r="L61" s="28">
        <f>$A61/60</f>
        <v>4.70934776724148</v>
      </c>
      <c r="M61" s="24">
        <f>I61/'data'!$C$15*1000</f>
        <v>3.50021083391756</v>
      </c>
      <c r="N61" s="24">
        <f>N60+'data'!$G$21*(M60-N60)/60*C60</f>
        <v>3.48171758612484</v>
      </c>
      <c r="O61" s="25">
        <f>IF(N61&lt;='data'!$G$22,1.89,1.47)</f>
        <v>1.47</v>
      </c>
      <c r="P61" s="24">
        <f>$A61</f>
        <v>282.560866034489</v>
      </c>
      <c r="Q61" s="29">
        <f>'data'!$G$23-'data'!$G$23*(1-('data'!$G$22^O61)/('data'!$G$22^O61+N61^O61))</f>
        <v>41.2473489187007</v>
      </c>
      <c r="R61" s="29">
        <f>VLOOKUP(IF(P61-'data'!$G$24&lt;0,0,P61-'data'!$G$24),P2:Q1104,2)</f>
        <v>41.2560413308624</v>
      </c>
    </row>
    <row r="62" ht="20.05" customHeight="1">
      <c r="A62" s="22">
        <f>$A61+C61</f>
        <v>287.560866034489</v>
      </c>
      <c r="B62" s="23">
        <v>3.5</v>
      </c>
      <c r="C62" s="24">
        <v>5</v>
      </c>
      <c r="D62" t="b" s="25">
        <f>D$3</f>
        <v>1</v>
      </c>
      <c r="E62" s="24">
        <f>IF(B62-B61&gt;0,(B62-B61)/'data'!$G$26*100-1,E61-C62)</f>
        <v>-240</v>
      </c>
      <c r="F62" s="25">
        <f>3600*(B62*'data'!$C$15/1000-H62-I62)/C62</f>
        <v>682.430469129691</v>
      </c>
      <c r="G62" s="25">
        <f>IF(N62&gt;B62,0,IF(E62&gt;0,'data'!$H$29,IF(F62&lt;0,0,F62)))</f>
        <v>682.430469129691</v>
      </c>
      <c r="H62" s="30">
        <f>(J62*'data'!$C$16+K62*OFFSET('data'!$C$17,0,$D$3)-I61*(OFFSET('data'!$C$18,0,$D$3)+'data'!$C$19+OFFSET('data'!$C$20,0,$D$3)))*$C62/60</f>
        <v>-0.949192434578475</v>
      </c>
      <c r="I62" s="30">
        <f>(G61/60)*$C62/60+H62+I61</f>
        <v>22.9101047329202</v>
      </c>
      <c r="J62" s="30">
        <f>J61+('data'!$C$19*I61-'data'!$C$16*J61)*$C62/60</f>
        <v>57.1425842939553</v>
      </c>
      <c r="K62" s="30">
        <f>K61+(OFFSET('data'!$C$20,0,$D$3)*I61-OFFSET('data'!$C$17,0,$D$3)*K61)*$C62/60</f>
        <v>28.3400212534794</v>
      </c>
      <c r="L62" s="28">
        <f>$A62/60</f>
        <v>4.79268110057482</v>
      </c>
      <c r="M62" s="24">
        <f>I62/'data'!$C$15*1000</f>
        <v>3.50020966611748</v>
      </c>
      <c r="N62" s="24">
        <f>N61+'data'!$G$21*(M61-N61)/60*C61</f>
        <v>3.48193520011481</v>
      </c>
      <c r="O62" s="25">
        <f>IF(N62&lt;='data'!$G$22,1.89,1.47)</f>
        <v>1.47</v>
      </c>
      <c r="P62" s="24">
        <f>$A62</f>
        <v>287.560866034489</v>
      </c>
      <c r="Q62" s="29">
        <f>'data'!$G$23-'data'!$G$23*(1-('data'!$G$22^O62)/('data'!$G$22^O62+N62^O62))</f>
        <v>41.2452400940303</v>
      </c>
      <c r="R62" s="29">
        <f>VLOOKUP(IF(P62-'data'!$G$24&lt;0,0,P62-'data'!$G$24),P2:Q1104,2)</f>
        <v>41.2538290401994</v>
      </c>
    </row>
    <row r="63" ht="20.05" customHeight="1">
      <c r="A63" s="22">
        <f>$A62+C62</f>
        <v>292.560866034489</v>
      </c>
      <c r="B63" s="23">
        <v>3.5</v>
      </c>
      <c r="C63" s="24">
        <v>5</v>
      </c>
      <c r="D63" t="b" s="25">
        <f>D$3</f>
        <v>1</v>
      </c>
      <c r="E63" s="24">
        <f>IF(B63-B62&gt;0,(B63-B62)/'data'!$G$26*100-1,E62-C63)</f>
        <v>-245</v>
      </c>
      <c r="F63" s="25">
        <f>3600*(B63*'data'!$C$15/1000-H63-I63)/C63</f>
        <v>681.453329060217</v>
      </c>
      <c r="G63" s="25">
        <f>IF(N63&gt;B63,0,IF(E63&gt;0,'data'!$H$29,IF(F63&lt;0,0,F63)))</f>
        <v>681.453329060217</v>
      </c>
      <c r="H63" s="30">
        <f>(J63*'data'!$C$16+K63*OFFSET('data'!$C$17,0,$D$3)-I62*(OFFSET('data'!$C$18,0,$D$3)+'data'!$C$19+OFFSET('data'!$C$20,0,$D$3)))*$C63/60</f>
        <v>-0.947827695803294</v>
      </c>
      <c r="I63" s="30">
        <f>(G62/60)*$C63/60+H63+I62</f>
        <v>22.9100971331304</v>
      </c>
      <c r="J63" s="30">
        <f>J62+('data'!$C$19*I62-'data'!$C$16*J62)*$C63/60</f>
        <v>57.3609425837892</v>
      </c>
      <c r="K63" s="30">
        <f>K62+(OFFSET('data'!$C$20,0,$D$3)*I62-OFFSET('data'!$C$17,0,$D$3)*K62)*$C63/60</f>
        <v>28.5561284798336</v>
      </c>
      <c r="L63" s="28">
        <f>$A63/60</f>
        <v>4.87601443390815</v>
      </c>
      <c r="M63" s="24">
        <f>I63/'data'!$C$15*1000</f>
        <v>3.50020850502031</v>
      </c>
      <c r="N63" s="24">
        <f>N62+'data'!$G$21*(M62-N62)/60*C62</f>
        <v>3.48215023965281</v>
      </c>
      <c r="O63" s="25">
        <f>IF(N63&lt;='data'!$G$22,1.89,1.47)</f>
        <v>1.47</v>
      </c>
      <c r="P63" s="24">
        <f>$A63</f>
        <v>292.560866034489</v>
      </c>
      <c r="Q63" s="29">
        <f>'data'!$G$23-'data'!$G$23*(1-('data'!$G$22^O63)/('data'!$G$22^O63+N63^O63))</f>
        <v>41.2431563684854</v>
      </c>
      <c r="R63" s="29">
        <f>VLOOKUP(IF(P63-'data'!$G$24&lt;0,0,P63-'data'!$G$24),P2:Q1104,2)</f>
        <v>41.2516430825323</v>
      </c>
    </row>
    <row r="64" ht="20.05" customHeight="1">
      <c r="A64" s="22">
        <f>$A63+C63</f>
        <v>297.560866034489</v>
      </c>
      <c r="B64" s="23">
        <v>3.5</v>
      </c>
      <c r="C64" s="24">
        <v>5</v>
      </c>
      <c r="D64" t="b" s="25">
        <f>D$3</f>
        <v>1</v>
      </c>
      <c r="E64" s="24">
        <f>IF(B64-B63&gt;0,(B64-B63)/'data'!$G$26*100-1,E63-C64)</f>
        <v>-250</v>
      </c>
      <c r="F64" s="25">
        <f>3600*(B64*'data'!$C$15/1000-H64-I64)/C64</f>
        <v>680.481596528825</v>
      </c>
      <c r="G64" s="25">
        <f>IF(N64&gt;B64,0,IF(E64&gt;0,'data'!$H$29,IF(F64&lt;0,0,F64)))</f>
        <v>680.481596528825</v>
      </c>
      <c r="H64" s="30">
        <f>(J64*'data'!$C$16+K64*OFFSET('data'!$C$17,0,$D$3)-I63*(OFFSET('data'!$C$18,0,$D$3)+'data'!$C$19+OFFSET('data'!$C$20,0,$D$3)))*$C64/60</f>
        <v>-0.946470512157772</v>
      </c>
      <c r="I64" s="30">
        <f>(G63/60)*$C64/60+H64+I63</f>
        <v>22.9100895780007</v>
      </c>
      <c r="J64" s="30">
        <f>J63+('data'!$C$19*I63-'data'!$C$16*J63)*$C64/60</f>
        <v>57.5780192854469</v>
      </c>
      <c r="K64" s="30">
        <f>K63+(OFFSET('data'!$C$20,0,$D$3)*I63-OFFSET('data'!$C$17,0,$D$3)*K63)*$C64/60</f>
        <v>28.7721527288158</v>
      </c>
      <c r="L64" s="28">
        <f>$A64/60</f>
        <v>4.95934776724148</v>
      </c>
      <c r="M64" s="24">
        <f>I64/'data'!$C$15*1000</f>
        <v>3.50020735074632</v>
      </c>
      <c r="N64" s="24">
        <f>N63+'data'!$G$21*(M63-N63)/60*C63</f>
        <v>3.48236273511183</v>
      </c>
      <c r="O64" s="25">
        <f>IF(N64&lt;='data'!$G$22,1.89,1.47)</f>
        <v>1.47</v>
      </c>
      <c r="P64" s="24">
        <f>$A64</f>
        <v>297.560866034489</v>
      </c>
      <c r="Q64" s="29">
        <f>'data'!$G$23-'data'!$G$23*(1-('data'!$G$22^O64)/('data'!$G$22^O64+N64^O64))</f>
        <v>41.241097442383</v>
      </c>
      <c r="R64" s="29">
        <f>VLOOKUP(IF(P64-'data'!$G$24&lt;0,0,P64-'data'!$G$24),P2:Q1104,2)</f>
        <v>41.2494831459123</v>
      </c>
    </row>
    <row r="65" ht="20.05" customHeight="1">
      <c r="A65" s="22">
        <f>$A64+C64</f>
        <v>302.560866034489</v>
      </c>
      <c r="B65" s="23">
        <v>3.5</v>
      </c>
      <c r="C65" s="24">
        <v>5</v>
      </c>
      <c r="D65" t="b" s="25">
        <f>D$3</f>
        <v>1</v>
      </c>
      <c r="E65" s="24">
        <f>IF(B65-B64&gt;0,(B65-B64)/'data'!$G$26*100-1,E64-C65)</f>
        <v>-255</v>
      </c>
      <c r="F65" s="25">
        <f>3600*(B65*'data'!$C$15/1000-H65-I65)/C65</f>
        <v>679.515240173720</v>
      </c>
      <c r="G65" s="25">
        <f>IF(N65&gt;B65,0,IF(E65&gt;0,'data'!$H$29,IF(F65&lt;0,0,F65)))</f>
        <v>679.515240173720</v>
      </c>
      <c r="H65" s="30">
        <f>(J65*'data'!$C$16+K65*OFFSET('data'!$C$17,0,$D$3)-I64*(OFFSET('data'!$C$18,0,$D$3)+'data'!$C$19+OFFSET('data'!$C$20,0,$D$3)))*$C65/60</f>
        <v>-0.945120839532859</v>
      </c>
      <c r="I65" s="30">
        <f>(G64/60)*$C65/60+H65+I64</f>
        <v>22.9100820669801</v>
      </c>
      <c r="J65" s="30">
        <f>J64+('data'!$C$19*I64-'data'!$C$16*J64)*$C65/60</f>
        <v>57.7938219208253</v>
      </c>
      <c r="K65" s="30">
        <f>K64+(OFFSET('data'!$C$20,0,$D$3)*I64-OFFSET('data'!$C$17,0,$D$3)*K64)*$C65/60</f>
        <v>28.9880940326998</v>
      </c>
      <c r="L65" s="28">
        <f>$A65/60</f>
        <v>5.04268110057482</v>
      </c>
      <c r="M65" s="24">
        <f>I65/'data'!$C$15*1000</f>
        <v>3.50020620321133</v>
      </c>
      <c r="N65" s="24">
        <f>N64+'data'!$G$21*(M64-N64)/60*C64</f>
        <v>3.48257271650889</v>
      </c>
      <c r="O65" s="25">
        <f>IF(N65&lt;='data'!$G$22,1.89,1.47)</f>
        <v>1.47</v>
      </c>
      <c r="P65" s="24">
        <f>$A65</f>
        <v>302.560866034489</v>
      </c>
      <c r="Q65" s="29">
        <f>'data'!$G$23-'data'!$G$23*(1-('data'!$G$22^O65)/('data'!$G$22^O65+N65^O65))</f>
        <v>41.2390630196369</v>
      </c>
      <c r="R65" s="29">
        <f>VLOOKUP(IF(P65-'data'!$G$24&lt;0,0,P65-'data'!$G$24),P2:Q1104,2)</f>
        <v>41.2473489187007</v>
      </c>
    </row>
    <row r="66" ht="20.05" customHeight="1">
      <c r="A66" s="22">
        <f>$A65+C65</f>
        <v>307.560866034489</v>
      </c>
      <c r="B66" s="23">
        <v>3.5</v>
      </c>
      <c r="C66" s="24">
        <v>5</v>
      </c>
      <c r="D66" t="b" s="25">
        <f>D$3</f>
        <v>1</v>
      </c>
      <c r="E66" s="24">
        <f>IF(B66-B65&gt;0,(B66-B65)/'data'!$G$26*100-1,E65-C66)</f>
        <v>-260</v>
      </c>
      <c r="F66" s="25">
        <f>3600*(B66*'data'!$C$15/1000-H66-I66)/C66</f>
        <v>678.554228500592</v>
      </c>
      <c r="G66" s="25">
        <f>IF(N66&gt;B66,0,IF(E66&gt;0,'data'!$H$29,IF(F66&lt;0,0,F66)))</f>
        <v>678.554228500592</v>
      </c>
      <c r="H66" s="30">
        <f>(J66*'data'!$C$16+K66*OFFSET('data'!$C$17,0,$D$3)-I65*(OFFSET('data'!$C$18,0,$D$3)+'data'!$C$19+OFFSET('data'!$C$20,0,$D$3)))*$C66/60</f>
        <v>-0.943778634002959</v>
      </c>
      <c r="I66" s="30">
        <f>(G65/60)*$C66/60+H66+I65</f>
        <v>22.9100745998851</v>
      </c>
      <c r="J66" s="30">
        <f>J65+('data'!$C$19*I65-'data'!$C$16*J65)*$C66/60</f>
        <v>58.0083579676668</v>
      </c>
      <c r="K66" s="30">
        <f>K65+(OFFSET('data'!$C$20,0,$D$3)*I65-OFFSET('data'!$C$17,0,$D$3)*K65)*$C66/60</f>
        <v>29.2039524237416</v>
      </c>
      <c r="L66" s="28">
        <f>$A66/60</f>
        <v>5.12601443390815</v>
      </c>
      <c r="M66" s="24">
        <f>I66/'data'!$C$15*1000</f>
        <v>3.5002050623873</v>
      </c>
      <c r="N66" s="24">
        <f>N65+'data'!$G$21*(M65-N65)/60*C65</f>
        <v>3.48278021350679</v>
      </c>
      <c r="O66" s="25">
        <f>IF(N66&lt;='data'!$G$22,1.89,1.47)</f>
        <v>1.47</v>
      </c>
      <c r="P66" s="24">
        <f>$A66</f>
        <v>307.560866034489</v>
      </c>
      <c r="Q66" s="29">
        <f>'data'!$G$23-'data'!$G$23*(1-('data'!$G$22^O66)/('data'!$G$22^O66+N66^O66))</f>
        <v>41.2370528077371</v>
      </c>
      <c r="R66" s="29">
        <f>VLOOKUP(IF(P66-'data'!$G$24&lt;0,0,P66-'data'!$G$24),P2:Q1104,2)</f>
        <v>41.2452400940303</v>
      </c>
    </row>
    <row r="67" ht="20.05" customHeight="1">
      <c r="A67" s="22">
        <f>$A66+C66</f>
        <v>312.560866034489</v>
      </c>
      <c r="B67" s="23">
        <v>3.5</v>
      </c>
      <c r="C67" s="24">
        <v>5</v>
      </c>
      <c r="D67" t="b" s="25">
        <f>D$3</f>
        <v>1</v>
      </c>
      <c r="E67" s="24">
        <f>IF(B67-B66&gt;0,(B67-B66)/'data'!$G$26*100-1,E66-C67)</f>
        <v>-265</v>
      </c>
      <c r="F67" s="25">
        <f>3600*(B67*'data'!$C$15/1000-H67-I67)/C67</f>
        <v>677.598530283856</v>
      </c>
      <c r="G67" s="25">
        <f>IF(N67&gt;B67,0,IF(E67&gt;0,'data'!$H$29,IF(F67&lt;0,0,F67)))</f>
        <v>677.598530283856</v>
      </c>
      <c r="H67" s="30">
        <f>(J67*'data'!$C$16+K67*OFFSET('data'!$C$17,0,$D$3)-I66*(OFFSET('data'!$C$18,0,$D$3)+'data'!$C$19+OFFSET('data'!$C$20,0,$D$3)))*$C67/60</f>
        <v>-0.942443851920804</v>
      </c>
      <c r="I67" s="30">
        <f>(G66/60)*$C67/60+H67+I66</f>
        <v>22.9100671764373</v>
      </c>
      <c r="J67" s="30">
        <f>J66+('data'!$C$19*I66-'data'!$C$16*J66)*$C67/60</f>
        <v>58.2216348598273</v>
      </c>
      <c r="K67" s="30">
        <f>K66+(OFFSET('data'!$C$20,0,$D$3)*I66-OFFSET('data'!$C$17,0,$D$3)*K66)*$C67/60</f>
        <v>29.419727934183</v>
      </c>
      <c r="L67" s="28">
        <f>$A67/60</f>
        <v>5.20934776724148</v>
      </c>
      <c r="M67" s="24">
        <f>I67/'data'!$C$15*1000</f>
        <v>3.50020392823169</v>
      </c>
      <c r="N67" s="24">
        <f>N66+'data'!$G$21*(M66-N66)/60*C66</f>
        <v>3.48298525541895</v>
      </c>
      <c r="O67" s="25">
        <f>IF(N67&lt;='data'!$G$22,1.89,1.47)</f>
        <v>1.47</v>
      </c>
      <c r="P67" s="24">
        <f>$A67</f>
        <v>312.560866034489</v>
      </c>
      <c r="Q67" s="29">
        <f>'data'!$G$23-'data'!$G$23*(1-('data'!$G$22^O67)/('data'!$G$22^O67+N67^O67))</f>
        <v>41.2350665176992</v>
      </c>
      <c r="R67" s="29">
        <f>VLOOKUP(IF(P67-'data'!$G$24&lt;0,0,P67-'data'!$G$24),P2:Q1104,2)</f>
        <v>41.2431563684854</v>
      </c>
    </row>
    <row r="68" ht="20.05" customHeight="1">
      <c r="A68" s="22">
        <f>$A67+C67</f>
        <v>317.560866034489</v>
      </c>
      <c r="B68" s="23">
        <v>3.5</v>
      </c>
      <c r="C68" s="24">
        <v>5</v>
      </c>
      <c r="D68" t="b" s="25">
        <f>D$3</f>
        <v>1</v>
      </c>
      <c r="E68" s="24">
        <f>IF(B68-B67&gt;0,(B68-B67)/'data'!$G$26*100-1,E67-C68)</f>
        <v>-270</v>
      </c>
      <c r="F68" s="25">
        <f>3600*(B68*'data'!$C$15/1000-H68-I68)/C68</f>
        <v>676.648114458333</v>
      </c>
      <c r="G68" s="25">
        <f>IF(N68&gt;B68,0,IF(E68&gt;0,'data'!$H$29,IF(F68&lt;0,0,F68)))</f>
        <v>676.648114458333</v>
      </c>
      <c r="H68" s="30">
        <f>(J68*'data'!$C$16+K68*OFFSET('data'!$C$17,0,$D$3)-I67*(OFFSET('data'!$C$18,0,$D$3)+'data'!$C$19+OFFSET('data'!$C$20,0,$D$3)))*$C68/60</f>
        <v>-0.941116449889811</v>
      </c>
      <c r="I68" s="30">
        <f>(G67/60)*$C68/60+H68+I67</f>
        <v>22.9100597963862</v>
      </c>
      <c r="J68" s="30">
        <f>J67+('data'!$C$19*I67-'data'!$C$16*J67)*$C68/60</f>
        <v>58.4336599875315</v>
      </c>
      <c r="K68" s="30">
        <f>K67+(OFFSET('data'!$C$20,0,$D$3)*I67-OFFSET('data'!$C$17,0,$D$3)*K67)*$C68/60</f>
        <v>29.6354205962508</v>
      </c>
      <c r="L68" s="28">
        <f>$A68/60</f>
        <v>5.29268110057482</v>
      </c>
      <c r="M68" s="24">
        <f>I68/'data'!$C$15*1000</f>
        <v>3.50020280070624</v>
      </c>
      <c r="N68" s="24">
        <f>N67+'data'!$G$21*(M67-N67)/60*C67</f>
        <v>3.48318787121336</v>
      </c>
      <c r="O68" s="25">
        <f>IF(N68&lt;='data'!$G$22,1.89,1.47)</f>
        <v>1.47</v>
      </c>
      <c r="P68" s="24">
        <f>$A68</f>
        <v>317.560866034489</v>
      </c>
      <c r="Q68" s="29">
        <f>'data'!$G$23-'data'!$G$23*(1-('data'!$G$22^O68)/('data'!$G$22^O68+N68^O68))</f>
        <v>41.2331038640225</v>
      </c>
      <c r="R68" s="29">
        <f>VLOOKUP(IF(P68-'data'!$G$24&lt;0,0,P68-'data'!$G$24),P2:Q1104,2)</f>
        <v>41.241097442383</v>
      </c>
    </row>
    <row r="69" ht="20.05" customHeight="1">
      <c r="A69" s="22">
        <f>$A68+C68</f>
        <v>322.560866034489</v>
      </c>
      <c r="B69" s="23">
        <v>3.5</v>
      </c>
      <c r="C69" s="24">
        <v>5</v>
      </c>
      <c r="D69" t="b" s="25">
        <f>D$3</f>
        <v>1</v>
      </c>
      <c r="E69" s="24">
        <f>IF(B69-B68&gt;0,(B69-B68)/'data'!$G$26*100-1,E68-C69)</f>
        <v>-275</v>
      </c>
      <c r="F69" s="25">
        <f>3600*(B69*'data'!$C$15/1000-H69-I69)/C69</f>
        <v>675.702950147425</v>
      </c>
      <c r="G69" s="25">
        <f>IF(N69&gt;B69,0,IF(E69&gt;0,'data'!$H$29,IF(F69&lt;0,0,F69)))</f>
        <v>675.702950147425</v>
      </c>
      <c r="H69" s="30">
        <f>(J69*'data'!$C$16+K69*OFFSET('data'!$C$17,0,$D$3)-I68*(OFFSET('data'!$C$18,0,$D$3)+'data'!$C$19+OFFSET('data'!$C$20,0,$D$3)))*$C69/60</f>
        <v>-0.939796384769516</v>
      </c>
      <c r="I69" s="30">
        <f>(G68/60)*$C69/60+H69+I68</f>
        <v>22.9100524594755</v>
      </c>
      <c r="J69" s="30">
        <f>J68+('data'!$C$19*I68-'data'!$C$16*J68)*$C69/60</f>
        <v>58.6444406976295</v>
      </c>
      <c r="K69" s="30">
        <f>K68+(OFFSET('data'!$C$20,0,$D$3)*I68-OFFSET('data'!$C$17,0,$D$3)*K68)*$C69/60</f>
        <v>29.8510304421568</v>
      </c>
      <c r="L69" s="28">
        <f>$A69/60</f>
        <v>5.37601443390815</v>
      </c>
      <c r="M69" s="24">
        <f>I69/'data'!$C$15*1000</f>
        <v>3.50020167977178</v>
      </c>
      <c r="N69" s="24">
        <f>N68+'data'!$G$21*(M68-N68)/60*C68</f>
        <v>3.48338808951668</v>
      </c>
      <c r="O69" s="25">
        <f>IF(N69&lt;='data'!$G$22,1.89,1.47)</f>
        <v>1.47</v>
      </c>
      <c r="P69" s="24">
        <f>$A69</f>
        <v>322.560866034489</v>
      </c>
      <c r="Q69" s="29">
        <f>'data'!$G$23-'data'!$G$23*(1-('data'!$G$22^O69)/('data'!$G$22^O69+N69^O69))</f>
        <v>41.2311645646472</v>
      </c>
      <c r="R69" s="29">
        <f>VLOOKUP(IF(P69-'data'!$G$24&lt;0,0,P69-'data'!$G$24),P2:Q1104,2)</f>
        <v>41.2390630196369</v>
      </c>
    </row>
    <row r="70" ht="20.05" customHeight="1">
      <c r="A70" s="22">
        <f>$A69+C69</f>
        <v>327.560866034489</v>
      </c>
      <c r="B70" s="23">
        <v>3.5</v>
      </c>
      <c r="C70" s="24">
        <v>5</v>
      </c>
      <c r="D70" t="b" s="25">
        <f>D$3</f>
        <v>1</v>
      </c>
      <c r="E70" s="24">
        <f>IF(B70-B69&gt;0,(B70-B69)/'data'!$G$26*100-1,E69-C70)</f>
        <v>-280</v>
      </c>
      <c r="F70" s="25">
        <f>3600*(B70*'data'!$C$15/1000-H70-I70)/C70</f>
        <v>674.7630066539</v>
      </c>
      <c r="G70" s="25">
        <f>IF(N70&gt;B70,0,IF(E70&gt;0,'data'!$H$29,IF(F70&lt;0,0,F70)))</f>
        <v>674.7630066539</v>
      </c>
      <c r="H70" s="30">
        <f>(J70*'data'!$C$16+K70*OFFSET('data'!$C$17,0,$D$3)-I69*(OFFSET('data'!$C$18,0,$D$3)+'data'!$C$19+OFFSET('data'!$C$20,0,$D$3)))*$C70/60</f>
        <v>-0.938483613672176</v>
      </c>
      <c r="I70" s="30">
        <f>(G69/60)*$C70/60+H70+I69</f>
        <v>22.9100451654525</v>
      </c>
      <c r="J70" s="30">
        <f>J69+('data'!$C$19*I69-'data'!$C$16*J69)*$C70/60</f>
        <v>58.8539842938513</v>
      </c>
      <c r="K70" s="30">
        <f>K69+(OFFSET('data'!$C$20,0,$D$3)*I69-OFFSET('data'!$C$17,0,$D$3)*K69)*$C70/60</f>
        <v>30.066557504098</v>
      </c>
      <c r="L70" s="28">
        <f>$A70/60</f>
        <v>5.45934776724148</v>
      </c>
      <c r="M70" s="24">
        <f>I70/'data'!$C$15*1000</f>
        <v>3.50020056538972</v>
      </c>
      <c r="N70" s="24">
        <f>N69+'data'!$G$21*(M69-N69)/60*C69</f>
        <v>3.48358593861826</v>
      </c>
      <c r="O70" s="25">
        <f>IF(N70&lt;='data'!$G$22,1.89,1.47)</f>
        <v>1.47</v>
      </c>
      <c r="P70" s="24">
        <f>$A70</f>
        <v>327.560866034489</v>
      </c>
      <c r="Q70" s="29">
        <f>'data'!$G$23-'data'!$G$23*(1-('data'!$G$22^O70)/('data'!$G$22^O70+N70^O70))</f>
        <v>41.2292483409113</v>
      </c>
      <c r="R70" s="29">
        <f>VLOOKUP(IF(P70-'data'!$G$24&lt;0,0,P70-'data'!$G$24),P2:Q1104,2)</f>
        <v>41.2370528077371</v>
      </c>
    </row>
    <row r="71" ht="20.05" customHeight="1">
      <c r="A71" s="22">
        <f>$A70+C70</f>
        <v>332.560866034489</v>
      </c>
      <c r="B71" s="23">
        <v>3.5</v>
      </c>
      <c r="C71" s="24">
        <v>5</v>
      </c>
      <c r="D71" t="b" s="25">
        <f>D$3</f>
        <v>1</v>
      </c>
      <c r="E71" s="24">
        <f>IF(B71-B70&gt;0,(B71-B70)/'data'!$G$26*100-1,E70-C71)</f>
        <v>-285</v>
      </c>
      <c r="F71" s="25">
        <f>3600*(B71*'data'!$C$15/1000-H71-I71)/C71</f>
        <v>673.828253461082</v>
      </c>
      <c r="G71" s="25">
        <f>IF(N71&gt;B71,0,IF(E71&gt;0,'data'!$H$29,IF(F71&lt;0,0,F71)))</f>
        <v>673.828253461082</v>
      </c>
      <c r="H71" s="30">
        <f>(J71*'data'!$C$16+K71*OFFSET('data'!$C$17,0,$D$3)-I70*(OFFSET('data'!$C$18,0,$D$3)+'data'!$C$19+OFFSET('data'!$C$20,0,$D$3)))*$C71/60</f>
        <v>-0.9371780939618179</v>
      </c>
      <c r="I71" s="30">
        <f>(G70/60)*$C71/60+H71+I70</f>
        <v>22.9100379140655</v>
      </c>
      <c r="J71" s="30">
        <f>J70+('data'!$C$19*I70-'data'!$C$16*J70)*$C71/60</f>
        <v>59.0622980370599</v>
      </c>
      <c r="K71" s="30">
        <f>K70+(OFFSET('data'!$C$20,0,$D$3)*I70-OFFSET('data'!$C$17,0,$D$3)*K70)*$C71/60</f>
        <v>30.2820018142566</v>
      </c>
      <c r="L71" s="28">
        <f>$A71/60</f>
        <v>5.54268110057482</v>
      </c>
      <c r="M71" s="24">
        <f>I71/'data'!$C$15*1000</f>
        <v>3.50019945752159</v>
      </c>
      <c r="N71" s="24">
        <f>N70+'data'!$G$21*(M70-N70)/60*C70</f>
        <v>3.48378144647411</v>
      </c>
      <c r="O71" s="25">
        <f>IF(N71&lt;='data'!$G$22,1.89,1.47)</f>
        <v>1.47</v>
      </c>
      <c r="P71" s="24">
        <f>$A71</f>
        <v>332.560866034489</v>
      </c>
      <c r="Q71" s="29">
        <f>'data'!$G$23-'data'!$G$23*(1-('data'!$G$22^O71)/('data'!$G$22^O71+N71^O71))</f>
        <v>41.2273549175097</v>
      </c>
      <c r="R71" s="29">
        <f>VLOOKUP(IF(P71-'data'!$G$24&lt;0,0,P71-'data'!$G$24),P2:Q1104,2)</f>
        <v>41.2350665176992</v>
      </c>
    </row>
    <row r="72" ht="20.05" customHeight="1">
      <c r="A72" s="22">
        <f>$A71+C71</f>
        <v>337.560866034489</v>
      </c>
      <c r="B72" s="23">
        <v>3.5</v>
      </c>
      <c r="C72" s="24">
        <v>5</v>
      </c>
      <c r="D72" t="b" s="25">
        <f>D$3</f>
        <v>1</v>
      </c>
      <c r="E72" s="24">
        <f>IF(B72-B71&gt;0,(B72-B71)/'data'!$G$26*100-1,E71-C72)</f>
        <v>-290</v>
      </c>
      <c r="F72" s="25">
        <f>3600*(B72*'data'!$C$15/1000-H72-I72)/C72</f>
        <v>672.898660231248</v>
      </c>
      <c r="G72" s="25">
        <f>IF(N72&gt;B72,0,IF(E72&gt;0,'data'!$H$29,IF(F72&lt;0,0,F72)))</f>
        <v>672.898660231248</v>
      </c>
      <c r="H72" s="30">
        <f>(J72*'data'!$C$16+K72*OFFSET('data'!$C$17,0,$D$3)-I71*(OFFSET('data'!$C$18,0,$D$3)+'data'!$C$19+OFFSET('data'!$C$20,0,$D$3)))*$C72/60</f>
        <v>-0.935879783252615</v>
      </c>
      <c r="I72" s="30">
        <f>(G71/60)*$C72/60+H72+I71</f>
        <v>22.9100307050644</v>
      </c>
      <c r="J72" s="30">
        <f>J71+('data'!$C$19*I71-'data'!$C$16*J71)*$C72/60</f>
        <v>59.2693891455028</v>
      </c>
      <c r="K72" s="30">
        <f>K71+(OFFSET('data'!$C$20,0,$D$3)*I71-OFFSET('data'!$C$17,0,$D$3)*K71)*$C72/60</f>
        <v>30.4973634047998</v>
      </c>
      <c r="L72" s="28">
        <f>$A72/60</f>
        <v>5.62601443390815</v>
      </c>
      <c r="M72" s="24">
        <f>I72/'data'!$C$15*1000</f>
        <v>3.50019835612918</v>
      </c>
      <c r="N72" s="24">
        <f>N71+'data'!$G$21*(M71-N71)/60*C71</f>
        <v>3.48397464071081</v>
      </c>
      <c r="O72" s="25">
        <f>IF(N72&lt;='data'!$G$22,1.89,1.47)</f>
        <v>1.47</v>
      </c>
      <c r="P72" s="24">
        <f>$A72</f>
        <v>337.560866034489</v>
      </c>
      <c r="Q72" s="29">
        <f>'data'!$G$23-'data'!$G$23*(1-('data'!$G$22^O72)/('data'!$G$22^O72+N72^O72))</f>
        <v>41.2254840224524</v>
      </c>
      <c r="R72" s="29">
        <f>VLOOKUP(IF(P72-'data'!$G$24&lt;0,0,P72-'data'!$G$24),P2:Q1104,2)</f>
        <v>41.2331038640225</v>
      </c>
    </row>
    <row r="73" ht="20.05" customHeight="1">
      <c r="A73" s="22">
        <f>$A72+C72</f>
        <v>342.560866034489</v>
      </c>
      <c r="B73" s="23">
        <v>3.5</v>
      </c>
      <c r="C73" s="24">
        <v>5</v>
      </c>
      <c r="D73" t="b" s="25">
        <f>D$3</f>
        <v>1</v>
      </c>
      <c r="E73" s="24">
        <f>IF(B73-B72&gt;0,(B73-B72)/'data'!$G$26*100-1,E72-C73)</f>
        <v>-295</v>
      </c>
      <c r="F73" s="25">
        <f>3600*(B73*'data'!$C$15/1000-H73-I73)/C73</f>
        <v>671.974196804807</v>
      </c>
      <c r="G73" s="25">
        <f>IF(N73&gt;B73,0,IF(E73&gt;0,'data'!$H$29,IF(F73&lt;0,0,F73)))</f>
        <v>671.974196804807</v>
      </c>
      <c r="H73" s="30">
        <f>(J73*'data'!$C$16+K73*OFFSET('data'!$C$17,0,$D$3)-I72*(OFFSET('data'!$C$18,0,$D$3)+'data'!$C$19+OFFSET('data'!$C$20,0,$D$3)))*$C73/60</f>
        <v>-0.934588639407447</v>
      </c>
      <c r="I73" s="30">
        <f>(G72/60)*$C73/60+H73+I72</f>
        <v>22.9100235382004</v>
      </c>
      <c r="J73" s="30">
        <f>J72+('data'!$C$19*I72-'data'!$C$16*J72)*$C73/60</f>
        <v>59.4752647950623</v>
      </c>
      <c r="K73" s="30">
        <f>K72+(OFFSET('data'!$C$20,0,$D$3)*I72-OFFSET('data'!$C$17,0,$D$3)*K72)*$C73/60</f>
        <v>30.712642307880</v>
      </c>
      <c r="L73" s="28">
        <f>$A73/60</f>
        <v>5.70934776724148</v>
      </c>
      <c r="M73" s="24">
        <f>I73/'data'!$C$15*1000</f>
        <v>3.50019726117449</v>
      </c>
      <c r="N73" s="24">
        <f>N72+'data'!$G$21*(M72-N72)/60*C72</f>
        <v>3.48416554862941</v>
      </c>
      <c r="O73" s="25">
        <f>IF(N73&lt;='data'!$G$22,1.89,1.47)</f>
        <v>1.47</v>
      </c>
      <c r="P73" s="24">
        <f>$A73</f>
        <v>342.560866034489</v>
      </c>
      <c r="Q73" s="29">
        <f>'data'!$G$23-'data'!$G$23*(1-('data'!$G$22^O73)/('data'!$G$22^O73+N73^O73))</f>
        <v>41.2236353870243</v>
      </c>
      <c r="R73" s="29">
        <f>VLOOKUP(IF(P73-'data'!$G$24&lt;0,0,P73-'data'!$G$24),P2:Q1104,2)</f>
        <v>41.2311645646472</v>
      </c>
    </row>
    <row r="74" ht="20.05" customHeight="1">
      <c r="A74" s="22">
        <f>$A73+C73</f>
        <v>347.560866034489</v>
      </c>
      <c r="B74" s="23">
        <v>3.5</v>
      </c>
      <c r="C74" s="24">
        <v>5</v>
      </c>
      <c r="D74" t="b" s="25">
        <f>D$3</f>
        <v>1</v>
      </c>
      <c r="E74" s="24">
        <f>IF(B74-B73&gt;0,(B74-B73)/'data'!$G$26*100-1,E73-C74)</f>
        <v>-300</v>
      </c>
      <c r="F74" s="25">
        <f>3600*(B74*'data'!$C$15/1000-H74-I74)/C74</f>
        <v>671.0548331991</v>
      </c>
      <c r="G74" s="25">
        <f>IF(N74&gt;B74,0,IF(E74&gt;0,'data'!$H$29,IF(F74&lt;0,0,F74)))</f>
        <v>671.0548331991</v>
      </c>
      <c r="H74" s="30">
        <f>(J74*'data'!$C$16+K74*OFFSET('data'!$C$17,0,$D$3)-I73*(OFFSET('data'!$C$18,0,$D$3)+'data'!$C$19+OFFSET('data'!$C$20,0,$D$3)))*$C74/60</f>
        <v>-0.933304620536431</v>
      </c>
      <c r="I74" s="30">
        <f>(G73/60)*$C74/60+H74+I73</f>
        <v>22.9100164132262</v>
      </c>
      <c r="J74" s="30">
        <f>J73+('data'!$C$19*I73-'data'!$C$16*J73)*$C74/60</f>
        <v>59.679932119504</v>
      </c>
      <c r="K74" s="30">
        <f>K73+(OFFSET('data'!$C$20,0,$D$3)*I73-OFFSET('data'!$C$17,0,$D$3)*K73)*$C74/60</f>
        <v>30.9278385556349</v>
      </c>
      <c r="L74" s="28">
        <f>$A74/60</f>
        <v>5.79268110057482</v>
      </c>
      <c r="M74" s="24">
        <f>I74/'data'!$C$15*1000</f>
        <v>3.50019617261973</v>
      </c>
      <c r="N74" s="24">
        <f>N73+'data'!$G$21*(M73-N73)/60*C73</f>
        <v>3.48435419720926</v>
      </c>
      <c r="O74" s="25">
        <f>IF(N74&lt;='data'!$G$22,1.89,1.47)</f>
        <v>1.47</v>
      </c>
      <c r="P74" s="24">
        <f>$A74</f>
        <v>347.560866034489</v>
      </c>
      <c r="Q74" s="29">
        <f>'data'!$G$23-'data'!$G$23*(1-('data'!$G$22^O74)/('data'!$G$22^O74+N74^O74))</f>
        <v>41.2218087457441</v>
      </c>
      <c r="R74" s="29">
        <f>VLOOKUP(IF(P74-'data'!$G$24&lt;0,0,P74-'data'!$G$24),P2:Q1104,2)</f>
        <v>41.2292483409113</v>
      </c>
    </row>
    <row r="75" ht="20.05" customHeight="1">
      <c r="A75" s="22">
        <f>$A74+C74</f>
        <v>352.560866034489</v>
      </c>
      <c r="B75" s="23">
        <v>3.5</v>
      </c>
      <c r="C75" s="24">
        <v>5</v>
      </c>
      <c r="D75" t="b" s="25">
        <f>D$3</f>
        <v>1</v>
      </c>
      <c r="E75" s="24">
        <f>IF(B75-B74&gt;0,(B75-B74)/'data'!$G$26*100-1,E74-C75)</f>
        <v>-305</v>
      </c>
      <c r="F75" s="25">
        <f>3600*(B75*'data'!$C$15/1000-H75-I75)/C75</f>
        <v>670.140539607287</v>
      </c>
      <c r="G75" s="25">
        <f>IF(N75&gt;B75,0,IF(E75&gt;0,'data'!$H$29,IF(F75&lt;0,0,F75)))</f>
        <v>670.140539607287</v>
      </c>
      <c r="H75" s="30">
        <f>(J75*'data'!$C$16+K75*OFFSET('data'!$C$17,0,$D$3)-I74*(OFFSET('data'!$C$18,0,$D$3)+'data'!$C$19+OFFSET('data'!$C$20,0,$D$3)))*$C75/60</f>
        <v>-0.9320276849954801</v>
      </c>
      <c r="I75" s="30">
        <f>(G74/60)*$C75/60+H75+I74</f>
        <v>22.9100093298961</v>
      </c>
      <c r="J75" s="30">
        <f>J74+('data'!$C$19*I74-'data'!$C$16*J74)*$C75/60</f>
        <v>59.8833982107241</v>
      </c>
      <c r="K75" s="30">
        <f>K74+(OFFSET('data'!$C$20,0,$D$3)*I74-OFFSET('data'!$C$17,0,$D$3)*K74)*$C75/60</f>
        <v>31.1429521801874</v>
      </c>
      <c r="L75" s="28">
        <f>$A75/60</f>
        <v>5.87601443390815</v>
      </c>
      <c r="M75" s="24">
        <f>I75/'data'!$C$15*1000</f>
        <v>3.50019509042736</v>
      </c>
      <c r="N75" s="24">
        <f>N74+'data'!$G$21*(M74-N74)/60*C74</f>
        <v>3.48454061311179</v>
      </c>
      <c r="O75" s="25">
        <f>IF(N75&lt;='data'!$G$22,1.89,1.47)</f>
        <v>1.47</v>
      </c>
      <c r="P75" s="24">
        <f>$A75</f>
        <v>352.560866034489</v>
      </c>
      <c r="Q75" s="29">
        <f>'data'!$G$23-'data'!$G$23*(1-('data'!$G$22^O75)/('data'!$G$22^O75+N75^O75))</f>
        <v>41.2200038363256</v>
      </c>
      <c r="R75" s="29">
        <f>VLOOKUP(IF(P75-'data'!$G$24&lt;0,0,P75-'data'!$G$24),P2:Q1104,2)</f>
        <v>41.2273549175097</v>
      </c>
    </row>
    <row r="76" ht="20.05" customHeight="1">
      <c r="A76" s="22">
        <f>$A75+C75</f>
        <v>357.560866034489</v>
      </c>
      <c r="B76" s="23">
        <v>3.5</v>
      </c>
      <c r="C76" s="24">
        <v>5</v>
      </c>
      <c r="D76" t="b" s="25">
        <f>D$3</f>
        <v>1</v>
      </c>
      <c r="E76" s="24">
        <f>IF(B76-B75&gt;0,(B76-B75)/'data'!$G$26*100-1,E75-C76)</f>
        <v>-310</v>
      </c>
      <c r="F76" s="25">
        <f>3600*(B76*'data'!$C$15/1000-H76-I76)/C76</f>
        <v>669.231286397461</v>
      </c>
      <c r="G76" s="25">
        <f>IF(N76&gt;B76,0,IF(E76&gt;0,'data'!$H$29,IF(F76&lt;0,0,F76)))</f>
        <v>669.231286397461</v>
      </c>
      <c r="H76" s="30">
        <f>(J76*'data'!$C$16+K76*OFFSET('data'!$C$17,0,$D$3)-I75*(OFFSET('data'!$C$18,0,$D$3)+'data'!$C$19+OFFSET('data'!$C$20,0,$D$3)))*$C76/60</f>
        <v>-0.930757791384866</v>
      </c>
      <c r="I76" s="30">
        <f>(G75/60)*$C76/60+H76+I75</f>
        <v>22.9100022879658</v>
      </c>
      <c r="J76" s="30">
        <f>J75+('data'!$C$19*I75-'data'!$C$16*J75)*$C76/60</f>
        <v>60.0856701189949</v>
      </c>
      <c r="K76" s="30">
        <f>K75+(OFFSET('data'!$C$20,0,$D$3)*I75-OFFSET('data'!$C$17,0,$D$3)*K75)*$C76/60</f>
        <v>31.3579832136456</v>
      </c>
      <c r="L76" s="28">
        <f>$A76/60</f>
        <v>5.95934776724148</v>
      </c>
      <c r="M76" s="24">
        <f>I76/'data'!$C$15*1000</f>
        <v>3.50019401456007</v>
      </c>
      <c r="N76" s="24">
        <f>N75+'data'!$G$21*(M75-N75)/60*C75</f>
        <v>3.48472482268426</v>
      </c>
      <c r="O76" s="25">
        <f>IF(N76&lt;='data'!$G$22,1.89,1.47)</f>
        <v>1.47</v>
      </c>
      <c r="P76" s="24">
        <f>$A76</f>
        <v>357.560866034489</v>
      </c>
      <c r="Q76" s="29">
        <f>'data'!$G$23-'data'!$G$23*(1-('data'!$G$22^O76)/('data'!$G$22^O76+N76^O76))</f>
        <v>41.2182203996378</v>
      </c>
      <c r="R76" s="29">
        <f>VLOOKUP(IF(P76-'data'!$G$24&lt;0,0,P76-'data'!$G$24),P2:Q1104,2)</f>
        <v>41.2254840224524</v>
      </c>
    </row>
    <row r="77" ht="20.05" customHeight="1">
      <c r="A77" s="22">
        <f>$A76+C76</f>
        <v>362.560866034489</v>
      </c>
      <c r="B77" s="23">
        <v>3.5</v>
      </c>
      <c r="C77" s="24">
        <v>5</v>
      </c>
      <c r="D77" t="b" s="25">
        <f>D$3</f>
        <v>1</v>
      </c>
      <c r="E77" s="24">
        <f>IF(B77-B76&gt;0,(B77-B76)/'data'!$G$26*100-1,E76-C77)</f>
        <v>-315</v>
      </c>
      <c r="F77" s="25">
        <f>3600*(B77*'data'!$C$15/1000-H77-I77)/C77</f>
        <v>668.327044111674</v>
      </c>
      <c r="G77" s="25">
        <f>IF(N77&gt;B77,0,IF(E77&gt;0,'data'!$H$29,IF(F77&lt;0,0,F77)))</f>
        <v>668.327044111674</v>
      </c>
      <c r="H77" s="30">
        <f>(J77*'data'!$C$16+K77*OFFSET('data'!$C$17,0,$D$3)-I76*(OFFSET('data'!$C$18,0,$D$3)+'data'!$C$19+OFFSET('data'!$C$20,0,$D$3)))*$C77/60</f>
        <v>-0.929494898547774</v>
      </c>
      <c r="I77" s="30">
        <f>(G76/60)*$C77/60+H77+I76</f>
        <v>22.9099952871923</v>
      </c>
      <c r="J77" s="30">
        <f>J76+('data'!$C$19*I76-'data'!$C$16*J76)*$C77/60</f>
        <v>60.2867548532095</v>
      </c>
      <c r="K77" s="30">
        <f>K76+(OFFSET('data'!$C$20,0,$D$3)*I76-OFFSET('data'!$C$17,0,$D$3)*K76)*$C77/60</f>
        <v>31.5729316881029</v>
      </c>
      <c r="L77" s="28">
        <f>$A77/60</f>
        <v>6.04268110057482</v>
      </c>
      <c r="M77" s="24">
        <f>I77/'data'!$C$15*1000</f>
        <v>3.50019294498071</v>
      </c>
      <c r="N77" s="24">
        <f>N76+'data'!$G$21*(M76-N76)/60*C76</f>
        <v>3.48490685196345</v>
      </c>
      <c r="O77" s="25">
        <f>IF(N77&lt;='data'!$G$22,1.89,1.47)</f>
        <v>1.47</v>
      </c>
      <c r="P77" s="24">
        <f>$A77</f>
        <v>362.560866034489</v>
      </c>
      <c r="Q77" s="29">
        <f>'data'!$G$23-'data'!$G$23*(1-('data'!$G$22^O77)/('data'!$G$22^O77+N77^O77))</f>
        <v>41.2164581796668</v>
      </c>
      <c r="R77" s="29">
        <f>VLOOKUP(IF(P77-'data'!$G$24&lt;0,0,P77-'data'!$G$24),P2:Q1104,2)</f>
        <v>41.2236353870243</v>
      </c>
    </row>
    <row r="78" ht="20.05" customHeight="1">
      <c r="A78" s="22">
        <f>$A77+C77</f>
        <v>367.560866034489</v>
      </c>
      <c r="B78" s="23">
        <v>3.5</v>
      </c>
      <c r="C78" s="24">
        <v>5</v>
      </c>
      <c r="D78" t="b" s="25">
        <f>D$3</f>
        <v>1</v>
      </c>
      <c r="E78" s="24">
        <f>IF(B78-B77&gt;0,(B78-B77)/'data'!$G$26*100-1,E77-C78)</f>
        <v>-320</v>
      </c>
      <c r="F78" s="25">
        <f>3600*(B78*'data'!$C$15/1000-H78-I78)/C78</f>
        <v>667.427783464769</v>
      </c>
      <c r="G78" s="25">
        <f>IF(N78&gt;B78,0,IF(E78&gt;0,'data'!$H$29,IF(F78&lt;0,0,F78)))</f>
        <v>667.427783464769</v>
      </c>
      <c r="H78" s="30">
        <f>(J78*'data'!$C$16+K78*OFFSET('data'!$C$17,0,$D$3)-I77*(OFFSET('data'!$C$18,0,$D$3)+'data'!$C$19+OFFSET('data'!$C$20,0,$D$3)))*$C78/60</f>
        <v>-0.928238965568872</v>
      </c>
      <c r="I78" s="30">
        <f>(G77/60)*$C78/60+H78+I77</f>
        <v>22.9099883273341</v>
      </c>
      <c r="J78" s="30">
        <f>J77+('data'!$C$19*I77-'data'!$C$16*J77)*$C78/60</f>
        <v>60.4866593811243</v>
      </c>
      <c r="K78" s="30">
        <f>K77+(OFFSET('data'!$C$20,0,$D$3)*I77-OFFSET('data'!$C$17,0,$D$3)*K77)*$C78/60</f>
        <v>31.787797635638</v>
      </c>
      <c r="L78" s="28">
        <f>$A78/60</f>
        <v>6.12601443390815</v>
      </c>
      <c r="M78" s="24">
        <f>I78/'data'!$C$15*1000</f>
        <v>3.5001918816524</v>
      </c>
      <c r="N78" s="24">
        <f>N77+'data'!$G$21*(M77-N77)/60*C77</f>
        <v>3.48508672667934</v>
      </c>
      <c r="O78" s="25">
        <f>IF(N78&lt;='data'!$G$22,1.89,1.47)</f>
        <v>1.47</v>
      </c>
      <c r="P78" s="24">
        <f>$A78</f>
        <v>367.560866034489</v>
      </c>
      <c r="Q78" s="29">
        <f>'data'!$G$23-'data'!$G$23*(1-('data'!$G$22^O78)/('data'!$G$22^O78+N78^O78))</f>
        <v>41.2147169234768</v>
      </c>
      <c r="R78" s="29">
        <f>VLOOKUP(IF(P78-'data'!$G$24&lt;0,0,P78-'data'!$G$24),P2:Q1104,2)</f>
        <v>41.2218087457441</v>
      </c>
    </row>
    <row r="79" ht="20.05" customHeight="1">
      <c r="A79" s="22">
        <f>$A78+C78</f>
        <v>372.560866034489</v>
      </c>
      <c r="B79" s="23">
        <v>3.5</v>
      </c>
      <c r="C79" s="24">
        <v>5</v>
      </c>
      <c r="D79" t="b" s="25">
        <f>D$3</f>
        <v>1</v>
      </c>
      <c r="E79" s="24">
        <f>IF(B79-B78&gt;0,(B79-B78)/'data'!$G$26*100-1,E78-C79)</f>
        <v>-325</v>
      </c>
      <c r="F79" s="25">
        <f>3600*(B79*'data'!$C$15/1000-H79-I79)/C79</f>
        <v>666.533475343434</v>
      </c>
      <c r="G79" s="25">
        <f>IF(N79&gt;B79,0,IF(E79&gt;0,'data'!$H$29,IF(F79&lt;0,0,F79)))</f>
        <v>666.533475343434</v>
      </c>
      <c r="H79" s="30">
        <f>(J79*'data'!$C$16+K79*OFFSET('data'!$C$17,0,$D$3)-I78*(OFFSET('data'!$C$18,0,$D$3)+'data'!$C$19+OFFSET('data'!$C$20,0,$D$3)))*$C79/60</f>
        <v>-0.926989951772907</v>
      </c>
      <c r="I79" s="30">
        <f>(G78/60)*$C79/60+H79+I78</f>
        <v>22.9099814081511</v>
      </c>
      <c r="J79" s="30">
        <f>J78+('data'!$C$19*I78-'data'!$C$16*J78)*$C79/60</f>
        <v>60.6853906296006</v>
      </c>
      <c r="K79" s="30">
        <f>K78+(OFFSET('data'!$C$20,0,$D$3)*I78-OFFSET('data'!$C$17,0,$D$3)*K78)*$C79/60</f>
        <v>32.0025810883148</v>
      </c>
      <c r="L79" s="28">
        <f>$A79/60</f>
        <v>6.20934776724148</v>
      </c>
      <c r="M79" s="24">
        <f>I79/'data'!$C$15*1000</f>
        <v>3.50019082453845</v>
      </c>
      <c r="N79" s="24">
        <f>N78+'data'!$G$21*(M78-N78)/60*C78</f>
        <v>3.48526447225868</v>
      </c>
      <c r="O79" s="25">
        <f>IF(N79&lt;='data'!$G$22,1.89,1.47)</f>
        <v>1.47</v>
      </c>
      <c r="P79" s="24">
        <f>$A79</f>
        <v>372.560866034489</v>
      </c>
      <c r="Q79" s="29">
        <f>'data'!$G$23-'data'!$G$23*(1-('data'!$G$22^O79)/('data'!$G$22^O79+N79^O79))</f>
        <v>41.2129963811736</v>
      </c>
      <c r="R79" s="29">
        <f>VLOOKUP(IF(P79-'data'!$G$24&lt;0,0,P79-'data'!$G$24),P2:Q1104,2)</f>
        <v>41.2200038363256</v>
      </c>
    </row>
    <row r="80" ht="20.05" customHeight="1">
      <c r="A80" s="22">
        <f>$A79+C79</f>
        <v>377.560866034489</v>
      </c>
      <c r="B80" s="23">
        <v>3.5</v>
      </c>
      <c r="C80" s="24">
        <v>5</v>
      </c>
      <c r="D80" t="b" s="25">
        <f>D$3</f>
        <v>1</v>
      </c>
      <c r="E80" s="24">
        <f>IF(B80-B79&gt;0,(B80-B79)/'data'!$G$26*100-1,E79-C80)</f>
        <v>-330</v>
      </c>
      <c r="F80" s="25">
        <f>3600*(B80*'data'!$C$15/1000-H80-I80)/C80</f>
        <v>665.644090805045</v>
      </c>
      <c r="G80" s="25">
        <f>IF(N80&gt;B80,0,IF(E80&gt;0,'data'!$H$29,IF(F80&lt;0,0,F80)))</f>
        <v>665.644090805045</v>
      </c>
      <c r="H80" s="30">
        <f>(J80*'data'!$C$16+K80*OFFSET('data'!$C$17,0,$D$3)-I79*(OFFSET('data'!$C$18,0,$D$3)+'data'!$C$19+OFFSET('data'!$C$20,0,$D$3)))*$C80/60</f>
        <v>-0.925747816723288</v>
      </c>
      <c r="I80" s="30">
        <f>(G79/60)*$C80/60+H80+I79</f>
        <v>22.9099745294048</v>
      </c>
      <c r="J80" s="30">
        <f>J79+('data'!$C$19*I79-'data'!$C$16*J79)*$C80/60</f>
        <v>60.8829554848447</v>
      </c>
      <c r="K80" s="30">
        <f>K79+(OFFSET('data'!$C$20,0,$D$3)*I79-OFFSET('data'!$C$17,0,$D$3)*K79)*$C80/60</f>
        <v>32.2172820781827</v>
      </c>
      <c r="L80" s="28">
        <f>$A80/60</f>
        <v>6.29268110057482</v>
      </c>
      <c r="M80" s="24">
        <f>I80/'data'!$C$15*1000</f>
        <v>3.50018977360243</v>
      </c>
      <c r="N80" s="24">
        <f>N79+'data'!$G$21*(M79-N79)/60*C79</f>
        <v>3.4854401138286</v>
      </c>
      <c r="O80" s="25">
        <f>IF(N80&lt;='data'!$G$22,1.89,1.47)</f>
        <v>1.47</v>
      </c>
      <c r="P80" s="24">
        <f>$A80</f>
        <v>377.560866034489</v>
      </c>
      <c r="Q80" s="29">
        <f>'data'!$G$23-'data'!$G$23*(1-('data'!$G$22^O80)/('data'!$G$22^O80+N80^O80))</f>
        <v>41.211296305866</v>
      </c>
      <c r="R80" s="29">
        <f>VLOOKUP(IF(P80-'data'!$G$24&lt;0,0,P80-'data'!$G$24),P2:Q1104,2)</f>
        <v>41.2182203996378</v>
      </c>
    </row>
    <row r="81" ht="20.05" customHeight="1">
      <c r="A81" s="22">
        <f>$A80+C80</f>
        <v>382.560866034489</v>
      </c>
      <c r="B81" s="23">
        <v>3.5</v>
      </c>
      <c r="C81" s="24">
        <v>5</v>
      </c>
      <c r="D81" t="b" s="25">
        <f>D$3</f>
        <v>1</v>
      </c>
      <c r="E81" s="24">
        <f>IF(B81-B80&gt;0,(B81-B80)/'data'!$G$26*100-1,E80-C81)</f>
        <v>-335</v>
      </c>
      <c r="F81" s="25">
        <f>3600*(B81*'data'!$C$15/1000-H81-I81)/C81</f>
        <v>664.759601077022</v>
      </c>
      <c r="G81" s="25">
        <f>IF(N81&gt;B81,0,IF(E81&gt;0,'data'!$H$29,IF(F81&lt;0,0,F81)))</f>
        <v>664.759601077022</v>
      </c>
      <c r="H81" s="30">
        <f>(J81*'data'!$C$16+K81*OFFSET('data'!$C$17,0,$D$3)-I80*(OFFSET('data'!$C$18,0,$D$3)+'data'!$C$19+OFFSET('data'!$C$20,0,$D$3)))*$C81/60</f>
        <v>-0.924512520220701</v>
      </c>
      <c r="I81" s="30">
        <f>(G80/60)*$C81/60+H81+I80</f>
        <v>22.9099676908578</v>
      </c>
      <c r="J81" s="30">
        <f>J80+('data'!$C$19*I80-'data'!$C$16*J80)*$C81/60</f>
        <v>61.0793607926462</v>
      </c>
      <c r="K81" s="30">
        <f>K80+(OFFSET('data'!$C$20,0,$D$3)*I80-OFFSET('data'!$C$17,0,$D$3)*K80)*$C81/60</f>
        <v>32.4319006372762</v>
      </c>
      <c r="L81" s="28">
        <f>$A81/60</f>
        <v>6.37601443390815</v>
      </c>
      <c r="M81" s="24">
        <f>I81/'data'!$C$15*1000</f>
        <v>3.50018872880807</v>
      </c>
      <c r="N81" s="24">
        <f>N80+'data'!$G$21*(M80-N80)/60*C80</f>
        <v>3.48561367622013</v>
      </c>
      <c r="O81" s="25">
        <f>IF(N81&lt;='data'!$G$22,1.89,1.47)</f>
        <v>1.47</v>
      </c>
      <c r="P81" s="24">
        <f>$A81</f>
        <v>382.560866034489</v>
      </c>
      <c r="Q81" s="29">
        <f>'data'!$G$23-'data'!$G$23*(1-('data'!$G$22^O81)/('data'!$G$22^O81+N81^O81))</f>
        <v>41.2096164536301</v>
      </c>
      <c r="R81" s="29">
        <f>VLOOKUP(IF(P81-'data'!$G$24&lt;0,0,P81-'data'!$G$24),P2:Q1104,2)</f>
        <v>41.2164581796668</v>
      </c>
    </row>
    <row r="82" ht="20.05" customHeight="1">
      <c r="A82" s="22">
        <f>$A81+C81</f>
        <v>387.560866034489</v>
      </c>
      <c r="B82" s="23">
        <v>3.5</v>
      </c>
      <c r="C82" s="24">
        <v>5</v>
      </c>
      <c r="D82" t="b" s="25">
        <f>D$3</f>
        <v>1</v>
      </c>
      <c r="E82" s="24">
        <f>IF(B82-B81&gt;0,(B82-B81)/'data'!$G$26*100-1,E81-C82)</f>
        <v>-340</v>
      </c>
      <c r="F82" s="25">
        <f>3600*(B82*'data'!$C$15/1000-H82-I82)/C82</f>
        <v>663.879977555520</v>
      </c>
      <c r="G82" s="25">
        <f>IF(N82&gt;B82,0,IF(E82&gt;0,'data'!$H$29,IF(F82&lt;0,0,F82)))</f>
        <v>663.879977555520</v>
      </c>
      <c r="H82" s="30">
        <f>(J82*'data'!$C$16+K82*OFFSET('data'!$C$17,0,$D$3)-I81*(OFFSET('data'!$C$18,0,$D$3)+'data'!$C$19+OFFSET('data'!$C$20,0,$D$3)))*$C82/60</f>
        <v>-0.9232840223016811</v>
      </c>
      <c r="I82" s="30">
        <f>(G81/60)*$C82/60+H82+I81</f>
        <v>22.9099608922742</v>
      </c>
      <c r="J82" s="30">
        <f>J81+('data'!$C$19*I81-'data'!$C$16*J81)*$C82/60</f>
        <v>61.2746133586157</v>
      </c>
      <c r="K82" s="30">
        <f>K81+(OFFSET('data'!$C$20,0,$D$3)*I81-OFFSET('data'!$C$17,0,$D$3)*K81)*$C82/60</f>
        <v>32.6464367976154</v>
      </c>
      <c r="L82" s="28">
        <f>$A82/60</f>
        <v>6.45934776724148</v>
      </c>
      <c r="M82" s="24">
        <f>I82/'data'!$C$15*1000</f>
        <v>3.50018769011932</v>
      </c>
      <c r="N82" s="24">
        <f>N81+'data'!$G$21*(M81-N81)/60*C81</f>
        <v>3.48578518397167</v>
      </c>
      <c r="O82" s="25">
        <f>IF(N82&lt;='data'!$G$22,1.89,1.47)</f>
        <v>1.47</v>
      </c>
      <c r="P82" s="24">
        <f>$A82</f>
        <v>387.560866034489</v>
      </c>
      <c r="Q82" s="29">
        <f>'data'!$G$23-'data'!$G$23*(1-('data'!$G$22^O82)/('data'!$G$22^O82+N82^O82))</f>
        <v>41.2079565834725</v>
      </c>
      <c r="R82" s="29">
        <f>VLOOKUP(IF(P82-'data'!$G$24&lt;0,0,P82-'data'!$G$24),P2:Q1104,2)</f>
        <v>41.2147169234768</v>
      </c>
    </row>
    <row r="83" ht="20.05" customHeight="1">
      <c r="A83" s="22">
        <f>$A82+C82</f>
        <v>392.560866034489</v>
      </c>
      <c r="B83" s="23">
        <v>3.5</v>
      </c>
      <c r="C83" s="24">
        <v>5</v>
      </c>
      <c r="D83" t="b" s="25">
        <f>D$3</f>
        <v>1</v>
      </c>
      <c r="E83" s="24">
        <f>IF(B83-B82&gt;0,(B83-B82)/'data'!$G$26*100-1,E82-C83)</f>
        <v>-345</v>
      </c>
      <c r="F83" s="25">
        <f>3600*(B83*'data'!$C$15/1000-H83-I83)/C83</f>
        <v>663.005191804451</v>
      </c>
      <c r="G83" s="25">
        <f>IF(N83&gt;B83,0,IF(E83&gt;0,'data'!$H$29,IF(F83&lt;0,0,F83)))</f>
        <v>663.005191804451</v>
      </c>
      <c r="H83" s="30">
        <f>(J83*'data'!$C$16+K83*OFFSET('data'!$C$17,0,$D$3)-I82*(OFFSET('data'!$C$18,0,$D$3)+'data'!$C$19+OFFSET('data'!$C$20,0,$D$3)))*$C83/60</f>
        <v>-0.922062283237263</v>
      </c>
      <c r="I83" s="30">
        <f>(G82/60)*$C83/60+H83+I82</f>
        <v>22.9099541334196</v>
      </c>
      <c r="J83" s="30">
        <f>J82+('data'!$C$19*I82-'data'!$C$16*J82)*$C83/60</f>
        <v>61.4687199484201</v>
      </c>
      <c r="K83" s="30">
        <f>K82+(OFFSET('data'!$C$20,0,$D$3)*I82-OFFSET('data'!$C$17,0,$D$3)*K82)*$C83/60</f>
        <v>32.8608905912056</v>
      </c>
      <c r="L83" s="28">
        <f>$A83/60</f>
        <v>6.54268110057482</v>
      </c>
      <c r="M83" s="24">
        <f>I83/'data'!$C$15*1000</f>
        <v>3.50018665750037</v>
      </c>
      <c r="N83" s="24">
        <f>N82+'data'!$G$21*(M82-N82)/60*C82</f>
        <v>3.48595466133246</v>
      </c>
      <c r="O83" s="25">
        <f>IF(N83&lt;='data'!$G$22,1.89,1.47)</f>
        <v>1.47</v>
      </c>
      <c r="P83" s="24">
        <f>$A83</f>
        <v>392.560866034489</v>
      </c>
      <c r="Q83" s="29">
        <f>'data'!$G$23-'data'!$G$23*(1-('data'!$G$22^O83)/('data'!$G$22^O83+N83^O83))</f>
        <v>41.2063164572943</v>
      </c>
      <c r="R83" s="29">
        <f>VLOOKUP(IF(P83-'data'!$G$24&lt;0,0,P83-'data'!$G$24),P2:Q1104,2)</f>
        <v>41.2129963811736</v>
      </c>
    </row>
    <row r="84" ht="20.05" customHeight="1">
      <c r="A84" s="22">
        <f>$A83+C83</f>
        <v>397.560866034489</v>
      </c>
      <c r="B84" s="23">
        <v>3.5</v>
      </c>
      <c r="C84" s="24">
        <v>5</v>
      </c>
      <c r="D84" t="b" s="25">
        <f>D$3</f>
        <v>1</v>
      </c>
      <c r="E84" s="24">
        <f>IF(B84-B83&gt;0,(B84-B83)/'data'!$G$26*100-1,E83-C84)</f>
        <v>-350</v>
      </c>
      <c r="F84" s="25">
        <f>3600*(B84*'data'!$C$15/1000-H84-I84)/C84</f>
        <v>662.1352155546321</v>
      </c>
      <c r="G84" s="25">
        <f>IF(N84&gt;B84,0,IF(E84&gt;0,'data'!$H$29,IF(F84&lt;0,0,F84)))</f>
        <v>662.1352155546321</v>
      </c>
      <c r="H84" s="30">
        <f>(J84*'data'!$C$16+K84*OFFSET('data'!$C$17,0,$D$3)-I83*(OFFSET('data'!$C$18,0,$D$3)+'data'!$C$19+OFFSET('data'!$C$20,0,$D$3)))*$C84/60</f>
        <v>-0.920847263531593</v>
      </c>
      <c r="I84" s="30">
        <f>(G83/60)*$C84/60+H84+I83</f>
        <v>22.9099474140609</v>
      </c>
      <c r="J84" s="30">
        <f>J83+('data'!$C$19*I83-'data'!$C$16*J83)*$C84/60</f>
        <v>61.6616872880174</v>
      </c>
      <c r="K84" s="30">
        <f>K83+(OFFSET('data'!$C$20,0,$D$3)*I83-OFFSET('data'!$C$17,0,$D$3)*K83)*$C84/60</f>
        <v>33.0752620500376</v>
      </c>
      <c r="L84" s="28">
        <f>$A84/60</f>
        <v>6.62601443390815</v>
      </c>
      <c r="M84" s="24">
        <f>I84/'data'!$C$15*1000</f>
        <v>3.50018563091562</v>
      </c>
      <c r="N84" s="24">
        <f>N83+'data'!$G$21*(M83-N83)/60*C83</f>
        <v>3.48612213226596</v>
      </c>
      <c r="O84" s="25">
        <f>IF(N84&lt;='data'!$G$22,1.89,1.47)</f>
        <v>1.47</v>
      </c>
      <c r="P84" s="24">
        <f>$A84</f>
        <v>397.560866034489</v>
      </c>
      <c r="Q84" s="29">
        <f>'data'!$G$23-'data'!$G$23*(1-('data'!$G$22^O84)/('data'!$G$22^O84+N84^O84))</f>
        <v>41.2046958398565</v>
      </c>
      <c r="R84" s="29">
        <f>VLOOKUP(IF(P84-'data'!$G$24&lt;0,0,P84-'data'!$G$24),P2:Q1104,2)</f>
        <v>41.211296305866</v>
      </c>
    </row>
    <row r="85" ht="20.05" customHeight="1">
      <c r="A85" s="22">
        <f>$A84+C84</f>
        <v>402.560866034489</v>
      </c>
      <c r="B85" s="23">
        <v>3.5</v>
      </c>
      <c r="C85" s="24">
        <v>5</v>
      </c>
      <c r="D85" t="b" s="25">
        <f>D$3</f>
        <v>1</v>
      </c>
      <c r="E85" s="24">
        <f>IF(B85-B84&gt;0,(B85-B84)/'data'!$G$26*100-1,E84-C85)</f>
        <v>-355</v>
      </c>
      <c r="F85" s="25">
        <f>3600*(B85*'data'!$C$15/1000-H85-I85)/C85</f>
        <v>661.270020702871</v>
      </c>
      <c r="G85" s="25">
        <f>IF(N85&gt;B85,0,IF(E85&gt;0,'data'!$H$29,IF(F85&lt;0,0,F85)))</f>
        <v>661.270020702871</v>
      </c>
      <c r="H85" s="30">
        <f>(J85*'data'!$C$16+K85*OFFSET('data'!$C$17,0,$D$3)-I84*(OFFSET('data'!$C$18,0,$D$3)+'data'!$C$19+OFFSET('data'!$C$20,0,$D$3)))*$C85/60</f>
        <v>-0.919638923920558</v>
      </c>
      <c r="I85" s="30">
        <f>(G84/60)*$C85/60+H85+I84</f>
        <v>22.9099407339662</v>
      </c>
      <c r="J85" s="30">
        <f>J84+('data'!$C$19*I84-'data'!$C$16*J84)*$C85/60</f>
        <v>61.8535220638895</v>
      </c>
      <c r="K85" s="30">
        <f>K84+(OFFSET('data'!$C$20,0,$D$3)*I84-OFFSET('data'!$C$17,0,$D$3)*K84)*$C85/60</f>
        <v>33.2895512060876</v>
      </c>
      <c r="L85" s="28">
        <f>$A85/60</f>
        <v>6.70934776724148</v>
      </c>
      <c r="M85" s="24">
        <f>I85/'data'!$C$15*1000</f>
        <v>3.50018461032962</v>
      </c>
      <c r="N85" s="24">
        <f>N84+'data'!$G$21*(M84-N84)/60*C84</f>
        <v>3.48628762045324</v>
      </c>
      <c r="O85" s="25">
        <f>IF(N85&lt;='data'!$G$22,1.89,1.47)</f>
        <v>1.47</v>
      </c>
      <c r="P85" s="24">
        <f>$A85</f>
        <v>402.560866034489</v>
      </c>
      <c r="Q85" s="29">
        <f>'data'!$G$23-'data'!$G$23*(1-('data'!$G$22^O85)/('data'!$G$22^O85+N85^O85))</f>
        <v>41.203094498744</v>
      </c>
      <c r="R85" s="29">
        <f>VLOOKUP(IF(P85-'data'!$G$24&lt;0,0,P85-'data'!$G$24),P2:Q1104,2)</f>
        <v>41.2096164536301</v>
      </c>
    </row>
    <row r="86" ht="20.05" customHeight="1">
      <c r="A86" s="22">
        <f>$A85+C85</f>
        <v>407.560866034489</v>
      </c>
      <c r="B86" s="23">
        <v>3.5</v>
      </c>
      <c r="C86" s="24">
        <v>5</v>
      </c>
      <c r="D86" t="b" s="25">
        <f>D$3</f>
        <v>1</v>
      </c>
      <c r="E86" s="24">
        <f>IF(B86-B85&gt;0,(B86-B85)/'data'!$G$26*100-1,E85-C86)</f>
        <v>-360</v>
      </c>
      <c r="F86" s="25">
        <f>3600*(B86*'data'!$C$15/1000-H86-I86)/C86</f>
        <v>660.4095793106191</v>
      </c>
      <c r="G86" s="25">
        <f>IF(N86&gt;B86,0,IF(E86&gt;0,'data'!$H$29,IF(F86&lt;0,0,F86)))</f>
        <v>660.4095793106191</v>
      </c>
      <c r="H86" s="30">
        <f>(J86*'data'!$C$16+K86*OFFSET('data'!$C$17,0,$D$3)-I85*(OFFSET('data'!$C$18,0,$D$3)+'data'!$C$19+OFFSET('data'!$C$20,0,$D$3)))*$C86/60</f>
        <v>-0.9184372253704191</v>
      </c>
      <c r="I86" s="30">
        <f>(G85/60)*$C86/60+H86+I85</f>
        <v>22.9099340929053</v>
      </c>
      <c r="J86" s="30">
        <f>J85+('data'!$C$19*I85-'data'!$C$16*J85)*$C86/60</f>
        <v>62.0442309232743</v>
      </c>
      <c r="K86" s="30">
        <f>K85+(OFFSET('data'!$C$20,0,$D$3)*I85-OFFSET('data'!$C$17,0,$D$3)*K85)*$C86/60</f>
        <v>33.5037580913172</v>
      </c>
      <c r="L86" s="28">
        <f>$A86/60</f>
        <v>6.79268110057482</v>
      </c>
      <c r="M86" s="24">
        <f>I86/'data'!$C$15*1000</f>
        <v>3.50018359570722</v>
      </c>
      <c r="N86" s="24">
        <f>N85+'data'!$G$21*(M85-N85)/60*C85</f>
        <v>3.48645114929628</v>
      </c>
      <c r="O86" s="25">
        <f>IF(N86&lt;='data'!$G$22,1.89,1.47)</f>
        <v>1.47</v>
      </c>
      <c r="P86" s="24">
        <f>$A86</f>
        <v>407.560866034489</v>
      </c>
      <c r="Q86" s="29">
        <f>'data'!$G$23-'data'!$G$23*(1-('data'!$G$22^O86)/('data'!$G$22^O86+N86^O86))</f>
        <v>41.2015122043321</v>
      </c>
      <c r="R86" s="29">
        <f>VLOOKUP(IF(P86-'data'!$G$24&lt;0,0,P86-'data'!$G$24),P2:Q1104,2)</f>
        <v>41.2079565834725</v>
      </c>
    </row>
    <row r="87" ht="20.05" customHeight="1">
      <c r="A87" s="22">
        <f>$A86+C86</f>
        <v>412.560866034489</v>
      </c>
      <c r="B87" s="23">
        <v>3.5</v>
      </c>
      <c r="C87" s="24">
        <v>5</v>
      </c>
      <c r="D87" t="b" s="25">
        <f>D$3</f>
        <v>1</v>
      </c>
      <c r="E87" s="24">
        <f>IF(B87-B86&gt;0,(B87-B86)/'data'!$G$26*100-1,E86-C87)</f>
        <v>-365</v>
      </c>
      <c r="F87" s="25">
        <f>3600*(B87*'data'!$C$15/1000-H87-I87)/C87</f>
        <v>659.553863603449</v>
      </c>
      <c r="G87" s="25">
        <f>IF(N87&gt;B87,0,IF(E87&gt;0,'data'!$H$29,IF(F87&lt;0,0,F87)))</f>
        <v>659.553863603449</v>
      </c>
      <c r="H87" s="30">
        <f>(J87*'data'!$C$16+K87*OFFSET('data'!$C$17,0,$D$3)-I86*(OFFSET('data'!$C$18,0,$D$3)+'data'!$C$19+OFFSET('data'!$C$20,0,$D$3)))*$C87/60</f>
        <v>-0.9172421290764829</v>
      </c>
      <c r="I87" s="30">
        <f>(G86/60)*$C87/60+H87+I86</f>
        <v>22.9099274906491</v>
      </c>
      <c r="J87" s="30">
        <f>J86+('data'!$C$19*I86-'data'!$C$16*J86)*$C87/60</f>
        <v>62.2338204743956</v>
      </c>
      <c r="K87" s="30">
        <f>K86+(OFFSET('data'!$C$20,0,$D$3)*I86-OFFSET('data'!$C$17,0,$D$3)*K86)*$C87/60</f>
        <v>33.7178827376734</v>
      </c>
      <c r="L87" s="28">
        <f>$A87/60</f>
        <v>6.87601443390815</v>
      </c>
      <c r="M87" s="24">
        <f>I87/'data'!$C$15*1000</f>
        <v>3.5001825870134</v>
      </c>
      <c r="N87" s="24">
        <f>N86+'data'!$G$21*(M86-N86)/60*C86</f>
        <v>3.48661274192128</v>
      </c>
      <c r="O87" s="25">
        <f>IF(N87&lt;='data'!$G$22,1.89,1.47)</f>
        <v>1.47</v>
      </c>
      <c r="P87" s="24">
        <f>$A87</f>
        <v>412.560866034489</v>
      </c>
      <c r="Q87" s="29">
        <f>'data'!$G$23-'data'!$G$23*(1-('data'!$G$22^O87)/('data'!$G$22^O87+N87^O87))</f>
        <v>41.1999487297518</v>
      </c>
      <c r="R87" s="29">
        <f>VLOOKUP(IF(P87-'data'!$G$24&lt;0,0,P87-'data'!$G$24),P2:Q1104,2)</f>
        <v>41.2063164572943</v>
      </c>
    </row>
    <row r="88" ht="20.05" customHeight="1">
      <c r="A88" s="22">
        <f>$A87+C87</f>
        <v>417.560866034489</v>
      </c>
      <c r="B88" s="23">
        <v>3.5</v>
      </c>
      <c r="C88" s="24">
        <v>5</v>
      </c>
      <c r="D88" t="b" s="25">
        <f>D$3</f>
        <v>1</v>
      </c>
      <c r="E88" s="24">
        <f>IF(B88-B87&gt;0,(B88-B87)/'data'!$G$26*100-1,E87-C88)</f>
        <v>-370</v>
      </c>
      <c r="F88" s="25">
        <f>3600*(B88*'data'!$C$15/1000-H88-I88)/C88</f>
        <v>658.702845969852</v>
      </c>
      <c r="G88" s="25">
        <f>IF(N88&gt;B88,0,IF(E88&gt;0,'data'!$H$29,IF(F88&lt;0,0,F88)))</f>
        <v>658.702845969852</v>
      </c>
      <c r="H88" s="30">
        <f>(J88*'data'!$C$16+K88*OFFSET('data'!$C$17,0,$D$3)-I87*(OFFSET('data'!$C$18,0,$D$3)+'data'!$C$19+OFFSET('data'!$C$20,0,$D$3)))*$C88/60</f>
        <v>-0.916053596461731</v>
      </c>
      <c r="I88" s="30">
        <f>(G87/60)*$C88/60+H88+I87</f>
        <v>22.9099209269699</v>
      </c>
      <c r="J88" s="30">
        <f>J87+('data'!$C$19*I87-'data'!$C$16*J87)*$C88/60</f>
        <v>62.4222972866922</v>
      </c>
      <c r="K88" s="30">
        <f>K87+(OFFSET('data'!$C$20,0,$D$3)*I87-OFFSET('data'!$C$17,0,$D$3)*K87)*$C88/60</f>
        <v>33.9319251770889</v>
      </c>
      <c r="L88" s="28">
        <f>$A88/60</f>
        <v>6.95934776724148</v>
      </c>
      <c r="M88" s="24">
        <f>I88/'data'!$C$15*1000</f>
        <v>3.50018158421339</v>
      </c>
      <c r="N88" s="24">
        <f>N87+'data'!$G$21*(M87-N87)/60*C87</f>
        <v>3.48677242118189</v>
      </c>
      <c r="O88" s="25">
        <f>IF(N88&lt;='data'!$G$22,1.89,1.47)</f>
        <v>1.47</v>
      </c>
      <c r="P88" s="24">
        <f>$A88</f>
        <v>417.560866034489</v>
      </c>
      <c r="Q88" s="29">
        <f>'data'!$G$23-'data'!$G$23*(1-('data'!$G$22^O88)/('data'!$G$22^O88+N88^O88))</f>
        <v>41.1984038508565</v>
      </c>
      <c r="R88" s="29">
        <f>VLOOKUP(IF(P88-'data'!$G$24&lt;0,0,P88-'data'!$G$24),P2:Q1104,2)</f>
        <v>41.2046958398565</v>
      </c>
    </row>
    <row r="89" ht="20.05" customHeight="1">
      <c r="A89" s="22">
        <f>$A88+C88</f>
        <v>422.560866034489</v>
      </c>
      <c r="B89" s="23">
        <v>3.5</v>
      </c>
      <c r="C89" s="24">
        <v>5</v>
      </c>
      <c r="D89" t="b" s="25">
        <f>D$3</f>
        <v>1</v>
      </c>
      <c r="E89" s="24">
        <f>IF(B89-B88&gt;0,(B89-B88)/'data'!$G$26*100-1,E88-C89)</f>
        <v>-375</v>
      </c>
      <c r="F89" s="25">
        <f>3600*(B89*'data'!$C$15/1000-H89-I89)/C89</f>
        <v>657.856498960283</v>
      </c>
      <c r="G89" s="25">
        <f>IF(N89&gt;B89,0,IF(E89&gt;0,'data'!$H$29,IF(F89&lt;0,0,F89)))</f>
        <v>657.856498960283</v>
      </c>
      <c r="H89" s="30">
        <f>(J89*'data'!$C$16+K89*OFFSET('data'!$C$17,0,$D$3)-I88*(OFFSET('data'!$C$18,0,$D$3)+'data'!$C$19+OFFSET('data'!$C$20,0,$D$3)))*$C89/60</f>
        <v>-0.914871589175497</v>
      </c>
      <c r="I89" s="30">
        <f>(G88/60)*$C89/60+H89+I88</f>
        <v>22.9099144016414</v>
      </c>
      <c r="J89" s="30">
        <f>J88+('data'!$C$19*I88-'data'!$C$16*J88)*$C89/60</f>
        <v>62.6096678910456</v>
      </c>
      <c r="K89" s="30">
        <f>K88+(OFFSET('data'!$C$20,0,$D$3)*I88-OFFSET('data'!$C$17,0,$D$3)*K88)*$C89/60</f>
        <v>34.1458854414817</v>
      </c>
      <c r="L89" s="28">
        <f>$A89/60</f>
        <v>7.04268110057482</v>
      </c>
      <c r="M89" s="24">
        <f>I89/'data'!$C$15*1000</f>
        <v>3.5001805872726</v>
      </c>
      <c r="N89" s="24">
        <f>N88+'data'!$G$21*(M88-N88)/60*C88</f>
        <v>3.48693020966243</v>
      </c>
      <c r="O89" s="25">
        <f>IF(N89&lt;='data'!$G$22,1.89,1.47)</f>
        <v>1.47</v>
      </c>
      <c r="P89" s="24">
        <f>$A89</f>
        <v>422.560866034489</v>
      </c>
      <c r="Q89" s="29">
        <f>'data'!$G$23-'data'!$G$23*(1-('data'!$G$22^O89)/('data'!$G$22^O89+N89^O89))</f>
        <v>41.1968773461884</v>
      </c>
      <c r="R89" s="29">
        <f>VLOOKUP(IF(P89-'data'!$G$24&lt;0,0,P89-'data'!$G$24),P2:Q1104,2)</f>
        <v>41.203094498744</v>
      </c>
    </row>
    <row r="90" ht="20.05" customHeight="1">
      <c r="A90" s="22">
        <f>$A89+C89</f>
        <v>427.560866034489</v>
      </c>
      <c r="B90" s="23">
        <v>3.5</v>
      </c>
      <c r="C90" s="24">
        <v>5</v>
      </c>
      <c r="D90" t="b" s="25">
        <f>D$3</f>
        <v>1</v>
      </c>
      <c r="E90" s="24">
        <f>IF(B90-B89&gt;0,(B90-B89)/'data'!$G$26*100-1,E89-C90)</f>
        <v>-380</v>
      </c>
      <c r="F90" s="25">
        <f>3600*(B90*'data'!$C$15/1000-H90-I90)/C90</f>
        <v>657.014795286353</v>
      </c>
      <c r="G90" s="25">
        <f>IF(N90&gt;B90,0,IF(E90&gt;0,'data'!$H$29,IF(F90&lt;0,0,F90)))</f>
        <v>657.014795286353</v>
      </c>
      <c r="H90" s="30">
        <f>(J90*'data'!$C$16+K90*OFFSET('data'!$C$17,0,$D$3)-I89*(OFFSET('data'!$C$18,0,$D$3)+'data'!$C$19+OFFSET('data'!$C$20,0,$D$3)))*$C90/60</f>
        <v>-0.913696069092139</v>
      </c>
      <c r="I90" s="30">
        <f>(G89/60)*$C90/60+H90+I89</f>
        <v>22.9099079144385</v>
      </c>
      <c r="J90" s="30">
        <f>J89+('data'!$C$19*I89-'data'!$C$16*J89)*$C90/60</f>
        <v>62.7959387800064</v>
      </c>
      <c r="K90" s="30">
        <f>K89+(OFFSET('data'!$C$20,0,$D$3)*I89-OFFSET('data'!$C$17,0,$D$3)*K89)*$C90/60</f>
        <v>34.3597635627553</v>
      </c>
      <c r="L90" s="28">
        <f>$A90/60</f>
        <v>7.12601443390815</v>
      </c>
      <c r="M90" s="24">
        <f>I90/'data'!$C$15*1000</f>
        <v>3.50017959615664</v>
      </c>
      <c r="N90" s="24">
        <f>N89+'data'!$G$21*(M89-N89)/60*C89</f>
        <v>3.48708612968106</v>
      </c>
      <c r="O90" s="25">
        <f>IF(N90&lt;='data'!$G$22,1.89,1.47)</f>
        <v>1.47</v>
      </c>
      <c r="P90" s="24">
        <f>$A90</f>
        <v>427.560866034489</v>
      </c>
      <c r="Q90" s="29">
        <f>'data'!$G$23-'data'!$G$23*(1-('data'!$G$22^O90)/('data'!$G$22^O90+N90^O90))</f>
        <v>41.1953689969463</v>
      </c>
      <c r="R90" s="29">
        <f>VLOOKUP(IF(P90-'data'!$G$24&lt;0,0,P90-'data'!$G$24),P2:Q1104,2)</f>
        <v>41.2015122043321</v>
      </c>
    </row>
    <row r="91" ht="20.05" customHeight="1">
      <c r="A91" s="22">
        <f>$A90+C90</f>
        <v>432.560866034489</v>
      </c>
      <c r="B91" s="23">
        <v>3.5</v>
      </c>
      <c r="C91" s="24">
        <v>5</v>
      </c>
      <c r="D91" t="b" s="25">
        <f>D$3</f>
        <v>1</v>
      </c>
      <c r="E91" s="24">
        <f>IF(B91-B90&gt;0,(B91-B90)/'data'!$G$26*100-1,E90-C91)</f>
        <v>-385</v>
      </c>
      <c r="F91" s="25">
        <f>3600*(B91*'data'!$C$15/1000-H91-I91)/C91</f>
        <v>656.177707819651</v>
      </c>
      <c r="G91" s="25">
        <f>IF(N91&gt;B91,0,IF(E91&gt;0,'data'!$H$29,IF(F91&lt;0,0,F91)))</f>
        <v>656.177707819651</v>
      </c>
      <c r="H91" s="30">
        <f>(J91*'data'!$C$16+K91*OFFSET('data'!$C$17,0,$D$3)-I90*(OFFSET('data'!$C$18,0,$D$3)+'data'!$C$19+OFFSET('data'!$C$20,0,$D$3)))*$C91/60</f>
        <v>-0.912526998309708</v>
      </c>
      <c r="I91" s="30">
        <f>(G90/60)*$C91/60+H91+I90</f>
        <v>22.9099014651376</v>
      </c>
      <c r="J91" s="30">
        <f>J90+('data'!$C$19*I90-'data'!$C$16*J90)*$C91/60</f>
        <v>62.9811164080191</v>
      </c>
      <c r="K91" s="30">
        <f>K90+(OFFSET('data'!$C$20,0,$D$3)*I90-OFFSET('data'!$C$17,0,$D$3)*K90)*$C91/60</f>
        <v>34.5735595727989</v>
      </c>
      <c r="L91" s="28">
        <f>$A91/60</f>
        <v>7.20934776724148</v>
      </c>
      <c r="M91" s="24">
        <f>I91/'data'!$C$15*1000</f>
        <v>3.50017861083136</v>
      </c>
      <c r="N91" s="24">
        <f>N90+'data'!$G$21*(M90-N90)/60*C90</f>
        <v>3.48724020329291</v>
      </c>
      <c r="O91" s="25">
        <f>IF(N91&lt;='data'!$G$22,1.89,1.47)</f>
        <v>1.47</v>
      </c>
      <c r="P91" s="24">
        <f>$A91</f>
        <v>432.560866034489</v>
      </c>
      <c r="Q91" s="29">
        <f>'data'!$G$23-'data'!$G$23*(1-('data'!$G$22^O91)/('data'!$G$22^O91+N91^O91))</f>
        <v>41.1938785869527</v>
      </c>
      <c r="R91" s="29">
        <f>VLOOKUP(IF(P91-'data'!$G$24&lt;0,0,P91-'data'!$G$24),P2:Q1104,2)</f>
        <v>41.1999487297518</v>
      </c>
    </row>
    <row r="92" ht="20.05" customHeight="1">
      <c r="A92" s="22">
        <f>$A91+C91</f>
        <v>437.560866034489</v>
      </c>
      <c r="B92" s="23">
        <v>3.5</v>
      </c>
      <c r="C92" s="24">
        <v>5</v>
      </c>
      <c r="D92" t="b" s="25">
        <f>D$3</f>
        <v>1</v>
      </c>
      <c r="E92" s="24">
        <f>IF(B92-B91&gt;0,(B92-B91)/'data'!$G$26*100-1,E91-C92)</f>
        <v>-390</v>
      </c>
      <c r="F92" s="25">
        <f>3600*(B92*'data'!$C$15/1000-H92-I92)/C92</f>
        <v>655.3452095911</v>
      </c>
      <c r="G92" s="25">
        <f>IF(N92&gt;B92,0,IF(E92&gt;0,'data'!$H$29,IF(F92&lt;0,0,F92)))</f>
        <v>655.3452095911</v>
      </c>
      <c r="H92" s="30">
        <f>(J92*'data'!$C$16+K92*OFFSET('data'!$C$17,0,$D$3)-I91*(OFFSET('data'!$C$18,0,$D$3)+'data'!$C$19+OFFSET('data'!$C$20,0,$D$3)))*$C92/60</f>
        <v>-0.911364339148654</v>
      </c>
      <c r="I92" s="30">
        <f>(G91/60)*$C92/60+H92+I91</f>
        <v>22.9098950535162</v>
      </c>
      <c r="J92" s="30">
        <f>J91+('data'!$C$19*I91-'data'!$C$16*J91)*$C92/60</f>
        <v>63.1652071916457</v>
      </c>
      <c r="K92" s="30">
        <f>K91+(OFFSET('data'!$C$20,0,$D$3)*I91-OFFSET('data'!$C$17,0,$D$3)*K91)*$C92/60</f>
        <v>34.7872735034871</v>
      </c>
      <c r="L92" s="28">
        <f>$A92/60</f>
        <v>7.29268110057482</v>
      </c>
      <c r="M92" s="24">
        <f>I92/'data'!$C$15*1000</f>
        <v>3.50017763126276</v>
      </c>
      <c r="N92" s="24">
        <f>N91+'data'!$G$21*(M91-N91)/60*C91</f>
        <v>3.48739245229318</v>
      </c>
      <c r="O92" s="25">
        <f>IF(N92&lt;='data'!$G$22,1.89,1.47)</f>
        <v>1.47</v>
      </c>
      <c r="P92" s="24">
        <f>$A92</f>
        <v>437.560866034489</v>
      </c>
      <c r="Q92" s="29">
        <f>'data'!$G$23-'data'!$G$23*(1-('data'!$G$22^O92)/('data'!$G$22^O92+N92^O92))</f>
        <v>41.1924059026221</v>
      </c>
      <c r="R92" s="29">
        <f>VLOOKUP(IF(P92-'data'!$G$24&lt;0,0,P92-'data'!$G$24),P2:Q1104,2)</f>
        <v>41.1984038508565</v>
      </c>
    </row>
    <row r="93" ht="20.05" customHeight="1">
      <c r="A93" s="22">
        <f>$A92+C92</f>
        <v>442.560866034489</v>
      </c>
      <c r="B93" s="23">
        <v>3.5</v>
      </c>
      <c r="C93" s="24">
        <v>5</v>
      </c>
      <c r="D93" t="b" s="25">
        <f>D$3</f>
        <v>1</v>
      </c>
      <c r="E93" s="24">
        <f>IF(B93-B92&gt;0,(B93-B92)/'data'!$G$26*100-1,E92-C93)</f>
        <v>-395</v>
      </c>
      <c r="F93" s="25">
        <f>3600*(B93*'data'!$C$15/1000-H93-I93)/C93</f>
        <v>654.517273789714</v>
      </c>
      <c r="G93" s="25">
        <f>IF(N93&gt;B93,0,IF(E93&gt;0,'data'!$H$29,IF(F93&lt;0,0,F93)))</f>
        <v>654.517273789714</v>
      </c>
      <c r="H93" s="30">
        <f>(J93*'data'!$C$16+K93*OFFSET('data'!$C$17,0,$D$3)-I92*(OFFSET('data'!$C$18,0,$D$3)+'data'!$C$19+OFFSET('data'!$C$20,0,$D$3)))*$C93/60</f>
        <v>-0.910208054150496</v>
      </c>
      <c r="I93" s="30">
        <f>(G92/60)*$C93/60+H93+I92</f>
        <v>22.9098886793533</v>
      </c>
      <c r="J93" s="30">
        <f>J92+('data'!$C$19*I92-'data'!$C$16*J92)*$C93/60</f>
        <v>63.3482175097883</v>
      </c>
      <c r="K93" s="30">
        <f>K92+(OFFSET('data'!$C$20,0,$D$3)*I92-OFFSET('data'!$C$17,0,$D$3)*K92)*$C93/60</f>
        <v>35.0009053866801</v>
      </c>
      <c r="L93" s="28">
        <f>$A93/60</f>
        <v>7.37601443390815</v>
      </c>
      <c r="M93" s="24">
        <f>I93/'data'!$C$15*1000</f>
        <v>3.50017665741708</v>
      </c>
      <c r="N93" s="24">
        <f>N92+'data'!$G$21*(M92-N92)/60*C92</f>
        <v>3.48754289822021</v>
      </c>
      <c r="O93" s="25">
        <f>IF(N93&lt;='data'!$G$22,1.89,1.47)</f>
        <v>1.47</v>
      </c>
      <c r="P93" s="24">
        <f>$A93</f>
        <v>442.560866034489</v>
      </c>
      <c r="Q93" s="29">
        <f>'data'!$G$23-'data'!$G$23*(1-('data'!$G$22^O93)/('data'!$G$22^O93+N93^O93))</f>
        <v>41.1909507329294</v>
      </c>
      <c r="R93" s="29">
        <f>VLOOKUP(IF(P93-'data'!$G$24&lt;0,0,P93-'data'!$G$24),P2:Q1104,2)</f>
        <v>41.1968773461884</v>
      </c>
    </row>
    <row r="94" ht="20.05" customHeight="1">
      <c r="A94" s="22">
        <f>$A93+C93</f>
        <v>447.560866034489</v>
      </c>
      <c r="B94" s="23">
        <v>3.5</v>
      </c>
      <c r="C94" s="24">
        <v>5</v>
      </c>
      <c r="D94" t="b" s="25">
        <f>D$3</f>
        <v>1</v>
      </c>
      <c r="E94" s="24">
        <f>IF(B94-B93&gt;0,(B94-B93)/'data'!$G$26*100-1,E93-C94)</f>
        <v>-400</v>
      </c>
      <c r="F94" s="25">
        <f>3600*(B94*'data'!$C$15/1000-H94-I94)/C94</f>
        <v>653.693873761898</v>
      </c>
      <c r="G94" s="25">
        <f>IF(N94&gt;B94,0,IF(E94&gt;0,'data'!$H$29,IF(F94&lt;0,0,F94)))</f>
        <v>653.693873761898</v>
      </c>
      <c r="H94" s="30">
        <f>(J94*'data'!$C$16+K94*OFFSET('data'!$C$17,0,$D$3)-I93*(OFFSET('data'!$C$18,0,$D$3)+'data'!$C$19+OFFSET('data'!$C$20,0,$D$3)))*$C94/60</f>
        <v>-0.909058106076551</v>
      </c>
      <c r="I94" s="30">
        <f>(G93/60)*$C94/60+H94+I93</f>
        <v>22.9098823424291</v>
      </c>
      <c r="J94" s="30">
        <f>J93+('data'!$C$19*I93-'data'!$C$16*J93)*$C94/60</f>
        <v>63.5301537039098</v>
      </c>
      <c r="K94" s="30">
        <f>K93+(OFFSET('data'!$C$20,0,$D$3)*I93-OFFSET('data'!$C$17,0,$D$3)*K93)*$C94/60</f>
        <v>35.2144552542237</v>
      </c>
      <c r="L94" s="28">
        <f>$A94/60</f>
        <v>7.45934776724148</v>
      </c>
      <c r="M94" s="24">
        <f>I94/'data'!$C$15*1000</f>
        <v>3.50017568926073</v>
      </c>
      <c r="N94" s="24">
        <f>N93+'data'!$G$21*(M93-N93)/60*C93</f>
        <v>3.48769156235849</v>
      </c>
      <c r="O94" s="25">
        <f>IF(N94&lt;='data'!$G$22,1.89,1.47)</f>
        <v>1.47</v>
      </c>
      <c r="P94" s="24">
        <f>$A94</f>
        <v>447.560866034489</v>
      </c>
      <c r="Q94" s="29">
        <f>'data'!$G$23-'data'!$G$23*(1-('data'!$G$22^O94)/('data'!$G$22^O94+N94^O94))</f>
        <v>41.1895128693786</v>
      </c>
      <c r="R94" s="29">
        <f>VLOOKUP(IF(P94-'data'!$G$24&lt;0,0,P94-'data'!$G$24),P2:Q1104,2)</f>
        <v>41.1953689969463</v>
      </c>
    </row>
    <row r="95" ht="20.05" customHeight="1">
      <c r="A95" s="22">
        <f>$A94+C94</f>
        <v>452.560866034489</v>
      </c>
      <c r="B95" s="23">
        <v>3.5</v>
      </c>
      <c r="C95" s="24">
        <v>5</v>
      </c>
      <c r="D95" t="b" s="25">
        <f>D$3</f>
        <v>1</v>
      </c>
      <c r="E95" s="24">
        <f>IF(B95-B94&gt;0,(B95-B94)/'data'!$G$26*100-1,E94-C95)</f>
        <v>-405</v>
      </c>
      <c r="F95" s="25">
        <f>3600*(B95*'data'!$C$15/1000-H95-I95)/C95</f>
        <v>652.874983010430</v>
      </c>
      <c r="G95" s="25">
        <f>IF(N95&gt;B95,0,IF(E95&gt;0,'data'!$H$29,IF(F95&lt;0,0,F95)))</f>
        <v>652.874983010430</v>
      </c>
      <c r="H95" s="30">
        <f>(J95*'data'!$C$16+K95*OFFSET('data'!$C$17,0,$D$3)-I94*(OFFSET('data'!$C$18,0,$D$3)+'data'!$C$19+OFFSET('data'!$C$20,0,$D$3)))*$C95/60</f>
        <v>-0.907914457906623</v>
      </c>
      <c r="I95" s="30">
        <f>(G94/60)*$C95/60+H95+I94</f>
        <v>22.9098760425251</v>
      </c>
      <c r="J95" s="30">
        <f>J94+('data'!$C$19*I94-'data'!$C$16*J94)*$C95/60</f>
        <v>63.711022078254</v>
      </c>
      <c r="K95" s="30">
        <f>K94+(OFFSET('data'!$C$20,0,$D$3)*I94-OFFSET('data'!$C$17,0,$D$3)*K94)*$C95/60</f>
        <v>35.4279231379494</v>
      </c>
      <c r="L95" s="28">
        <f>$A95/60</f>
        <v>7.54268110057482</v>
      </c>
      <c r="M95" s="24">
        <f>I95/'data'!$C$15*1000</f>
        <v>3.50017472676034</v>
      </c>
      <c r="N95" s="24">
        <f>N94+'data'!$G$21*(M94-N94)/60*C94</f>
        <v>3.48783846574166</v>
      </c>
      <c r="O95" s="25">
        <f>IF(N95&lt;='data'!$G$22,1.89,1.47)</f>
        <v>1.47</v>
      </c>
      <c r="P95" s="24">
        <f>$A95</f>
        <v>452.560866034489</v>
      </c>
      <c r="Q95" s="29">
        <f>'data'!$G$23-'data'!$G$23*(1-('data'!$G$22^O95)/('data'!$G$22^O95+N95^O95))</f>
        <v>41.1880921059721</v>
      </c>
      <c r="R95" s="29">
        <f>VLOOKUP(IF(P95-'data'!$G$24&lt;0,0,P95-'data'!$G$24),P2:Q1104,2)</f>
        <v>41.1938785869527</v>
      </c>
    </row>
    <row r="96" ht="20.05" customHeight="1">
      <c r="A96" s="22">
        <f>$A95+C95</f>
        <v>457.560866034489</v>
      </c>
      <c r="B96" s="23">
        <v>3.5</v>
      </c>
      <c r="C96" s="24">
        <v>5</v>
      </c>
      <c r="D96" t="b" s="25">
        <f>D$3</f>
        <v>1</v>
      </c>
      <c r="E96" s="24">
        <f>IF(B96-B95&gt;0,(B96-B95)/'data'!$G$26*100-1,E95-C96)</f>
        <v>-410</v>
      </c>
      <c r="F96" s="25">
        <f>3600*(B96*'data'!$C$15/1000-H96-I96)/C96</f>
        <v>652.0605751935479</v>
      </c>
      <c r="G96" s="25">
        <f>IF(N96&gt;B96,0,IF(E96&gt;0,'data'!$H$29,IF(F96&lt;0,0,F96)))</f>
        <v>652.0605751935479</v>
      </c>
      <c r="H96" s="30">
        <f>(J96*'data'!$C$16+K96*OFFSET('data'!$C$17,0,$D$3)-I95*(OFFSET('data'!$C$18,0,$D$3)+'data'!$C$19+OFFSET('data'!$C$20,0,$D$3)))*$C96/60</f>
        <v>-0.906777072837731</v>
      </c>
      <c r="I96" s="30">
        <f>(G95/60)*$C96/60+H96+I95</f>
        <v>22.9098697794241</v>
      </c>
      <c r="J96" s="30">
        <f>J95+('data'!$C$19*I95-'data'!$C$16*J95)*$C96/60</f>
        <v>63.8908289000638</v>
      </c>
      <c r="K96" s="30">
        <f>K95+(OFFSET('data'!$C$20,0,$D$3)*I95-OFFSET('data'!$C$17,0,$D$3)*K95)*$C96/60</f>
        <v>35.6413090696742</v>
      </c>
      <c r="L96" s="28">
        <f>$A96/60</f>
        <v>7.62601443390815</v>
      </c>
      <c r="M96" s="24">
        <f>I96/'data'!$C$15*1000</f>
        <v>3.50017376988271</v>
      </c>
      <c r="N96" s="24">
        <f>N95+'data'!$G$21*(M95-N95)/60*C95</f>
        <v>3.48798362915545</v>
      </c>
      <c r="O96" s="25">
        <f>IF(N96&lt;='data'!$G$22,1.89,1.47)</f>
        <v>1.47</v>
      </c>
      <c r="P96" s="24">
        <f>$A96</f>
        <v>457.560866034489</v>
      </c>
      <c r="Q96" s="29">
        <f>'data'!$G$23-'data'!$G$23*(1-('data'!$G$22^O96)/('data'!$G$22^O96+N96^O96))</f>
        <v>41.1866882391805</v>
      </c>
      <c r="R96" s="29">
        <f>VLOOKUP(IF(P96-'data'!$G$24&lt;0,0,P96-'data'!$G$24),P2:Q1104,2)</f>
        <v>41.1924059026221</v>
      </c>
    </row>
    <row r="97" ht="20.05" customHeight="1">
      <c r="A97" s="22">
        <f>$A96+C96</f>
        <v>462.560866034489</v>
      </c>
      <c r="B97" s="23">
        <v>3.5</v>
      </c>
      <c r="C97" s="24">
        <v>5</v>
      </c>
      <c r="D97" t="b" s="25">
        <f>D$3</f>
        <v>1</v>
      </c>
      <c r="E97" s="24">
        <f>IF(B97-B96&gt;0,(B97-B96)/'data'!$G$26*100-1,E96-C97)</f>
        <v>-415</v>
      </c>
      <c r="F97" s="25">
        <f>3600*(B97*'data'!$C$15/1000-H97-I97)/C97</f>
        <v>651.2506241241</v>
      </c>
      <c r="G97" s="25">
        <f>IF(N97&gt;B97,0,IF(E97&gt;0,'data'!$H$29,IF(F97&lt;0,0,F97)))</f>
        <v>651.2506241241</v>
      </c>
      <c r="H97" s="30">
        <f>(J97*'data'!$C$16+K97*OFFSET('data'!$C$17,0,$D$3)-I96*(OFFSET('data'!$C$18,0,$D$3)+'data'!$C$19+OFFSET('data'!$C$20,0,$D$3)))*$C97/60</f>
        <v>-0.905645914282831</v>
      </c>
      <c r="I97" s="30">
        <f>(G96/60)*$C97/60+H97+I96</f>
        <v>22.9098635529101</v>
      </c>
      <c r="J97" s="30">
        <f>J96+('data'!$C$19*I96-'data'!$C$16*J96)*$C97/60</f>
        <v>64.0695803997984</v>
      </c>
      <c r="K97" s="30">
        <f>K96+(OFFSET('data'!$C$20,0,$D$3)*I96-OFFSET('data'!$C$17,0,$D$3)*K96)*$C97/60</f>
        <v>35.8546130812007</v>
      </c>
      <c r="L97" s="28">
        <f>$A97/60</f>
        <v>7.70934776724148</v>
      </c>
      <c r="M97" s="24">
        <f>I97/'data'!$C$15*1000</f>
        <v>3.50017281859485</v>
      </c>
      <c r="N97" s="24">
        <f>N96+'data'!$G$21*(M96-N96)/60*C96</f>
        <v>3.48812707314061</v>
      </c>
      <c r="O97" s="25">
        <f>IF(N97&lt;='data'!$G$22,1.89,1.47)</f>
        <v>1.47</v>
      </c>
      <c r="P97" s="24">
        <f>$A97</f>
        <v>462.560866034489</v>
      </c>
      <c r="Q97" s="29">
        <f>'data'!$G$23-'data'!$G$23*(1-('data'!$G$22^O97)/('data'!$G$22^O97+N97^O97))</f>
        <v>41.1853010679125</v>
      </c>
      <c r="R97" s="29">
        <f>VLOOKUP(IF(P97-'data'!$G$24&lt;0,0,P97-'data'!$G$24),P2:Q1104,2)</f>
        <v>41.1909507329294</v>
      </c>
    </row>
    <row r="98" ht="20.05" customHeight="1">
      <c r="A98" s="22">
        <f>$A97+C97</f>
        <v>467.560866034489</v>
      </c>
      <c r="B98" s="23">
        <v>3.5</v>
      </c>
      <c r="C98" s="24">
        <v>5</v>
      </c>
      <c r="D98" t="b" s="25">
        <f>D$3</f>
        <v>1</v>
      </c>
      <c r="E98" s="24">
        <f>IF(B98-B97&gt;0,(B98-B97)/'data'!$G$26*100-1,E97-C98)</f>
        <v>-420</v>
      </c>
      <c r="F98" s="25">
        <f>3600*(B98*'data'!$C$15/1000-H98-I98)/C98</f>
        <v>650.445103768487</v>
      </c>
      <c r="G98" s="25">
        <f>IF(N98&gt;B98,0,IF(E98&gt;0,'data'!$H$29,IF(F98&lt;0,0,F98)))</f>
        <v>650.445103768487</v>
      </c>
      <c r="H98" s="30">
        <f>(J98*'data'!$C$16+K98*OFFSET('data'!$C$17,0,$D$3)-I97*(OFFSET('data'!$C$18,0,$D$3)+'data'!$C$19+OFFSET('data'!$C$20,0,$D$3)))*$C98/60</f>
        <v>-0.904520945869547</v>
      </c>
      <c r="I98" s="30">
        <f>(G97/60)*$C98/60+H98+I97</f>
        <v>22.9098573627685</v>
      </c>
      <c r="J98" s="30">
        <f>J97+('data'!$C$19*I97-'data'!$C$16*J97)*$C98/60</f>
        <v>64.24728277134921</v>
      </c>
      <c r="K98" s="30">
        <f>K97+(OFFSET('data'!$C$20,0,$D$3)*I97-OFFSET('data'!$C$17,0,$D$3)*K97)*$C98/60</f>
        <v>36.0678352043173</v>
      </c>
      <c r="L98" s="28">
        <f>$A98/60</f>
        <v>7.79268110057482</v>
      </c>
      <c r="M98" s="24">
        <f>I98/'data'!$C$15*1000</f>
        <v>3.50017187286397</v>
      </c>
      <c r="N98" s="24">
        <f>N97+'data'!$G$21*(M97-N97)/60*C97</f>
        <v>3.4882688179958</v>
      </c>
      <c r="O98" s="25">
        <f>IF(N98&lt;='data'!$G$22,1.89,1.47)</f>
        <v>1.47</v>
      </c>
      <c r="P98" s="24">
        <f>$A98</f>
        <v>467.560866034489</v>
      </c>
      <c r="Q98" s="29">
        <f>'data'!$G$23-'data'!$G$23*(1-('data'!$G$22^O98)/('data'!$G$22^O98+N98^O98))</f>
        <v>41.1839303934849</v>
      </c>
      <c r="R98" s="29">
        <f>VLOOKUP(IF(P98-'data'!$G$24&lt;0,0,P98-'data'!$G$24),P2:Q1104,2)</f>
        <v>41.1895128693786</v>
      </c>
    </row>
    <row r="99" ht="20.05" customHeight="1">
      <c r="A99" s="22">
        <f>$A98+C98</f>
        <v>472.560866034489</v>
      </c>
      <c r="B99" s="23">
        <v>3.5</v>
      </c>
      <c r="C99" s="24">
        <v>5</v>
      </c>
      <c r="D99" t="b" s="25">
        <f>D$3</f>
        <v>1</v>
      </c>
      <c r="E99" s="24">
        <f>IF(B99-B98&gt;0,(B99-B98)/'data'!$G$26*100-1,E98-C99)</f>
        <v>-425</v>
      </c>
      <c r="F99" s="25">
        <f>3600*(B99*'data'!$C$15/1000-H99-I99)/C99</f>
        <v>649.643988245979</v>
      </c>
      <c r="G99" s="25">
        <f>IF(N99&gt;B99,0,IF(E99&gt;0,'data'!$H$29,IF(F99&lt;0,0,F99)))</f>
        <v>649.643988245979</v>
      </c>
      <c r="H99" s="30">
        <f>(J99*'data'!$C$16+K99*OFFSET('data'!$C$17,0,$D$3)-I98*(OFFSET('data'!$C$18,0,$D$3)+'data'!$C$19+OFFSET('data'!$C$20,0,$D$3)))*$C99/60</f>
        <v>-0.903402131438919</v>
      </c>
      <c r="I99" s="30">
        <f>(G98/60)*$C99/60+H99+I98</f>
        <v>22.9098512087858</v>
      </c>
      <c r="J99" s="30">
        <f>J98+('data'!$C$19*I98-'data'!$C$16*J98)*$C99/60</f>
        <v>64.4239421722546</v>
      </c>
      <c r="K99" s="30">
        <f>K98+(OFFSET('data'!$C$20,0,$D$3)*I98-OFFSET('data'!$C$17,0,$D$3)*K98)*$C99/60</f>
        <v>36.280975470798</v>
      </c>
      <c r="L99" s="28">
        <f>$A99/60</f>
        <v>7.87601443390815</v>
      </c>
      <c r="M99" s="24">
        <f>I99/'data'!$C$15*1000</f>
        <v>3.50017093265746</v>
      </c>
      <c r="N99" s="24">
        <f>N98+'data'!$G$21*(M98-N98)/60*C98</f>
        <v>3.48840888378044</v>
      </c>
      <c r="O99" s="25">
        <f>IF(N99&lt;='data'!$G$22,1.89,1.47)</f>
        <v>1.47</v>
      </c>
      <c r="P99" s="24">
        <f>$A99</f>
        <v>472.560866034489</v>
      </c>
      <c r="Q99" s="29">
        <f>'data'!$G$23-'data'!$G$23*(1-('data'!$G$22^O99)/('data'!$G$22^O99+N99^O99))</f>
        <v>41.1825760195937</v>
      </c>
      <c r="R99" s="29">
        <f>VLOOKUP(IF(P99-'data'!$G$24&lt;0,0,P99-'data'!$G$24),P2:Q1104,2)</f>
        <v>41.1880921059721</v>
      </c>
    </row>
    <row r="100" ht="20.05" customHeight="1">
      <c r="A100" s="22">
        <f>$A99+C99</f>
        <v>477.560866034489</v>
      </c>
      <c r="B100" s="23">
        <v>3.5</v>
      </c>
      <c r="C100" s="24">
        <v>5</v>
      </c>
      <c r="D100" t="b" s="25">
        <f>D$3</f>
        <v>1</v>
      </c>
      <c r="E100" s="24">
        <f>IF(B100-B99&gt;0,(B100-B99)/'data'!$G$26*100-1,E99-C100)</f>
        <v>-430</v>
      </c>
      <c r="F100" s="25">
        <f>3600*(B100*'data'!$C$15/1000-H100-I100)/C100</f>
        <v>648.847251827513</v>
      </c>
      <c r="G100" s="25">
        <f>IF(N100&gt;B100,0,IF(E100&gt;0,'data'!$H$29,IF(F100&lt;0,0,F100)))</f>
        <v>648.847251827513</v>
      </c>
      <c r="H100" s="30">
        <f>(J100*'data'!$C$16+K100*OFFSET('data'!$C$17,0,$D$3)-I99*(OFFSET('data'!$C$18,0,$D$3)+'data'!$C$19+OFFSET('data'!$C$20,0,$D$3)))*$C100/60</f>
        <v>-0.9022894350441381</v>
      </c>
      <c r="I100" s="30">
        <f>(G99/60)*$C100/60+H100+I99</f>
        <v>22.909845090750</v>
      </c>
      <c r="J100" s="30">
        <f>J99+('data'!$C$19*I99-'data'!$C$16*J99)*$C100/60</f>
        <v>64.59956472391291</v>
      </c>
      <c r="K100" s="30">
        <f>K99+(OFFSET('data'!$C$20,0,$D$3)*I99-OFFSET('data'!$C$17,0,$D$3)*K99)*$C100/60</f>
        <v>36.4940339124025</v>
      </c>
      <c r="L100" s="28">
        <f>$A100/60</f>
        <v>7.95934776724148</v>
      </c>
      <c r="M100" s="24">
        <f>I100/'data'!$C$15*1000</f>
        <v>3.50016999794292</v>
      </c>
      <c r="N100" s="24">
        <f>N99+'data'!$G$21*(M99-N99)/60*C99</f>
        <v>3.48854729031752</v>
      </c>
      <c r="O100" s="25">
        <f>IF(N100&lt;='data'!$G$22,1.89,1.47)</f>
        <v>1.47</v>
      </c>
      <c r="P100" s="24">
        <f>$A100</f>
        <v>477.560866034489</v>
      </c>
      <c r="Q100" s="29">
        <f>'data'!$G$23-'data'!$G$23*(1-('data'!$G$22^O100)/('data'!$G$22^O100+N100^O100))</f>
        <v>41.1812377522851</v>
      </c>
      <c r="R100" s="29">
        <f>VLOOKUP(IF(P100-'data'!$G$24&lt;0,0,P100-'data'!$G$24),P2:Q1104,2)</f>
        <v>41.1866882391805</v>
      </c>
    </row>
    <row r="101" ht="20.05" customHeight="1">
      <c r="A101" s="22">
        <f>$A100+C100</f>
        <v>482.560866034489</v>
      </c>
      <c r="B101" s="23">
        <v>3.5</v>
      </c>
      <c r="C101" s="24">
        <v>5</v>
      </c>
      <c r="D101" t="b" s="25">
        <f>D$3</f>
        <v>1</v>
      </c>
      <c r="E101" s="24">
        <f>IF(B101-B100&gt;0,(B101-B100)/'data'!$G$26*100-1,E100-C101)</f>
        <v>-435</v>
      </c>
      <c r="F101" s="25">
        <f>3600*(B101*'data'!$C$15/1000-H101-I101)/C101</f>
        <v>648.054868935244</v>
      </c>
      <c r="G101" s="25">
        <f>IF(N101&gt;B101,0,IF(E101&gt;0,'data'!$H$29,IF(F101&lt;0,0,F101)))</f>
        <v>648.054868935244</v>
      </c>
      <c r="H101" s="30">
        <f>(J101*'data'!$C$16+K101*OFFSET('data'!$C$17,0,$D$3)-I100*(OFFSET('data'!$C$18,0,$D$3)+'data'!$C$19+OFFSET('data'!$C$20,0,$D$3)))*$C101/60</f>
        <v>-0.901182820949321</v>
      </c>
      <c r="I101" s="30">
        <f>(G100/60)*$C101/60+H101+I100</f>
        <v>22.909839008450</v>
      </c>
      <c r="J101" s="30">
        <f>J100+('data'!$C$19*I100-'data'!$C$16*J100)*$C101/60</f>
        <v>64.774156511795</v>
      </c>
      <c r="K101" s="30">
        <f>K100+(OFFSET('data'!$C$20,0,$D$3)*I100-OFFSET('data'!$C$17,0,$D$3)*K100)*$C101/60</f>
        <v>36.7070105608763</v>
      </c>
      <c r="L101" s="28">
        <f>$A101/60</f>
        <v>8.04268110057482</v>
      </c>
      <c r="M101" s="24">
        <f>I101/'data'!$C$15*1000</f>
        <v>3.5001690686881</v>
      </c>
      <c r="N101" s="24">
        <f>N100+'data'!$G$21*(M100-N100)/60*C100</f>
        <v>3.48868405719638</v>
      </c>
      <c r="O101" s="25">
        <f>IF(N101&lt;='data'!$G$22,1.89,1.47)</f>
        <v>1.47</v>
      </c>
      <c r="P101" s="24">
        <f>$A101</f>
        <v>482.560866034489</v>
      </c>
      <c r="Q101" s="29">
        <f>'data'!$G$23-'data'!$G$23*(1-('data'!$G$22^O101)/('data'!$G$22^O101+N101^O101))</f>
        <v>41.1799153999271</v>
      </c>
      <c r="R101" s="29">
        <f>VLOOKUP(IF(P101-'data'!$G$24&lt;0,0,P101-'data'!$G$24),P2:Q1104,2)</f>
        <v>41.1853010679125</v>
      </c>
    </row>
    <row r="102" ht="20.05" customHeight="1">
      <c r="A102" s="22">
        <f>$A101+C101</f>
        <v>487.560866034489</v>
      </c>
      <c r="B102" s="23">
        <v>3.5</v>
      </c>
      <c r="C102" s="24">
        <v>5</v>
      </c>
      <c r="D102" t="b" s="25">
        <f>D$3</f>
        <v>1</v>
      </c>
      <c r="E102" s="24">
        <f>IF(B102-B101&gt;0,(B102-B101)/'data'!$G$26*100-1,E101-C102)</f>
        <v>-440</v>
      </c>
      <c r="F102" s="25">
        <f>3600*(B102*'data'!$C$15/1000-H102-I102)/C102</f>
        <v>647.266814141130</v>
      </c>
      <c r="G102" s="25">
        <f>IF(N102&gt;B102,0,IF(E102&gt;0,'data'!$H$29,IF(F102&lt;0,0,F102)))</f>
        <v>647.266814141130</v>
      </c>
      <c r="H102" s="30">
        <f>(J102*'data'!$C$16+K102*OFFSET('data'!$C$17,0,$D$3)-I101*(OFFSET('data'!$C$18,0,$D$3)+'data'!$C$19+OFFSET('data'!$C$20,0,$D$3)))*$C102/60</f>
        <v>-0.90008225362824</v>
      </c>
      <c r="I102" s="30">
        <f>(G101/60)*$C102/60+H102+I101</f>
        <v>22.9098329616763</v>
      </c>
      <c r="J102" s="30">
        <f>J101+('data'!$C$19*I101-'data'!$C$16*J101)*$C102/60</f>
        <v>64.9477235856549</v>
      </c>
      <c r="K102" s="30">
        <f>K101+(OFFSET('data'!$C$20,0,$D$3)*I101-OFFSET('data'!$C$17,0,$D$3)*K101)*$C102/60</f>
        <v>36.9199054479505</v>
      </c>
      <c r="L102" s="28">
        <f>$A102/60</f>
        <v>8.12601443390815</v>
      </c>
      <c r="M102" s="24">
        <f>I102/'data'!$C$15*1000</f>
        <v>3.50016814486099</v>
      </c>
      <c r="N102" s="24">
        <f>N101+'data'!$G$21*(M101-N101)/60*C101</f>
        <v>3.48881920377548</v>
      </c>
      <c r="O102" s="25">
        <f>IF(N102&lt;='data'!$G$22,1.89,1.47)</f>
        <v>1.47</v>
      </c>
      <c r="P102" s="24">
        <f>$A102</f>
        <v>487.560866034489</v>
      </c>
      <c r="Q102" s="29">
        <f>'data'!$G$23-'data'!$G$23*(1-('data'!$G$22^O102)/('data'!$G$22^O102+N102^O102))</f>
        <v>41.178608773181</v>
      </c>
      <c r="R102" s="29">
        <f>VLOOKUP(IF(P102-'data'!$G$24&lt;0,0,P102-'data'!$G$24),P2:Q1104,2)</f>
        <v>41.1839303934849</v>
      </c>
    </row>
    <row r="103" ht="20.05" customHeight="1">
      <c r="A103" s="22">
        <f>$A102+C102</f>
        <v>492.560866034489</v>
      </c>
      <c r="B103" s="23">
        <v>3.5</v>
      </c>
      <c r="C103" s="24">
        <v>5</v>
      </c>
      <c r="D103" t="b" s="25">
        <f>D$3</f>
        <v>1</v>
      </c>
      <c r="E103" s="24">
        <f>IF(B103-B102&gt;0,(B103-B102)/'data'!$G$26*100-1,E102-C103)</f>
        <v>-445</v>
      </c>
      <c r="F103" s="25">
        <f>3600*(B103*'data'!$C$15/1000-H103-I103)/C103</f>
        <v>646.483062166572</v>
      </c>
      <c r="G103" s="25">
        <f>IF(N103&gt;B103,0,IF(E103&gt;0,'data'!$H$29,IF(F103&lt;0,0,F103)))</f>
        <v>646.483062166572</v>
      </c>
      <c r="H103" s="30">
        <f>(J103*'data'!$C$16+K103*OFFSET('data'!$C$17,0,$D$3)-I102*(OFFSET('data'!$C$18,0,$D$3)+'data'!$C$19+OFFSET('data'!$C$20,0,$D$3)))*$C103/60</f>
        <v>-0.898987697763131</v>
      </c>
      <c r="I103" s="30">
        <f>(G102/60)*$C103/60+H103+I102</f>
        <v>22.9098269502203</v>
      </c>
      <c r="J103" s="30">
        <f>J102+('data'!$C$19*I102-'data'!$C$16*J102)*$C103/60</f>
        <v>65.1202719597394</v>
      </c>
      <c r="K103" s="30">
        <f>K102+(OFFSET('data'!$C$20,0,$D$3)*I102-OFFSET('data'!$C$17,0,$D$3)*K102)*$C103/60</f>
        <v>37.132718605342</v>
      </c>
      <c r="L103" s="28">
        <f>$A103/60</f>
        <v>8.20934776724148</v>
      </c>
      <c r="M103" s="24">
        <f>I103/'data'!$C$15*1000</f>
        <v>3.50016722642973</v>
      </c>
      <c r="N103" s="24">
        <f>N102+'data'!$G$21*(M102-N102)/60*C102</f>
        <v>3.48895274918509</v>
      </c>
      <c r="O103" s="25">
        <f>IF(N103&lt;='data'!$G$22,1.89,1.47)</f>
        <v>1.47</v>
      </c>
      <c r="P103" s="24">
        <f>$A103</f>
        <v>492.560866034489</v>
      </c>
      <c r="Q103" s="29">
        <f>'data'!$G$23-'data'!$G$23*(1-('data'!$G$22^O103)/('data'!$G$22^O103+N103^O103))</f>
        <v>41.177317684974</v>
      </c>
      <c r="R103" s="29">
        <f>VLOOKUP(IF(P103-'data'!$G$24&lt;0,0,P103-'data'!$G$24),P2:Q1104,2)</f>
        <v>41.1825760195937</v>
      </c>
    </row>
    <row r="104" ht="20.05" customHeight="1">
      <c r="A104" s="22">
        <f>$A103+C103</f>
        <v>497.560866034489</v>
      </c>
      <c r="B104" s="23">
        <v>3.5</v>
      </c>
      <c r="C104" s="24">
        <v>5</v>
      </c>
      <c r="D104" t="b" s="25">
        <f>D$3</f>
        <v>1</v>
      </c>
      <c r="E104" s="24">
        <f>IF(B104-B103&gt;0,(B104-B103)/'data'!$G$26*100-1,E103-C104)</f>
        <v>-450</v>
      </c>
      <c r="F104" s="25">
        <f>3600*(B104*'data'!$C$15/1000-H104-I104)/C104</f>
        <v>645.703587881078</v>
      </c>
      <c r="G104" s="25">
        <f>IF(N104&gt;B104,0,IF(E104&gt;0,'data'!$H$29,IF(F104&lt;0,0,F104)))</f>
        <v>645.703587881078</v>
      </c>
      <c r="H104" s="30">
        <f>(J104*'data'!$C$16+K104*OFFSET('data'!$C$17,0,$D$3)-I103*(OFFSET('data'!$C$18,0,$D$3)+'data'!$C$19+OFFSET('data'!$C$20,0,$D$3)))*$C104/60</f>
        <v>-0.897899118243434</v>
      </c>
      <c r="I104" s="30">
        <f>(G103/60)*$C104/60+H104+I103</f>
        <v>22.9098209738749</v>
      </c>
      <c r="J104" s="30">
        <f>J103+('data'!$C$19*I103-'data'!$C$16*J103)*$C104/60</f>
        <v>65.29180761299649</v>
      </c>
      <c r="K104" s="30">
        <f>K103+(OFFSET('data'!$C$20,0,$D$3)*I103-OFFSET('data'!$C$17,0,$D$3)*K103)*$C104/60</f>
        <v>37.3454500647535</v>
      </c>
      <c r="L104" s="28">
        <f>$A104/60</f>
        <v>8.29268110057482</v>
      </c>
      <c r="M104" s="24">
        <f>I104/'data'!$C$15*1000</f>
        <v>3.50016631336267</v>
      </c>
      <c r="N104" s="24">
        <f>N103+'data'!$G$21*(M103-N103)/60*C103</f>
        <v>3.48908471233002</v>
      </c>
      <c r="O104" s="25">
        <f>IF(N104&lt;='data'!$G$22,1.89,1.47)</f>
        <v>1.47</v>
      </c>
      <c r="P104" s="24">
        <f>$A104</f>
        <v>497.560866034489</v>
      </c>
      <c r="Q104" s="29">
        <f>'data'!$G$23-'data'!$G$23*(1-('data'!$G$22^O104)/('data'!$G$22^O104+N104^O104))</f>
        <v>41.1760419504713</v>
      </c>
      <c r="R104" s="29">
        <f>VLOOKUP(IF(P104-'data'!$G$24&lt;0,0,P104-'data'!$G$24),P2:Q1104,2)</f>
        <v>41.1812377522851</v>
      </c>
    </row>
    <row r="105" ht="20.05" customHeight="1">
      <c r="A105" s="22">
        <f>$A104+C104</f>
        <v>502.560866034489</v>
      </c>
      <c r="B105" s="23">
        <v>3.5</v>
      </c>
      <c r="C105" s="24">
        <v>5</v>
      </c>
      <c r="D105" t="b" s="25">
        <f>D$3</f>
        <v>1</v>
      </c>
      <c r="E105" s="24">
        <f>IF(B105-B104&gt;0,(B105-B104)/'data'!$G$26*100-1,E104-C105)</f>
        <v>-455</v>
      </c>
      <c r="F105" s="25">
        <f>3600*(B105*'data'!$C$15/1000-H105-I105)/C105</f>
        <v>644.928366301772</v>
      </c>
      <c r="G105" s="25">
        <f>IF(N105&gt;B105,0,IF(E105&gt;0,'data'!$H$29,IF(F105&lt;0,0,F105)))</f>
        <v>644.928366301772</v>
      </c>
      <c r="H105" s="30">
        <f>(J105*'data'!$C$16+K105*OFFSET('data'!$C$17,0,$D$3)-I104*(OFFSET('data'!$C$18,0,$D$3)+'data'!$C$19+OFFSET('data'!$C$20,0,$D$3)))*$C105/60</f>
        <v>-0.896816480164609</v>
      </c>
      <c r="I105" s="30">
        <f>(G104/60)*$C105/60+H105+I104</f>
        <v>22.909815032434</v>
      </c>
      <c r="J105" s="30">
        <f>J104+('data'!$C$19*I104-'data'!$C$16*J104)*$C105/60</f>
        <v>65.46233648928261</v>
      </c>
      <c r="K105" s="30">
        <f>K104+(OFFSET('data'!$C$20,0,$D$3)*I104-OFFSET('data'!$C$17,0,$D$3)*K104)*$C105/60</f>
        <v>37.5580998578734</v>
      </c>
      <c r="L105" s="28">
        <f>$A105/60</f>
        <v>8.37601443390815</v>
      </c>
      <c r="M105" s="24">
        <f>I105/'data'!$C$15*1000</f>
        <v>3.50016540562833</v>
      </c>
      <c r="N105" s="24">
        <f>N104+'data'!$G$21*(M104-N104)/60*C104</f>
        <v>3.48921511189223</v>
      </c>
      <c r="O105" s="25">
        <f>IF(N105&lt;='data'!$G$22,1.89,1.47)</f>
        <v>1.47</v>
      </c>
      <c r="P105" s="24">
        <f>$A105</f>
        <v>502.560866034489</v>
      </c>
      <c r="Q105" s="29">
        <f>'data'!$G$23-'data'!$G$23*(1-('data'!$G$22^O105)/('data'!$G$22^O105+N105^O105))</f>
        <v>41.1747813870491</v>
      </c>
      <c r="R105" s="29">
        <f>VLOOKUP(IF(P105-'data'!$G$24&lt;0,0,P105-'data'!$G$24),P2:Q1104,2)</f>
        <v>41.1799153999271</v>
      </c>
    </row>
    <row r="106" ht="20.05" customHeight="1">
      <c r="A106" s="22">
        <f>$A105+C105</f>
        <v>507.560866034489</v>
      </c>
      <c r="B106" s="23">
        <v>3.5</v>
      </c>
      <c r="C106" s="24">
        <v>5</v>
      </c>
      <c r="D106" t="b" s="25">
        <f>D$3</f>
        <v>1</v>
      </c>
      <c r="E106" s="24">
        <f>IF(B106-B105&gt;0,(B106-B105)/'data'!$G$26*100-1,E105-C106)</f>
        <v>-460</v>
      </c>
      <c r="F106" s="25">
        <f>3600*(B106*'data'!$C$15/1000-H106-I106)/C106</f>
        <v>644.157372592212</v>
      </c>
      <c r="G106" s="25">
        <f>IF(N106&gt;B106,0,IF(E106&gt;0,'data'!$H$29,IF(F106&lt;0,0,F106)))</f>
        <v>644.157372592212</v>
      </c>
      <c r="H106" s="30">
        <f>(J106*'data'!$C$16+K106*OFFSET('data'!$C$17,0,$D$3)-I105*(OFFSET('data'!$C$18,0,$D$3)+'data'!$C$19+OFFSET('data'!$C$20,0,$D$3)))*$C106/60</f>
        <v>-0.895739748826899</v>
      </c>
      <c r="I106" s="30">
        <f>(G105/60)*$C106/60+H106+I105</f>
        <v>22.9098091256929</v>
      </c>
      <c r="J106" s="30">
        <f>J105+('data'!$C$19*I105-'data'!$C$16*J105)*$C106/60</f>
        <v>65.6318644975684</v>
      </c>
      <c r="K106" s="30">
        <f>K105+(OFFSET('data'!$C$20,0,$D$3)*I105-OFFSET('data'!$C$17,0,$D$3)*K105)*$C106/60</f>
        <v>37.770668016376</v>
      </c>
      <c r="L106" s="28">
        <f>$A106/60</f>
        <v>8.45934776724148</v>
      </c>
      <c r="M106" s="24">
        <f>I106/'data'!$C$15*1000</f>
        <v>3.50016450319542</v>
      </c>
      <c r="N106" s="24">
        <f>N105+'data'!$G$21*(M105-N105)/60*C105</f>
        <v>3.48934396633348</v>
      </c>
      <c r="O106" s="25">
        <f>IF(N106&lt;='data'!$G$22,1.89,1.47)</f>
        <v>1.47</v>
      </c>
      <c r="P106" s="24">
        <f>$A106</f>
        <v>507.560866034489</v>
      </c>
      <c r="Q106" s="29">
        <f>'data'!$G$23-'data'!$G$23*(1-('data'!$G$22^O106)/('data'!$G$22^O106+N106^O106))</f>
        <v>41.1735358142681</v>
      </c>
      <c r="R106" s="29">
        <f>VLOOKUP(IF(P106-'data'!$G$24&lt;0,0,P106-'data'!$G$24),P2:Q1104,2)</f>
        <v>41.178608773181</v>
      </c>
    </row>
    <row r="107" ht="20.05" customHeight="1">
      <c r="A107" s="22">
        <f>$A106+C106</f>
        <v>512.560866034489</v>
      </c>
      <c r="B107" s="23">
        <v>3.5</v>
      </c>
      <c r="C107" s="24">
        <v>5</v>
      </c>
      <c r="D107" t="b" s="25">
        <f>D$3</f>
        <v>1</v>
      </c>
      <c r="E107" s="24">
        <f>IF(B107-B106&gt;0,(B107-B106)/'data'!$G$26*100-1,E106-C107)</f>
        <v>-465</v>
      </c>
      <c r="F107" s="25">
        <f>3600*(B107*'data'!$C$15/1000-H107-I107)/C107</f>
        <v>643.390582061834</v>
      </c>
      <c r="G107" s="25">
        <f>IF(N107&gt;B107,0,IF(E107&gt;0,'data'!$H$29,IF(F107&lt;0,0,F107)))</f>
        <v>643.390582061834</v>
      </c>
      <c r="H107" s="30">
        <f>(J107*'data'!$C$16+K107*OFFSET('data'!$C$17,0,$D$3)-I106*(OFFSET('data'!$C$18,0,$D$3)+'data'!$C$19+OFFSET('data'!$C$20,0,$D$3)))*$C107/60</f>
        <v>-0.894668889734151</v>
      </c>
      <c r="I107" s="30">
        <f>(G106/60)*$C107/60+H107+I106</f>
        <v>22.9098032534479</v>
      </c>
      <c r="J107" s="30">
        <f>J106+('data'!$C$19*I106-'data'!$C$16*J106)*$C107/60</f>
        <v>65.8003975121438</v>
      </c>
      <c r="K107" s="30">
        <f>K106+(OFFSET('data'!$C$20,0,$D$3)*I106-OFFSET('data'!$C$17,0,$D$3)*K106)*$C107/60</f>
        <v>37.9831545719215</v>
      </c>
      <c r="L107" s="28">
        <f>$A107/60</f>
        <v>8.54268110057482</v>
      </c>
      <c r="M107" s="24">
        <f>I107/'data'!$C$15*1000</f>
        <v>3.50016360603284</v>
      </c>
      <c r="N107" s="24">
        <f>N106+'data'!$G$21*(M106-N106)/60*C106</f>
        <v>3.48947129389792</v>
      </c>
      <c r="O107" s="25">
        <f>IF(N107&lt;='data'!$G$22,1.89,1.47)</f>
        <v>1.47</v>
      </c>
      <c r="P107" s="24">
        <f>$A107</f>
        <v>512.560866034489</v>
      </c>
      <c r="Q107" s="29">
        <f>'data'!$G$23-'data'!$G$23*(1-('data'!$G$22^O107)/('data'!$G$22^O107+N107^O107))</f>
        <v>41.1723050538465</v>
      </c>
      <c r="R107" s="29">
        <f>VLOOKUP(IF(P107-'data'!$G$24&lt;0,0,P107-'data'!$G$24),P2:Q1104,2)</f>
        <v>41.177317684974</v>
      </c>
    </row>
    <row r="108" ht="20.05" customHeight="1">
      <c r="A108" s="22">
        <f>$A107+C107</f>
        <v>517.560866034489</v>
      </c>
      <c r="B108" s="23">
        <v>3.5</v>
      </c>
      <c r="C108" s="24">
        <v>5</v>
      </c>
      <c r="D108" t="b" s="25">
        <f>D$3</f>
        <v>1</v>
      </c>
      <c r="E108" s="24">
        <f>IF(B108-B107&gt;0,(B108-B107)/'data'!$G$26*100-1,E107-C108)</f>
        <v>-470</v>
      </c>
      <c r="F108" s="25">
        <f>3600*(B108*'data'!$C$15/1000-H108-I108)/C108</f>
        <v>642.627970164782</v>
      </c>
      <c r="G108" s="25">
        <f>IF(N108&gt;B108,0,IF(E108&gt;0,'data'!$H$29,IF(F108&lt;0,0,F108)))</f>
        <v>642.627970164782</v>
      </c>
      <c r="H108" s="30">
        <f>(J108*'data'!$C$16+K108*OFFSET('data'!$C$17,0,$D$3)-I107*(OFFSET('data'!$C$18,0,$D$3)+'data'!$C$19+OFFSET('data'!$C$20,0,$D$3)))*$C108/60</f>
        <v>-0.893603868592601</v>
      </c>
      <c r="I108" s="30">
        <f>(G107/60)*$C108/60+H108+I107</f>
        <v>22.9097974154967</v>
      </c>
      <c r="J108" s="30">
        <f>J107+('data'!$C$19*I107-'data'!$C$16*J107)*$C108/60</f>
        <v>65.9679413728213</v>
      </c>
      <c r="K108" s="30">
        <f>K107+(OFFSET('data'!$C$20,0,$D$3)*I107-OFFSET('data'!$C$17,0,$D$3)*K107)*$C108/60</f>
        <v>38.1955595561557</v>
      </c>
      <c r="L108" s="28">
        <f>$A108/60</f>
        <v>8.62601443390815</v>
      </c>
      <c r="M108" s="24">
        <f>I108/'data'!$C$15*1000</f>
        <v>3.50016271410967</v>
      </c>
      <c r="N108" s="24">
        <f>N107+'data'!$G$21*(M107-N107)/60*C107</f>
        <v>3.48959711261466</v>
      </c>
      <c r="O108" s="25">
        <f>IF(N108&lt;='data'!$G$22,1.89,1.47)</f>
        <v>1.47</v>
      </c>
      <c r="P108" s="24">
        <f>$A108</f>
        <v>517.560866034489</v>
      </c>
      <c r="Q108" s="29">
        <f>'data'!$G$23-'data'!$G$23*(1-('data'!$G$22^O108)/('data'!$G$22^O108+N108^O108))</f>
        <v>41.1710889296341</v>
      </c>
      <c r="R108" s="29">
        <f>VLOOKUP(IF(P108-'data'!$G$24&lt;0,0,P108-'data'!$G$24),P2:Q1104,2)</f>
        <v>41.1760419504713</v>
      </c>
    </row>
    <row r="109" ht="20.05" customHeight="1">
      <c r="A109" s="22">
        <f>$A108+C108</f>
        <v>522.560866034489</v>
      </c>
      <c r="B109" s="23">
        <v>3.5</v>
      </c>
      <c r="C109" s="24">
        <v>5</v>
      </c>
      <c r="D109" t="b" s="25">
        <f>D$3</f>
        <v>1</v>
      </c>
      <c r="E109" s="24">
        <f>IF(B109-B108&gt;0,(B109-B108)/'data'!$G$26*100-1,E108-C109)</f>
        <v>-475</v>
      </c>
      <c r="F109" s="25">
        <f>3600*(B109*'data'!$C$15/1000-H109-I109)/C109</f>
        <v>641.869512499290</v>
      </c>
      <c r="G109" s="25">
        <f>IF(N109&gt;B109,0,IF(E109&gt;0,'data'!$H$29,IF(F109&lt;0,0,F109)))</f>
        <v>641.869512499290</v>
      </c>
      <c r="H109" s="30">
        <f>(J109*'data'!$C$16+K109*OFFSET('data'!$C$17,0,$D$3)-I108*(OFFSET('data'!$C$18,0,$D$3)+'data'!$C$19+OFFSET('data'!$C$20,0,$D$3)))*$C109/60</f>
        <v>-0.8925446513097059</v>
      </c>
      <c r="I109" s="30">
        <f>(G108/60)*$C109/60+H109+I108</f>
        <v>22.9097916116381</v>
      </c>
      <c r="J109" s="30">
        <f>J108+('data'!$C$19*I108-'data'!$C$16*J108)*$C109/60</f>
        <v>66.13450188513831</v>
      </c>
      <c r="K109" s="30">
        <f>K108+(OFFSET('data'!$C$20,0,$D$3)*I108-OFFSET('data'!$C$17,0,$D$3)*K108)*$C109/60</f>
        <v>38.4078830007104</v>
      </c>
      <c r="L109" s="28">
        <f>$A109/60</f>
        <v>8.70934776724148</v>
      </c>
      <c r="M109" s="24">
        <f>I109/'data'!$C$15*1000</f>
        <v>3.50016182739518</v>
      </c>
      <c r="N109" s="24">
        <f>N108+'data'!$G$21*(M108-N108)/60*C108</f>
        <v>3.48972144030028</v>
      </c>
      <c r="O109" s="25">
        <f>IF(N109&lt;='data'!$G$22,1.89,1.47)</f>
        <v>1.47</v>
      </c>
      <c r="P109" s="24">
        <f>$A109</f>
        <v>522.560866034489</v>
      </c>
      <c r="Q109" s="29">
        <f>'data'!$G$23-'data'!$G$23*(1-('data'!$G$22^O109)/('data'!$G$22^O109+N109^O109))</f>
        <v>41.1698872675867</v>
      </c>
      <c r="R109" s="29">
        <f>VLOOKUP(IF(P109-'data'!$G$24&lt;0,0,P109-'data'!$G$24),P2:Q1104,2)</f>
        <v>41.1747813870491</v>
      </c>
    </row>
    <row r="110" ht="20.05" customHeight="1">
      <c r="A110" s="22">
        <f>$A109+C109</f>
        <v>527.560866034489</v>
      </c>
      <c r="B110" s="23">
        <v>3.5</v>
      </c>
      <c r="C110" s="24">
        <v>5</v>
      </c>
      <c r="D110" t="b" s="25">
        <f>D$3</f>
        <v>1</v>
      </c>
      <c r="E110" s="24">
        <f>IF(B110-B109&gt;0,(B110-B109)/'data'!$G$26*100-1,E109-C110)</f>
        <v>-480</v>
      </c>
      <c r="F110" s="25">
        <f>3600*(B110*'data'!$C$15/1000-H110-I110)/C110</f>
        <v>641.115184806888</v>
      </c>
      <c r="G110" s="25">
        <f>IF(N110&gt;B110,0,IF(E110&gt;0,'data'!$H$29,IF(F110&lt;0,0,F110)))</f>
        <v>641.115184806888</v>
      </c>
      <c r="H110" s="30">
        <f>(J110*'data'!$C$16+K110*OFFSET('data'!$C$17,0,$D$3)-I109*(OFFSET('data'!$C$18,0,$D$3)+'data'!$C$19+OFFSET('data'!$C$20,0,$D$3)))*$C110/60</f>
        <v>-0.891491203992948</v>
      </c>
      <c r="I110" s="30">
        <f>(G109/60)*$C110/60+H110+I109</f>
        <v>22.9097858416719</v>
      </c>
      <c r="J110" s="30">
        <f>J109+('data'!$C$19*I109-'data'!$C$16*J109)*$C110/60</f>
        <v>66.3000848205586</v>
      </c>
      <c r="K110" s="30">
        <f>K109+(OFFSET('data'!$C$20,0,$D$3)*I109-OFFSET('data'!$C$17,0,$D$3)*K109)*$C110/60</f>
        <v>38.6201249372033</v>
      </c>
      <c r="L110" s="28">
        <f>$A110/60</f>
        <v>8.79268110057482</v>
      </c>
      <c r="M110" s="24">
        <f>I110/'data'!$C$15*1000</f>
        <v>3.50016094585877</v>
      </c>
      <c r="N110" s="24">
        <f>N109+'data'!$G$21*(M109-N109)/60*C109</f>
        <v>3.48984429456136</v>
      </c>
      <c r="O110" s="25">
        <f>IF(N110&lt;='data'!$G$22,1.89,1.47)</f>
        <v>1.47</v>
      </c>
      <c r="P110" s="24">
        <f>$A110</f>
        <v>527.560866034489</v>
      </c>
      <c r="Q110" s="29">
        <f>'data'!$G$23-'data'!$G$23*(1-('data'!$G$22^O110)/('data'!$G$22^O110+N110^O110))</f>
        <v>41.1686998957403</v>
      </c>
      <c r="R110" s="29">
        <f>VLOOKUP(IF(P110-'data'!$G$24&lt;0,0,P110-'data'!$G$24),P2:Q1104,2)</f>
        <v>41.1735358142681</v>
      </c>
    </row>
    <row r="111" ht="20.05" customHeight="1">
      <c r="A111" s="22">
        <f>$A110+C110</f>
        <v>532.560866034489</v>
      </c>
      <c r="B111" s="23">
        <v>3.5</v>
      </c>
      <c r="C111" s="24">
        <v>5</v>
      </c>
      <c r="D111" t="b" s="25">
        <f>D$3</f>
        <v>1</v>
      </c>
      <c r="E111" s="24">
        <f>IF(B111-B110&gt;0,(B111-B110)/'data'!$G$26*100-1,E110-C111)</f>
        <v>-485</v>
      </c>
      <c r="F111" s="25">
        <f>3600*(B111*'data'!$C$15/1000-H111-I111)/C111</f>
        <v>640.364962971126</v>
      </c>
      <c r="G111" s="25">
        <f>IF(N111&gt;B111,0,IF(E111&gt;0,'data'!$H$29,IF(F111&lt;0,0,F111)))</f>
        <v>640.364962971126</v>
      </c>
      <c r="H111" s="30">
        <f>(J111*'data'!$C$16+K111*OFFSET('data'!$C$17,0,$D$3)-I110*(OFFSET('data'!$C$18,0,$D$3)+'data'!$C$19+OFFSET('data'!$C$20,0,$D$3)))*$C111/60</f>
        <v>-0.890443492948657</v>
      </c>
      <c r="I111" s="30">
        <f>(G110/60)*$C111/60+H111+I110</f>
        <v>22.9097801053995</v>
      </c>
      <c r="J111" s="30">
        <f>J110+('data'!$C$19*I110-'data'!$C$16*J110)*$C111/60</f>
        <v>66.4646959166719</v>
      </c>
      <c r="K111" s="30">
        <f>K110+(OFFSET('data'!$C$20,0,$D$3)*I110-OFFSET('data'!$C$17,0,$D$3)*K110)*$C111/60</f>
        <v>38.8322853972379</v>
      </c>
      <c r="L111" s="28">
        <f>$A111/60</f>
        <v>8.87601443390815</v>
      </c>
      <c r="M111" s="24">
        <f>I111/'data'!$C$15*1000</f>
        <v>3.5001600694701</v>
      </c>
      <c r="N111" s="24">
        <f>N110+'data'!$G$21*(M110-N110)/60*C110</f>
        <v>3.48996569279693</v>
      </c>
      <c r="O111" s="25">
        <f>IF(N111&lt;='data'!$G$22,1.89,1.47)</f>
        <v>1.47</v>
      </c>
      <c r="P111" s="24">
        <f>$A111</f>
        <v>532.560866034489</v>
      </c>
      <c r="Q111" s="29">
        <f>'data'!$G$23-'data'!$G$23*(1-('data'!$G$22^O111)/('data'!$G$22^O111+N111^O111))</f>
        <v>41.1675266441859</v>
      </c>
      <c r="R111" s="29">
        <f>VLOOKUP(IF(P111-'data'!$G$24&lt;0,0,P111-'data'!$G$24),P2:Q1104,2)</f>
        <v>41.1723050538465</v>
      </c>
    </row>
    <row r="112" ht="20.05" customHeight="1">
      <c r="A112" s="22">
        <f>$A111+C111</f>
        <v>537.560866034489</v>
      </c>
      <c r="B112" s="23">
        <v>3.5</v>
      </c>
      <c r="C112" s="24">
        <v>5</v>
      </c>
      <c r="D112" t="b" s="25">
        <f>D$3</f>
        <v>1</v>
      </c>
      <c r="E112" s="24">
        <f>IF(B112-B111&gt;0,(B112-B111)/'data'!$G$26*100-1,E111-C112)</f>
        <v>-490</v>
      </c>
      <c r="F112" s="25">
        <f>3600*(B112*'data'!$C$15/1000-H112-I112)/C112</f>
        <v>639.618823017402</v>
      </c>
      <c r="G112" s="25">
        <f>IF(N112&gt;B112,0,IF(E112&gt;0,'data'!$H$29,IF(F112&lt;0,0,F112)))</f>
        <v>639.618823017402</v>
      </c>
      <c r="H112" s="30">
        <f>(J112*'data'!$C$16+K112*OFFSET('data'!$C$17,0,$D$3)-I111*(OFFSET('data'!$C$18,0,$D$3)+'data'!$C$19+OFFSET('data'!$C$20,0,$D$3)))*$C112/60</f>
        <v>-0.889401484680874</v>
      </c>
      <c r="I112" s="30">
        <f>(G111/60)*$C112/60+H112+I111</f>
        <v>22.909774402623</v>
      </c>
      <c r="J112" s="30">
        <f>J111+('data'!$C$19*I111-'data'!$C$16*J111)*$C112/60</f>
        <v>66.628340877393</v>
      </c>
      <c r="K112" s="30">
        <f>K111+(OFFSET('data'!$C$20,0,$D$3)*I111-OFFSET('data'!$C$17,0,$D$3)*K111)*$C112/60</f>
        <v>39.0443644124036</v>
      </c>
      <c r="L112" s="28">
        <f>$A112/60</f>
        <v>8.95934776724148</v>
      </c>
      <c r="M112" s="24">
        <f>I112/'data'!$C$15*1000</f>
        <v>3.50015919819895</v>
      </c>
      <c r="N112" s="24">
        <f>N111+'data'!$G$21*(M111-N111)/60*C111</f>
        <v>3.49008565220092</v>
      </c>
      <c r="O112" s="25">
        <f>IF(N112&lt;='data'!$G$22,1.89,1.47)</f>
        <v>1.47</v>
      </c>
      <c r="P112" s="24">
        <f>$A112</f>
        <v>537.560866034489</v>
      </c>
      <c r="Q112" s="29">
        <f>'data'!$G$23-'data'!$G$23*(1-('data'!$G$22^O112)/('data'!$G$22^O112+N112^O112))</f>
        <v>41.166367345045</v>
      </c>
      <c r="R112" s="29">
        <f>VLOOKUP(IF(P112-'data'!$G$24&lt;0,0,P112-'data'!$G$24),P2:Q1104,2)</f>
        <v>41.1710889296341</v>
      </c>
    </row>
    <row r="113" ht="20.05" customHeight="1">
      <c r="A113" s="22">
        <f>$A112+C112</f>
        <v>542.560866034489</v>
      </c>
      <c r="B113" s="23">
        <v>3.5</v>
      </c>
      <c r="C113" s="24">
        <v>5</v>
      </c>
      <c r="D113" t="b" s="25">
        <f>D$3</f>
        <v>1</v>
      </c>
      <c r="E113" s="24">
        <f>IF(B113-B112&gt;0,(B113-B112)/'data'!$G$26*100-1,E112-C113)</f>
        <v>-495</v>
      </c>
      <c r="F113" s="25">
        <f>3600*(B113*'data'!$C$15/1000-H113-I113)/C113</f>
        <v>638.876741111587</v>
      </c>
      <c r="G113" s="25">
        <f>IF(N113&gt;B113,0,IF(E113&gt;0,'data'!$H$29,IF(F113&lt;0,0,F113)))</f>
        <v>638.876741111587</v>
      </c>
      <c r="H113" s="30">
        <f>(J113*'data'!$C$16+K113*OFFSET('data'!$C$17,0,$D$3)-I112*(OFFSET('data'!$C$18,0,$D$3)+'data'!$C$19+OFFSET('data'!$C$20,0,$D$3)))*$C113/60</f>
        <v>-0.888365145890142</v>
      </c>
      <c r="I113" s="30">
        <f>(G112/60)*$C113/60+H113+I112</f>
        <v>22.9097687331459</v>
      </c>
      <c r="J113" s="30">
        <f>J112+('data'!$C$19*I112-'data'!$C$16*J112)*$C113/60</f>
        <v>66.7910253731593</v>
      </c>
      <c r="K113" s="30">
        <f>K112+(OFFSET('data'!$C$20,0,$D$3)*I112-OFFSET('data'!$C$17,0,$D$3)*K112)*$C113/60</f>
        <v>39.2563620142758</v>
      </c>
      <c r="L113" s="28">
        <f>$A113/60</f>
        <v>9.04268110057482</v>
      </c>
      <c r="M113" s="24">
        <f>I113/'data'!$C$15*1000</f>
        <v>3.50015833201528</v>
      </c>
      <c r="N113" s="24">
        <f>N112+'data'!$G$21*(M112-N112)/60*C112</f>
        <v>3.49020418976459</v>
      </c>
      <c r="O113" s="25">
        <f>IF(N113&lt;='data'!$G$22,1.89,1.47)</f>
        <v>1.47</v>
      </c>
      <c r="P113" s="24">
        <f>$A113</f>
        <v>542.560866034489</v>
      </c>
      <c r="Q113" s="29">
        <f>'data'!$G$23-'data'!$G$23*(1-('data'!$G$22^O113)/('data'!$G$22^O113+N113^O113))</f>
        <v>41.1652218324448</v>
      </c>
      <c r="R113" s="29">
        <f>VLOOKUP(IF(P113-'data'!$G$24&lt;0,0,P113-'data'!$G$24),P2:Q1104,2)</f>
        <v>41.1698872675867</v>
      </c>
    </row>
    <row r="114" ht="20.05" customHeight="1">
      <c r="A114" s="22">
        <f>$A113+C113</f>
        <v>547.560866034489</v>
      </c>
      <c r="B114" s="23">
        <v>3.5</v>
      </c>
      <c r="C114" s="24">
        <v>5</v>
      </c>
      <c r="D114" t="b" s="25">
        <f>D$3</f>
        <v>1</v>
      </c>
      <c r="E114" s="24">
        <f>IF(B114-B113&gt;0,(B114-B113)/'data'!$G$26*100-1,E113-C114)</f>
        <v>-500</v>
      </c>
      <c r="F114" s="25">
        <f>3600*(B114*'data'!$C$15/1000-H114-I114)/C114</f>
        <v>638.138693559369</v>
      </c>
      <c r="G114" s="25">
        <f>IF(N114&gt;B114,0,IF(E114&gt;0,'data'!$H$29,IF(F114&lt;0,0,F114)))</f>
        <v>638.138693559369</v>
      </c>
      <c r="H114" s="30">
        <f>(J114*'data'!$C$16+K114*OFFSET('data'!$C$17,0,$D$3)-I113*(OFFSET('data'!$C$18,0,$D$3)+'data'!$C$19+OFFSET('data'!$C$20,0,$D$3)))*$C114/60</f>
        <v>-0.887334443472394</v>
      </c>
      <c r="I114" s="30">
        <f>(G113/60)*$C114/60+H114+I113</f>
        <v>22.9097630967729</v>
      </c>
      <c r="J114" s="30">
        <f>J113+('data'!$C$19*I113-'data'!$C$16*J113)*$C114/60</f>
        <v>66.9527550411273</v>
      </c>
      <c r="K114" s="30">
        <f>K113+(OFFSET('data'!$C$20,0,$D$3)*I113-OFFSET('data'!$C$17,0,$D$3)*K113)*$C114/60</f>
        <v>39.4682782344159</v>
      </c>
      <c r="L114" s="28">
        <f>$A114/60</f>
        <v>9.12601443390815</v>
      </c>
      <c r="M114" s="24">
        <f>I114/'data'!$C$15*1000</f>
        <v>3.50015747088926</v>
      </c>
      <c r="N114" s="24">
        <f>N113+'data'!$G$21*(M113-N113)/60*C113</f>
        <v>3.49032132227891</v>
      </c>
      <c r="O114" s="25">
        <f>IF(N114&lt;='data'!$G$22,1.89,1.47)</f>
        <v>1.47</v>
      </c>
      <c r="P114" s="24">
        <f>$A114</f>
        <v>547.560866034489</v>
      </c>
      <c r="Q114" s="29">
        <f>'data'!$G$23-'data'!$G$23*(1-('data'!$G$22^O114)/('data'!$G$22^O114+N114^O114))</f>
        <v>41.1640899424937</v>
      </c>
      <c r="R114" s="29">
        <f>VLOOKUP(IF(P114-'data'!$G$24&lt;0,0,P114-'data'!$G$24),P2:Q1104,2)</f>
        <v>41.1686998957403</v>
      </c>
    </row>
    <row r="115" ht="20.05" customHeight="1">
      <c r="A115" s="22">
        <f>$A114+C114</f>
        <v>552.560866034489</v>
      </c>
      <c r="B115" s="23">
        <v>3.5</v>
      </c>
      <c r="C115" s="24">
        <v>5</v>
      </c>
      <c r="D115" t="b" s="25">
        <f>D$3</f>
        <v>1</v>
      </c>
      <c r="E115" s="24">
        <f>IF(B115-B114&gt;0,(B115-B114)/'data'!$G$26*100-1,E114-C115)</f>
        <v>-505</v>
      </c>
      <c r="F115" s="25">
        <f>3600*(B115*'data'!$C$15/1000-H115-I115)/C115</f>
        <v>637.404656805488</v>
      </c>
      <c r="G115" s="25">
        <f>IF(N115&gt;B115,0,IF(E115&gt;0,'data'!$H$29,IF(F115&lt;0,0,F115)))</f>
        <v>637.404656805488</v>
      </c>
      <c r="H115" s="30">
        <f>(J115*'data'!$C$16+K115*OFFSET('data'!$C$17,0,$D$3)-I114*(OFFSET('data'!$C$18,0,$D$3)+'data'!$C$19+OFFSET('data'!$C$20,0,$D$3)))*$C115/60</f>
        <v>-0.886309344517793</v>
      </c>
      <c r="I115" s="30">
        <f>(G114/60)*$C115/60+H115+I114</f>
        <v>22.9097574933098</v>
      </c>
      <c r="J115" s="30">
        <f>J114+('data'!$C$19*I114-'data'!$C$16*J114)*$C115/60</f>
        <v>67.1135354853679</v>
      </c>
      <c r="K115" s="30">
        <f>K114+(OFFSET('data'!$C$20,0,$D$3)*I114-OFFSET('data'!$C$17,0,$D$3)*K114)*$C115/60</f>
        <v>39.6801131043711</v>
      </c>
      <c r="L115" s="28">
        <f>$A115/60</f>
        <v>9.20934776724148</v>
      </c>
      <c r="M115" s="24">
        <f>I115/'data'!$C$15*1000</f>
        <v>3.50015661479122</v>
      </c>
      <c r="N115" s="24">
        <f>N114+'data'!$G$21*(M114-N114)/60*C114</f>
        <v>3.4904370663369</v>
      </c>
      <c r="O115" s="25">
        <f>IF(N115&lt;='data'!$G$22,1.89,1.47)</f>
        <v>1.47</v>
      </c>
      <c r="P115" s="24">
        <f>$A115</f>
        <v>552.560866034489</v>
      </c>
      <c r="Q115" s="29">
        <f>'data'!$G$23-'data'!$G$23*(1-('data'!$G$22^O115)/('data'!$G$22^O115+N115^O115))</f>
        <v>41.1629715132579</v>
      </c>
      <c r="R115" s="29">
        <f>VLOOKUP(IF(P115-'data'!$G$24&lt;0,0,P115-'data'!$G$24),P2:Q1104,2)</f>
        <v>41.1675266441859</v>
      </c>
    </row>
    <row r="116" ht="20.05" customHeight="1">
      <c r="A116" s="22">
        <f>$A115+C115</f>
        <v>557.560866034489</v>
      </c>
      <c r="B116" s="23">
        <v>3.5</v>
      </c>
      <c r="C116" s="24">
        <v>5</v>
      </c>
      <c r="D116" t="b" s="25">
        <f>D$3</f>
        <v>1</v>
      </c>
      <c r="E116" s="24">
        <f>IF(B116-B115&gt;0,(B116-B115)/'data'!$G$26*100-1,E115-C116)</f>
        <v>-510</v>
      </c>
      <c r="F116" s="25">
        <f>3600*(B116*'data'!$C$15/1000-H116-I116)/C116</f>
        <v>636.674607432990</v>
      </c>
      <c r="G116" s="25">
        <f>IF(N116&gt;B116,0,IF(E116&gt;0,'data'!$H$29,IF(F116&lt;0,0,F116)))</f>
        <v>636.674607432990</v>
      </c>
      <c r="H116" s="30">
        <f>(J116*'data'!$C$16+K116*OFFSET('data'!$C$17,0,$D$3)-I115*(OFFSET('data'!$C$18,0,$D$3)+'data'!$C$19+OFFSET('data'!$C$20,0,$D$3)))*$C116/60</f>
        <v>-0.88528981630959</v>
      </c>
      <c r="I116" s="30">
        <f>(G115/60)*$C116/60+H116+I115</f>
        <v>22.9097519225634</v>
      </c>
      <c r="J116" s="30">
        <f>J115+('data'!$C$19*I115-'data'!$C$16*J115)*$C116/60</f>
        <v>67.2733722770607</v>
      </c>
      <c r="K116" s="30">
        <f>K115+(OFFSET('data'!$C$20,0,$D$3)*I115-OFFSET('data'!$C$17,0,$D$3)*K115)*$C116/60</f>
        <v>39.8918666556746</v>
      </c>
      <c r="L116" s="28">
        <f>$A116/60</f>
        <v>9.29268110057482</v>
      </c>
      <c r="M116" s="24">
        <f>I116/'data'!$C$15*1000</f>
        <v>3.50015576369165</v>
      </c>
      <c r="N116" s="24">
        <f>N115+'data'!$G$21*(M115-N115)/60*C115</f>
        <v>3.490551438336</v>
      </c>
      <c r="O116" s="25">
        <f>IF(N116&lt;='data'!$G$22,1.89,1.47)</f>
        <v>1.47</v>
      </c>
      <c r="P116" s="24">
        <f>$A116</f>
        <v>557.560866034489</v>
      </c>
      <c r="Q116" s="29">
        <f>'data'!$G$23-'data'!$G$23*(1-('data'!$G$22^O116)/('data'!$G$22^O116+N116^O116))</f>
        <v>41.1618663847371</v>
      </c>
      <c r="R116" s="29">
        <f>VLOOKUP(IF(P116-'data'!$G$24&lt;0,0,P116-'data'!$G$24),P2:Q1104,2)</f>
        <v>41.166367345045</v>
      </c>
    </row>
    <row r="117" ht="20.05" customHeight="1">
      <c r="A117" s="22">
        <f>$A116+C116</f>
        <v>562.560866034489</v>
      </c>
      <c r="B117" s="23">
        <v>3.5</v>
      </c>
      <c r="C117" s="24">
        <v>5</v>
      </c>
      <c r="D117" t="b" s="25">
        <f>D$3</f>
        <v>1</v>
      </c>
      <c r="E117" s="24">
        <f>IF(B117-B116&gt;0,(B117-B116)/'data'!$G$26*100-1,E116-C117)</f>
        <v>-515</v>
      </c>
      <c r="F117" s="25">
        <f>3600*(B117*'data'!$C$15/1000-H117-I117)/C117</f>
        <v>635.948522162184</v>
      </c>
      <c r="G117" s="25">
        <f>IF(N117&gt;B117,0,IF(E117&gt;0,'data'!$H$29,IF(F117&lt;0,0,F117)))</f>
        <v>635.948522162184</v>
      </c>
      <c r="H117" s="30">
        <f>(J117*'data'!$C$16+K117*OFFSET('data'!$C$17,0,$D$3)-I116*(OFFSET('data'!$C$18,0,$D$3)+'data'!$C$19+OFFSET('data'!$C$20,0,$D$3)))*$C117/60</f>
        <v>-0.884275826322981</v>
      </c>
      <c r="I117" s="30">
        <f>(G116/60)*$C117/60+H117+I116</f>
        <v>22.9097463843418</v>
      </c>
      <c r="J117" s="30">
        <f>J116+('data'!$C$19*I116-'data'!$C$16*J116)*$C117/60</f>
        <v>67.4322709546868</v>
      </c>
      <c r="K117" s="30">
        <f>K116+(OFFSET('data'!$C$20,0,$D$3)*I116-OFFSET('data'!$C$17,0,$D$3)*K116)*$C117/60</f>
        <v>40.1035389198457</v>
      </c>
      <c r="L117" s="28">
        <f>$A117/60</f>
        <v>9.37601443390815</v>
      </c>
      <c r="M117" s="24">
        <f>I117/'data'!$C$15*1000</f>
        <v>3.50015491756122</v>
      </c>
      <c r="N117" s="24">
        <f>N116+'data'!$G$21*(M116-N116)/60*C116</f>
        <v>3.49066445448033</v>
      </c>
      <c r="O117" s="25">
        <f>IF(N117&lt;='data'!$G$22,1.89,1.47)</f>
        <v>1.47</v>
      </c>
      <c r="P117" s="24">
        <f>$A117</f>
        <v>562.560866034489</v>
      </c>
      <c r="Q117" s="29">
        <f>'data'!$G$23-'data'!$G$23*(1-('data'!$G$22^O117)/('data'!$G$22^O117+N117^O117))</f>
        <v>41.1607743988419</v>
      </c>
      <c r="R117" s="29">
        <f>VLOOKUP(IF(P117-'data'!$G$24&lt;0,0,P117-'data'!$G$24),P2:Q1104,2)</f>
        <v>41.1652218324448</v>
      </c>
    </row>
    <row r="118" ht="20.05" customHeight="1">
      <c r="A118" s="22">
        <f>$A117+C117</f>
        <v>567.560866034489</v>
      </c>
      <c r="B118" s="23">
        <v>3.5</v>
      </c>
      <c r="C118" s="24">
        <v>5</v>
      </c>
      <c r="D118" t="b" s="25">
        <f>D$3</f>
        <v>1</v>
      </c>
      <c r="E118" s="24">
        <f>IF(B118-B117&gt;0,(B118-B117)/'data'!$G$26*100-1,E117-C118)</f>
        <v>-520</v>
      </c>
      <c r="F118" s="25">
        <f>3600*(B118*'data'!$C$15/1000-H118-I118)/C118</f>
        <v>635.226377849991</v>
      </c>
      <c r="G118" s="25">
        <f>IF(N118&gt;B118,0,IF(E118&gt;0,'data'!$H$29,IF(F118&lt;0,0,F118)))</f>
        <v>635.226377849991</v>
      </c>
      <c r="H118" s="30">
        <f>(J118*'data'!$C$16+K118*OFFSET('data'!$C$17,0,$D$3)-I117*(OFFSET('data'!$C$18,0,$D$3)+'data'!$C$19+OFFSET('data'!$C$20,0,$D$3)))*$C118/60</f>
        <v>-0.883267342224002</v>
      </c>
      <c r="I118" s="30">
        <f>(G117/60)*$C118/60+H118+I117</f>
        <v>22.9097408784542</v>
      </c>
      <c r="J118" s="30">
        <f>J117+('data'!$C$19*I117-'data'!$C$16*J117)*$C118/60</f>
        <v>67.590237024221</v>
      </c>
      <c r="K118" s="30">
        <f>K117+(OFFSET('data'!$C$20,0,$D$3)*I117-OFFSET('data'!$C$17,0,$D$3)*K117)*$C118/60</f>
        <v>40.3151299283896</v>
      </c>
      <c r="L118" s="28">
        <f>$A118/60</f>
        <v>9.45934776724148</v>
      </c>
      <c r="M118" s="24">
        <f>I118/'data'!$C$15*1000</f>
        <v>3.50015407637078</v>
      </c>
      <c r="N118" s="24">
        <f>N117+'data'!$G$21*(M117-N117)/60*C117</f>
        <v>3.49077613078299</v>
      </c>
      <c r="O118" s="25">
        <f>IF(N118&lt;='data'!$G$22,1.89,1.47)</f>
        <v>1.47</v>
      </c>
      <c r="P118" s="24">
        <f>$A118</f>
        <v>567.560866034489</v>
      </c>
      <c r="Q118" s="29">
        <f>'data'!$G$23-'data'!$G$23*(1-('data'!$G$22^O118)/('data'!$G$22^O118+N118^O118))</f>
        <v>41.159695399370</v>
      </c>
      <c r="R118" s="29">
        <f>VLOOKUP(IF(P118-'data'!$G$24&lt;0,0,P118-'data'!$G$24),P2:Q1104,2)</f>
        <v>41.1640899424937</v>
      </c>
    </row>
    <row r="119" ht="20.05" customHeight="1">
      <c r="A119" s="22">
        <f>$A118+C118</f>
        <v>572.560866034489</v>
      </c>
      <c r="B119" s="23">
        <v>3.5</v>
      </c>
      <c r="C119" s="24">
        <v>5</v>
      </c>
      <c r="D119" t="b" s="25">
        <f>D$3</f>
        <v>1</v>
      </c>
      <c r="E119" s="24">
        <f>IF(B119-B118&gt;0,(B119-B118)/'data'!$G$26*100-1,E118-C119)</f>
        <v>-525</v>
      </c>
      <c r="F119" s="25">
        <f>3600*(B119*'data'!$C$15/1000-H119-I119)/C119</f>
        <v>634.508151489202</v>
      </c>
      <c r="G119" s="25">
        <f>IF(N119&gt;B119,0,IF(E119&gt;0,'data'!$H$29,IF(F119&lt;0,0,F119)))</f>
        <v>634.508151489202</v>
      </c>
      <c r="H119" s="30">
        <f>(J119*'data'!$C$16+K119*OFFSET('data'!$C$17,0,$D$3)-I118*(OFFSET('data'!$C$18,0,$D$3)+'data'!$C$19+OFFSET('data'!$C$20,0,$D$3)))*$C119/60</f>
        <v>-0.882264331868396</v>
      </c>
      <c r="I119" s="30">
        <f>(G118/60)*$C119/60+H119+I118</f>
        <v>22.9097354047108</v>
      </c>
      <c r="J119" s="30">
        <f>J118+('data'!$C$19*I118-'data'!$C$16*J118)*$C119/60</f>
        <v>67.74727595932239</v>
      </c>
      <c r="K119" s="30">
        <f>K118+(OFFSET('data'!$C$20,0,$D$3)*I118-OFFSET('data'!$C$17,0,$D$3)*K118)*$C119/60</f>
        <v>40.5266397127975</v>
      </c>
      <c r="L119" s="28">
        <f>$A119/60</f>
        <v>9.54268110057482</v>
      </c>
      <c r="M119" s="24">
        <f>I119/'data'!$C$15*1000</f>
        <v>3.50015324009134</v>
      </c>
      <c r="N119" s="24">
        <f>N118+'data'!$G$21*(M118-N118)/60*C118</f>
        <v>3.49088648306832</v>
      </c>
      <c r="O119" s="25">
        <f>IF(N119&lt;='data'!$G$22,1.89,1.47)</f>
        <v>1.47</v>
      </c>
      <c r="P119" s="24">
        <f>$A119</f>
        <v>572.560866034489</v>
      </c>
      <c r="Q119" s="29">
        <f>'data'!$G$23-'data'!$G$23*(1-('data'!$G$22^O119)/('data'!$G$22^O119+N119^O119))</f>
        <v>41.1586292319838</v>
      </c>
      <c r="R119" s="29">
        <f>VLOOKUP(IF(P119-'data'!$G$24&lt;0,0,P119-'data'!$G$24),P2:Q1104,2)</f>
        <v>41.1629715132579</v>
      </c>
    </row>
    <row r="120" ht="20.05" customHeight="1">
      <c r="A120" s="22">
        <f>$A119+C119</f>
        <v>577.560866034489</v>
      </c>
      <c r="B120" s="23">
        <v>3.5</v>
      </c>
      <c r="C120" s="24">
        <v>5</v>
      </c>
      <c r="D120" t="b" s="25">
        <f>D$3</f>
        <v>1</v>
      </c>
      <c r="E120" s="24">
        <f>IF(B120-B119&gt;0,(B120-B119)/'data'!$G$26*100-1,E119-C120)</f>
        <v>-530</v>
      </c>
      <c r="F120" s="25">
        <f>3600*(B120*'data'!$C$15/1000-H120-I120)/C120</f>
        <v>633.793820207456</v>
      </c>
      <c r="G120" s="25">
        <f>IF(N120&gt;B120,0,IF(E120&gt;0,'data'!$H$29,IF(F120&lt;0,0,F120)))</f>
        <v>633.793820207456</v>
      </c>
      <c r="H120" s="30">
        <f>(J120*'data'!$C$16+K120*OFFSET('data'!$C$17,0,$D$3)-I119*(OFFSET('data'!$C$18,0,$D$3)+'data'!$C$19+OFFSET('data'!$C$20,0,$D$3)))*$C120/60</f>
        <v>-0.881266763300493</v>
      </c>
      <c r="I120" s="30">
        <f>(G119/60)*$C120/60+H120+I119</f>
        <v>22.9097299629231</v>
      </c>
      <c r="J120" s="30">
        <f>J119+('data'!$C$19*I119-'data'!$C$16*J119)*$C120/60</f>
        <v>67.9033932015242</v>
      </c>
      <c r="K120" s="30">
        <f>K119+(OFFSET('data'!$C$20,0,$D$3)*I119-OFFSET('data'!$C$17,0,$D$3)*K119)*$C120/60</f>
        <v>40.7380683045468</v>
      </c>
      <c r="L120" s="28">
        <f>$A120/60</f>
        <v>9.62601443390815</v>
      </c>
      <c r="M120" s="24">
        <f>I120/'data'!$C$15*1000</f>
        <v>3.5001524086941</v>
      </c>
      <c r="N120" s="24">
        <f>N119+'data'!$G$21*(M119-N119)/60*C119</f>
        <v>3.4909955269741</v>
      </c>
      <c r="O120" s="25">
        <f>IF(N120&lt;='data'!$G$22,1.89,1.47)</f>
        <v>1.47</v>
      </c>
      <c r="P120" s="24">
        <f>$A120</f>
        <v>577.560866034489</v>
      </c>
      <c r="Q120" s="29">
        <f>'data'!$G$23-'data'!$G$23*(1-('data'!$G$22^O120)/('data'!$G$22^O120+N120^O120))</f>
        <v>41.1575757441878</v>
      </c>
      <c r="R120" s="29">
        <f>VLOOKUP(IF(P120-'data'!$G$24&lt;0,0,P120-'data'!$G$24),P2:Q1104,2)</f>
        <v>41.1618663847371</v>
      </c>
    </row>
    <row r="121" ht="20.05" customHeight="1">
      <c r="A121" s="22">
        <f>$A120+C120</f>
        <v>582.560866034489</v>
      </c>
      <c r="B121" s="23">
        <v>3.5</v>
      </c>
      <c r="C121" s="24">
        <v>5</v>
      </c>
      <c r="D121" t="b" s="25">
        <f>D$3</f>
        <v>1</v>
      </c>
      <c r="E121" s="24">
        <f>IF(B121-B120&gt;0,(B121-B120)/'data'!$G$26*100-1,E120-C121)</f>
        <v>-535</v>
      </c>
      <c r="F121" s="25">
        <f>3600*(B121*'data'!$C$15/1000-H121-I121)/C121</f>
        <v>633.083361266670</v>
      </c>
      <c r="G121" s="25">
        <f>IF(N121&gt;B121,0,IF(E121&gt;0,'data'!$H$29,IF(F121&lt;0,0,F121)))</f>
        <v>633.083361266670</v>
      </c>
      <c r="H121" s="30">
        <f>(J121*'data'!$C$16+K121*OFFSET('data'!$C$17,0,$D$3)-I120*(OFFSET('data'!$C$18,0,$D$3)+'data'!$C$19+OFFSET('data'!$C$20,0,$D$3)))*$C121/60</f>
        <v>-0.880274604752124</v>
      </c>
      <c r="I121" s="30">
        <f>(G120/60)*$C121/60+H121+I120</f>
        <v>22.9097245529036</v>
      </c>
      <c r="J121" s="30">
        <f>J120+('data'!$C$19*I120-'data'!$C$16*J120)*$C121/60</f>
        <v>68.0585941604221</v>
      </c>
      <c r="K121" s="30">
        <f>K120+(OFFSET('data'!$C$20,0,$D$3)*I120-OFFSET('data'!$C$17,0,$D$3)*K120)*$C121/60</f>
        <v>40.9494157351008</v>
      </c>
      <c r="L121" s="28">
        <f>$A121/60</f>
        <v>9.70934776724148</v>
      </c>
      <c r="M121" s="24">
        <f>I121/'data'!$C$15*1000</f>
        <v>3.50015158215041</v>
      </c>
      <c r="N121" s="24">
        <f>N120+'data'!$G$21*(M120-N120)/60*C120</f>
        <v>3.49110327795376</v>
      </c>
      <c r="O121" s="25">
        <f>IF(N121&lt;='data'!$G$22,1.89,1.47)</f>
        <v>1.47</v>
      </c>
      <c r="P121" s="24">
        <f>$A121</f>
        <v>582.560866034489</v>
      </c>
      <c r="Q121" s="29">
        <f>'data'!$G$23-'data'!$G$23*(1-('data'!$G$22^O121)/('data'!$G$22^O121+N121^O121))</f>
        <v>41.1565347853063</v>
      </c>
      <c r="R121" s="29">
        <f>VLOOKUP(IF(P121-'data'!$G$24&lt;0,0,P121-'data'!$G$24),P2:Q1104,2)</f>
        <v>41.1607743988419</v>
      </c>
    </row>
    <row r="122" ht="20.05" customHeight="1">
      <c r="A122" s="22">
        <f>$A121+C121</f>
        <v>587.560866034489</v>
      </c>
      <c r="B122" s="23">
        <v>3.5</v>
      </c>
      <c r="C122" s="24">
        <v>5</v>
      </c>
      <c r="D122" t="b" s="25">
        <f>D$3</f>
        <v>1</v>
      </c>
      <c r="E122" s="24">
        <f>IF(B122-B121&gt;0,(B122-B121)/'data'!$G$26*100-1,E121-C122)</f>
        <v>-540</v>
      </c>
      <c r="F122" s="25">
        <f>3600*(B122*'data'!$C$15/1000-H122-I122)/C122</f>
        <v>632.376752062239</v>
      </c>
      <c r="G122" s="25">
        <f>IF(N122&gt;B122,0,IF(E122&gt;0,'data'!$H$29,IF(F122&lt;0,0,F122)))</f>
        <v>632.376752062239</v>
      </c>
      <c r="H122" s="30">
        <f>(J122*'data'!$C$16+K122*OFFSET('data'!$C$17,0,$D$3)-I121*(OFFSET('data'!$C$18,0,$D$3)+'data'!$C$19+OFFSET('data'!$C$20,0,$D$3)))*$C122/60</f>
        <v>-0.879287824641502</v>
      </c>
      <c r="I122" s="30">
        <f>(G121/60)*$C122/60+H122+I121</f>
        <v>22.9097191744658</v>
      </c>
      <c r="J122" s="30">
        <f>J121+('data'!$C$19*I121-'data'!$C$16*J121)*$C122/60</f>
        <v>68.2128842138618</v>
      </c>
      <c r="K122" s="30">
        <f>K121+(OFFSET('data'!$C$20,0,$D$3)*I121-OFFSET('data'!$C$17,0,$D$3)*K121)*$C122/60</f>
        <v>41.160682035909</v>
      </c>
      <c r="L122" s="28">
        <f>$A122/60</f>
        <v>9.79268110057482</v>
      </c>
      <c r="M122" s="24">
        <f>I122/'data'!$C$15*1000</f>
        <v>3.50015076043177</v>
      </c>
      <c r="N122" s="24">
        <f>N121+'data'!$G$21*(M121-N121)/60*C121</f>
        <v>3.49120975127855</v>
      </c>
      <c r="O122" s="25">
        <f>IF(N122&lt;='data'!$G$22,1.89,1.47)</f>
        <v>1.47</v>
      </c>
      <c r="P122" s="24">
        <f>$A122</f>
        <v>587.560866034489</v>
      </c>
      <c r="Q122" s="29">
        <f>'data'!$G$23-'data'!$G$23*(1-('data'!$G$22^O122)/('data'!$G$22^O122+N122^O122))</f>
        <v>41.1555062064618</v>
      </c>
      <c r="R122" s="29">
        <f>VLOOKUP(IF(P122-'data'!$G$24&lt;0,0,P122-'data'!$G$24),P2:Q1104,2)</f>
        <v>41.159695399370</v>
      </c>
    </row>
    <row r="123" ht="20.05" customHeight="1">
      <c r="A123" s="22">
        <f>$A122+C122</f>
        <v>592.560866034489</v>
      </c>
      <c r="B123" s="23">
        <v>3.5</v>
      </c>
      <c r="C123" s="24">
        <v>5</v>
      </c>
      <c r="D123" t="b" s="25">
        <f>D$3</f>
        <v>1</v>
      </c>
      <c r="E123" s="24">
        <f>IF(B123-B122&gt;0,(B123-B122)/'data'!$G$26*100-1,E122-C123)</f>
        <v>-545</v>
      </c>
      <c r="F123" s="25">
        <f>3600*(B123*'data'!$C$15/1000-H123-I123)/C123</f>
        <v>631.6739701219529</v>
      </c>
      <c r="G123" s="25">
        <f>IF(N123&gt;B123,0,IF(E123&gt;0,'data'!$H$29,IF(F123&lt;0,0,F123)))</f>
        <v>631.6739701219529</v>
      </c>
      <c r="H123" s="30">
        <f>(J123*'data'!$C$16+K123*OFFSET('data'!$C$17,0,$D$3)-I122*(OFFSET('data'!$C$18,0,$D$3)+'data'!$C$19+OFFSET('data'!$C$20,0,$D$3)))*$C123/60</f>
        <v>-0.878306391572127</v>
      </c>
      <c r="I123" s="30">
        <f>(G122/60)*$C123/60+H123+I122</f>
        <v>22.9097138274246</v>
      </c>
      <c r="J123" s="30">
        <f>J122+('data'!$C$19*I122-'data'!$C$16*J122)*$C123/60</f>
        <v>68.3662687081255</v>
      </c>
      <c r="K123" s="30">
        <f>K122+(OFFSET('data'!$C$20,0,$D$3)*I122-OFFSET('data'!$C$17,0,$D$3)*K122)*$C123/60</f>
        <v>41.3718672384069</v>
      </c>
      <c r="L123" s="28">
        <f>$A123/60</f>
        <v>9.87601443390815</v>
      </c>
      <c r="M123" s="24">
        <f>I123/'data'!$C$15*1000</f>
        <v>3.50014994350992</v>
      </c>
      <c r="N123" s="24">
        <f>N122+'data'!$G$21*(M122-N122)/60*C122</f>
        <v>3.49131496203969</v>
      </c>
      <c r="O123" s="25">
        <f>IF(N123&lt;='data'!$G$22,1.89,1.47)</f>
        <v>1.47</v>
      </c>
      <c r="P123" s="24">
        <f>$A123</f>
        <v>592.560866034489</v>
      </c>
      <c r="Q123" s="29">
        <f>'data'!$G$23-'data'!$G$23*(1-('data'!$G$22^O123)/('data'!$G$22^O123+N123^O123))</f>
        <v>41.1544898605527</v>
      </c>
      <c r="R123" s="29">
        <f>VLOOKUP(IF(P123-'data'!$G$24&lt;0,0,P123-'data'!$G$24),P2:Q1104,2)</f>
        <v>41.1586292319838</v>
      </c>
    </row>
    <row r="124" ht="20.05" customHeight="1">
      <c r="A124" s="22">
        <f>$A123+C123</f>
        <v>597.560866034489</v>
      </c>
      <c r="B124" s="23">
        <v>3.5</v>
      </c>
      <c r="C124" s="24">
        <v>5</v>
      </c>
      <c r="D124" t="b" s="25">
        <f>D$3</f>
        <v>1</v>
      </c>
      <c r="E124" s="24">
        <f>IF(B124-B123&gt;0,(B124-B123)/'data'!$G$26*100-1,E123-C124)</f>
        <v>-550</v>
      </c>
      <c r="F124" s="25">
        <f>3600*(B124*'data'!$C$15/1000-H124-I124)/C124</f>
        <v>630.974993105742</v>
      </c>
      <c r="G124" s="25">
        <f>IF(N124&gt;B124,0,IF(E124&gt;0,'data'!$H$29,IF(F124&lt;0,0,F124)))</f>
        <v>630.974993105742</v>
      </c>
      <c r="H124" s="30">
        <f>(J124*'data'!$C$16+K124*OFFSET('data'!$C$17,0,$D$3)-I123*(OFFSET('data'!$C$18,0,$D$3)+'data'!$C$19+OFFSET('data'!$C$20,0,$D$3)))*$C124/60</f>
        <v>-0.8773302743317239</v>
      </c>
      <c r="I124" s="30">
        <f>(G123/60)*$C124/60+H124+I123</f>
        <v>22.9097085115956</v>
      </c>
      <c r="J124" s="30">
        <f>J123+('data'!$C$19*I123-'data'!$C$16*J123)*$C124/60</f>
        <v>68.51875295811701</v>
      </c>
      <c r="K124" s="30">
        <f>K123+(OFFSET('data'!$C$20,0,$D$3)*I123-OFFSET('data'!$C$17,0,$D$3)*K123)*$C124/60</f>
        <v>41.5829713740161</v>
      </c>
      <c r="L124" s="28">
        <f>$A124/60</f>
        <v>9.95934776724148</v>
      </c>
      <c r="M124" s="24">
        <f>I124/'data'!$C$15*1000</f>
        <v>3.50014913135667</v>
      </c>
      <c r="N124" s="24">
        <f>N123+'data'!$G$21*(M123-N123)/60*C123</f>
        <v>3.49141892515047</v>
      </c>
      <c r="O124" s="25">
        <f>IF(N124&lt;='data'!$G$22,1.89,1.47)</f>
        <v>1.47</v>
      </c>
      <c r="P124" s="24">
        <f>$A124</f>
        <v>597.560866034489</v>
      </c>
      <c r="Q124" s="29">
        <f>'data'!$G$23-'data'!$G$23*(1-('data'!$G$22^O124)/('data'!$G$22^O124+N124^O124))</f>
        <v>41.1534856022324</v>
      </c>
      <c r="R124" s="29">
        <f>VLOOKUP(IF(P124-'data'!$G$24&lt;0,0,P124-'data'!$G$24),P2:Q1104,2)</f>
        <v>41.1575757441878</v>
      </c>
    </row>
    <row r="125" ht="20.05" customHeight="1">
      <c r="A125" s="22">
        <f>$A124+C124</f>
        <v>602.560866034489</v>
      </c>
      <c r="B125" s="23">
        <v>3.5</v>
      </c>
      <c r="C125" s="24">
        <v>5</v>
      </c>
      <c r="D125" t="b" s="25">
        <f>D$3</f>
        <v>1</v>
      </c>
      <c r="E125" s="24">
        <f>IF(B125-B124&gt;0,(B125-B124)/'data'!$G$26*100-1,E124-C125)</f>
        <v>-555</v>
      </c>
      <c r="F125" s="25">
        <f>3600*(B125*'data'!$C$15/1000-H125-I125)/C125</f>
        <v>630.279798804365</v>
      </c>
      <c r="G125" s="25">
        <f>IF(N125&gt;B125,0,IF(E125&gt;0,'data'!$H$29,IF(F125&lt;0,0,F125)))</f>
        <v>630.279798804365</v>
      </c>
      <c r="H125" s="30">
        <f>(J125*'data'!$C$16+K125*OFFSET('data'!$C$17,0,$D$3)-I124*(OFFSET('data'!$C$18,0,$D$3)+'data'!$C$19+OFFSET('data'!$C$20,0,$D$3)))*$C125/60</f>
        <v>-0.876359441891122</v>
      </c>
      <c r="I125" s="30">
        <f>(G124/60)*$C125/60+H125+I124</f>
        <v>22.9097032267958</v>
      </c>
      <c r="J125" s="30">
        <f>J124+('data'!$C$19*I124-'data'!$C$16*J124)*$C125/60</f>
        <v>68.6703422475458</v>
      </c>
      <c r="K125" s="30">
        <f>K124+(OFFSET('data'!$C$20,0,$D$3)*I124-OFFSET('data'!$C$17,0,$D$3)*K124)*$C125/60</f>
        <v>41.7939944741443</v>
      </c>
      <c r="L125" s="28">
        <f>$A125/60</f>
        <v>10.0426811005748</v>
      </c>
      <c r="M125" s="24">
        <f>I125/'data'!$C$15*1000</f>
        <v>3.50014832394406</v>
      </c>
      <c r="N125" s="24">
        <f>N124+'data'!$G$21*(M124-N124)/60*C124</f>
        <v>3.49152165534838</v>
      </c>
      <c r="O125" s="25">
        <f>IF(N125&lt;='data'!$G$22,1.89,1.47)</f>
        <v>1.47</v>
      </c>
      <c r="P125" s="24">
        <f>$A125</f>
        <v>602.560866034489</v>
      </c>
      <c r="Q125" s="29">
        <f>'data'!$G$23-'data'!$G$23*(1-('data'!$G$22^O125)/('data'!$G$22^O125+N125^O125))</f>
        <v>41.1524932878879</v>
      </c>
      <c r="R125" s="29">
        <f>VLOOKUP(IF(P125-'data'!$G$24&lt;0,0,P125-'data'!$G$24),P2:Q1104,2)</f>
        <v>41.1565347853063</v>
      </c>
    </row>
    <row r="126" ht="20.05" customHeight="1">
      <c r="A126" s="22">
        <f>$A125+C125</f>
        <v>607.560866034489</v>
      </c>
      <c r="B126" s="23">
        <v>3.5</v>
      </c>
      <c r="C126" s="24">
        <v>5</v>
      </c>
      <c r="D126" t="b" s="25">
        <f>D$3</f>
        <v>1</v>
      </c>
      <c r="E126" s="24">
        <f>IF(B126-B125&gt;0,(B126-B125)/'data'!$G$26*100-1,E125-C126)</f>
        <v>-560</v>
      </c>
      <c r="F126" s="25">
        <f>3600*(B126*'data'!$C$15/1000-H126-I126)/C126</f>
        <v>629.588365139017</v>
      </c>
      <c r="G126" s="25">
        <f>IF(N126&gt;B126,0,IF(E126&gt;0,'data'!$H$29,IF(F126&lt;0,0,F126)))</f>
        <v>629.588365139017</v>
      </c>
      <c r="H126" s="30">
        <f>(J126*'data'!$C$16+K126*OFFSET('data'!$C$17,0,$D$3)-I125*(OFFSET('data'!$C$18,0,$D$3)+'data'!$C$19+OFFSET('data'!$C$20,0,$D$3)))*$C126/60</f>
        <v>-0.875393863403217</v>
      </c>
      <c r="I126" s="30">
        <f>(G125/60)*$C126/60+H126+I125</f>
        <v>22.9096979728431</v>
      </c>
      <c r="J126" s="30">
        <f>J125+('data'!$C$19*I125-'data'!$C$16*J125)*$C126/60</f>
        <v>68.8210418291103</v>
      </c>
      <c r="K126" s="30">
        <f>K125+(OFFSET('data'!$C$20,0,$D$3)*I125-OFFSET('data'!$C$17,0,$D$3)*K125)*$C126/60</f>
        <v>42.0049365701854</v>
      </c>
      <c r="L126" s="28">
        <f>$A126/60</f>
        <v>10.1260144339082</v>
      </c>
      <c r="M126" s="24">
        <f>I126/'data'!$C$15*1000</f>
        <v>3.50014752124428</v>
      </c>
      <c r="N126" s="24">
        <f>N125+'data'!$G$21*(M125-N125)/60*C125</f>
        <v>3.49162316719715</v>
      </c>
      <c r="O126" s="25">
        <f>IF(N126&lt;='data'!$G$22,1.89,1.47)</f>
        <v>1.47</v>
      </c>
      <c r="P126" s="24">
        <f>$A126</f>
        <v>607.560866034489</v>
      </c>
      <c r="Q126" s="29">
        <f>'data'!$G$23-'data'!$G$23*(1-('data'!$G$22^O126)/('data'!$G$22^O126+N126^O126))</f>
        <v>41.1515127756189</v>
      </c>
      <c r="R126" s="29">
        <f>VLOOKUP(IF(P126-'data'!$G$24&lt;0,0,P126-'data'!$G$24),P2:Q1104,2)</f>
        <v>41.1555062064618</v>
      </c>
    </row>
    <row r="127" ht="20.05" customHeight="1">
      <c r="A127" s="22">
        <f>$A126+C126</f>
        <v>612.560866034489</v>
      </c>
      <c r="B127" s="23">
        <v>3.5</v>
      </c>
      <c r="C127" s="24">
        <v>5</v>
      </c>
      <c r="D127" t="b" s="25">
        <f>D$3</f>
        <v>1</v>
      </c>
      <c r="E127" s="24">
        <f>IF(B127-B126&gt;0,(B127-B126)/'data'!$G$26*100-1,E126-C127)</f>
        <v>-565</v>
      </c>
      <c r="F127" s="25">
        <f>3600*(B127*'data'!$C$15/1000-H127-I127)/C127</f>
        <v>628.900670160408</v>
      </c>
      <c r="G127" s="25">
        <f>IF(N127&gt;B127,0,IF(E127&gt;0,'data'!$H$29,IF(F127&lt;0,0,F127)))</f>
        <v>628.900670160408</v>
      </c>
      <c r="H127" s="30">
        <f>(J127*'data'!$C$16+K127*OFFSET('data'!$C$17,0,$D$3)-I126*(OFFSET('data'!$C$18,0,$D$3)+'data'!$C$19+OFFSET('data'!$C$20,0,$D$3)))*$C127/60</f>
        <v>-0.874433508201881</v>
      </c>
      <c r="I127" s="30">
        <f>(G126/60)*$C127/60+H127+I126</f>
        <v>22.9096927495565</v>
      </c>
      <c r="J127" s="30">
        <f>J126+('data'!$C$19*I126-'data'!$C$16*J126)*$C127/60</f>
        <v>68.97085692467989</v>
      </c>
      <c r="K127" s="30">
        <f>K126+(OFFSET('data'!$C$20,0,$D$3)*I126-OFFSET('data'!$C$17,0,$D$3)*K126)*$C127/60</f>
        <v>42.2157976935195</v>
      </c>
      <c r="L127" s="28">
        <f>$A127/60</f>
        <v>10.2093477672415</v>
      </c>
      <c r="M127" s="24">
        <f>I127/'data'!$C$15*1000</f>
        <v>3.50014672322967</v>
      </c>
      <c r="N127" s="24">
        <f>N126+'data'!$G$21*(M126-N126)/60*C126</f>
        <v>3.49172347508881</v>
      </c>
      <c r="O127" s="25">
        <f>IF(N127&lt;='data'!$G$22,1.89,1.47)</f>
        <v>1.47</v>
      </c>
      <c r="P127" s="24">
        <f>$A127</f>
        <v>612.560866034489</v>
      </c>
      <c r="Q127" s="29">
        <f>'data'!$G$23-'data'!$G$23*(1-('data'!$G$22^O127)/('data'!$G$22^O127+N127^O127))</f>
        <v>41.1505439252174</v>
      </c>
      <c r="R127" s="29">
        <f>VLOOKUP(IF(P127-'data'!$G$24&lt;0,0,P127-'data'!$G$24),P2:Q1104,2)</f>
        <v>41.1544898605527</v>
      </c>
    </row>
    <row r="128" ht="20.05" customHeight="1">
      <c r="A128" s="22">
        <f>$A127+C127</f>
        <v>617.560866034489</v>
      </c>
      <c r="B128" s="23">
        <v>3.5</v>
      </c>
      <c r="C128" s="24">
        <v>5</v>
      </c>
      <c r="D128" t="b" s="25">
        <f>D$3</f>
        <v>1</v>
      </c>
      <c r="E128" s="24">
        <f>IF(B128-B127&gt;0,(B128-B127)/'data'!$G$26*100-1,E127-C128)</f>
        <v>-570</v>
      </c>
      <c r="F128" s="25">
        <f>3600*(B128*'data'!$C$15/1000-H128-I128)/C128</f>
        <v>628.216692047921</v>
      </c>
      <c r="G128" s="25">
        <f>IF(N128&gt;B128,0,IF(E128&gt;0,'data'!$H$29,IF(F128&lt;0,0,F128)))</f>
        <v>628.216692047921</v>
      </c>
      <c r="H128" s="30">
        <f>(J128*'data'!$C$16+K128*OFFSET('data'!$C$17,0,$D$3)-I127*(OFFSET('data'!$C$18,0,$D$3)+'data'!$C$19+OFFSET('data'!$C$20,0,$D$3)))*$C128/60</f>
        <v>-0.873478345800905</v>
      </c>
      <c r="I128" s="30">
        <f>(G127/60)*$C128/60+H128+I127</f>
        <v>22.9096875567562</v>
      </c>
      <c r="J128" s="30">
        <f>J127+('data'!$C$19*I127-'data'!$C$16*J127)*$C128/60</f>
        <v>69.11979272547561</v>
      </c>
      <c r="K128" s="30">
        <f>K127+(OFFSET('data'!$C$20,0,$D$3)*I127-OFFSET('data'!$C$17,0,$D$3)*K127)*$C128/60</f>
        <v>42.4265778755128</v>
      </c>
      <c r="L128" s="28">
        <f>$A128/60</f>
        <v>10.2926811005748</v>
      </c>
      <c r="M128" s="24">
        <f>I128/'data'!$C$15*1000</f>
        <v>3.50014592987277</v>
      </c>
      <c r="N128" s="24">
        <f>N127+'data'!$G$21*(M127-N127)/60*C127</f>
        <v>3.49182259324572</v>
      </c>
      <c r="O128" s="25">
        <f>IF(N128&lt;='data'!$G$22,1.89,1.47)</f>
        <v>1.47</v>
      </c>
      <c r="P128" s="24">
        <f>$A128</f>
        <v>617.560866034489</v>
      </c>
      <c r="Q128" s="29">
        <f>'data'!$G$23-'data'!$G$23*(1-('data'!$G$22^O128)/('data'!$G$22^O128+N128^O128))</f>
        <v>41.149586598147</v>
      </c>
      <c r="R128" s="29">
        <f>VLOOKUP(IF(P128-'data'!$G$24&lt;0,0,P128-'data'!$G$24),P2:Q1104,2)</f>
        <v>41.1534856022324</v>
      </c>
    </row>
    <row r="129" ht="20.05" customHeight="1">
      <c r="A129" s="22">
        <f>$A128+C128</f>
        <v>622.560866034489</v>
      </c>
      <c r="B129" s="23">
        <v>3.5</v>
      </c>
      <c r="C129" s="24">
        <v>5</v>
      </c>
      <c r="D129" t="b" s="25">
        <f>D$3</f>
        <v>1</v>
      </c>
      <c r="E129" s="24">
        <f>IF(B129-B128&gt;0,(B129-B128)/'data'!$G$26*100-1,E128-C129)</f>
        <v>-575</v>
      </c>
      <c r="F129" s="25">
        <f>3600*(B129*'data'!$C$15/1000-H129-I129)/C129</f>
        <v>627.536409109226</v>
      </c>
      <c r="G129" s="25">
        <f>IF(N129&gt;B129,0,IF(E129&gt;0,'data'!$H$29,IF(F129&lt;0,0,F129)))</f>
        <v>627.536409109226</v>
      </c>
      <c r="H129" s="30">
        <f>(J129*'data'!$C$16+K129*OFFSET('data'!$C$17,0,$D$3)-I128*(OFFSET('data'!$C$18,0,$D$3)+'data'!$C$19+OFFSET('data'!$C$20,0,$D$3)))*$C129/60</f>
        <v>-0.872528345892951</v>
      </c>
      <c r="I129" s="30">
        <f>(G128/60)*$C129/60+H129+I128</f>
        <v>22.9096823942631</v>
      </c>
      <c r="J129" s="30">
        <f>J128+('data'!$C$19*I128-'data'!$C$16*J128)*$C129/60</f>
        <v>69.2678543922504</v>
      </c>
      <c r="K129" s="30">
        <f>K128+(OFFSET('data'!$C$20,0,$D$3)*I128-OFFSET('data'!$C$17,0,$D$3)*K128)*$C129/60</f>
        <v>42.6372771475176</v>
      </c>
      <c r="L129" s="28">
        <f>$A129/60</f>
        <v>10.3760144339082</v>
      </c>
      <c r="M129" s="24">
        <f>I129/'data'!$C$15*1000</f>
        <v>3.5001451411462</v>
      </c>
      <c r="N129" s="24">
        <f>N128+'data'!$G$21*(M128-N128)/60*C128</f>
        <v>3.49192053572254</v>
      </c>
      <c r="O129" s="25">
        <f>IF(N129&lt;='data'!$G$22,1.89,1.47)</f>
        <v>1.47</v>
      </c>
      <c r="P129" s="24">
        <f>$A129</f>
        <v>622.560866034489</v>
      </c>
      <c r="Q129" s="29">
        <f>'data'!$G$23-'data'!$G$23*(1-('data'!$G$22^O129)/('data'!$G$22^O129+N129^O129))</f>
        <v>41.148640657523</v>
      </c>
      <c r="R129" s="29">
        <f>VLOOKUP(IF(P129-'data'!$G$24&lt;0,0,P129-'data'!$G$24),P2:Q1104,2)</f>
        <v>41.1524932878879</v>
      </c>
    </row>
    <row r="130" ht="20.05" customHeight="1">
      <c r="A130" s="22">
        <f>$A129+C129</f>
        <v>627.560866034489</v>
      </c>
      <c r="B130" s="23">
        <v>3.5</v>
      </c>
      <c r="C130" s="24">
        <v>5</v>
      </c>
      <c r="D130" t="b" s="25">
        <f>D$3</f>
        <v>1</v>
      </c>
      <c r="E130" s="24">
        <f>IF(B130-B129&gt;0,(B130-B129)/'data'!$G$26*100-1,E129-C130)</f>
        <v>-580</v>
      </c>
      <c r="F130" s="25">
        <f>3600*(B130*'data'!$C$15/1000-H130-I130)/C130</f>
        <v>626.8597997788549</v>
      </c>
      <c r="G130" s="25">
        <f>IF(N130&gt;B130,0,IF(E130&gt;0,'data'!$H$29,IF(F130&lt;0,0,F130)))</f>
        <v>626.8597997788549</v>
      </c>
      <c r="H130" s="30">
        <f>(J130*'data'!$C$16+K130*OFFSET('data'!$C$17,0,$D$3)-I129*(OFFSET('data'!$C$18,0,$D$3)+'data'!$C$19+OFFSET('data'!$C$20,0,$D$3)))*$C130/60</f>
        <v>-0.87158347834848</v>
      </c>
      <c r="I130" s="30">
        <f>(G129/60)*$C130/60+H130+I129</f>
        <v>22.9096772618997</v>
      </c>
      <c r="J130" s="30">
        <f>J129+('data'!$C$19*I129-'data'!$C$16*J129)*$C130/60</f>
        <v>69.4150470554676</v>
      </c>
      <c r="K130" s="30">
        <f>K129+(OFFSET('data'!$C$20,0,$D$3)*I129-OFFSET('data'!$C$17,0,$D$3)*K129)*$C130/60</f>
        <v>42.8478955408726</v>
      </c>
      <c r="L130" s="28">
        <f>$A130/60</f>
        <v>10.4593477672415</v>
      </c>
      <c r="M130" s="24">
        <f>I130/'data'!$C$15*1000</f>
        <v>3.50014435702285</v>
      </c>
      <c r="N130" s="24">
        <f>N129+'data'!$G$21*(M129-N129)/60*C129</f>
        <v>3.49201731640824</v>
      </c>
      <c r="O130" s="25">
        <f>IF(N130&lt;='data'!$G$22,1.89,1.47)</f>
        <v>1.47</v>
      </c>
      <c r="P130" s="24">
        <f>$A130</f>
        <v>627.560866034489</v>
      </c>
      <c r="Q130" s="29">
        <f>'data'!$G$23-'data'!$G$23*(1-('data'!$G$22^O130)/('data'!$G$22^O130+N130^O130))</f>
        <v>41.1477059680924</v>
      </c>
      <c r="R130" s="29">
        <f>VLOOKUP(IF(P130-'data'!$G$24&lt;0,0,P130-'data'!$G$24),P2:Q1104,2)</f>
        <v>41.1515127756189</v>
      </c>
    </row>
    <row r="131" ht="20.05" customHeight="1">
      <c r="A131" s="22">
        <f>$A130+C130</f>
        <v>632.560866034489</v>
      </c>
      <c r="B131" s="23">
        <v>3.5</v>
      </c>
      <c r="C131" s="24">
        <v>5</v>
      </c>
      <c r="D131" t="b" s="25">
        <f>D$3</f>
        <v>1</v>
      </c>
      <c r="E131" s="24">
        <f>IF(B131-B130&gt;0,(B131-B130)/'data'!$G$26*100-1,E130-C131)</f>
        <v>-585</v>
      </c>
      <c r="F131" s="25">
        <f>3600*(B131*'data'!$C$15/1000-H131-I131)/C131</f>
        <v>626.186842618344</v>
      </c>
      <c r="G131" s="25">
        <f>IF(N131&gt;B131,0,IF(E131&gt;0,'data'!$H$29,IF(F131&lt;0,0,F131)))</f>
        <v>626.186842618344</v>
      </c>
      <c r="H131" s="30">
        <f>(J131*'data'!$C$16+K131*OFFSET('data'!$C$17,0,$D$3)-I130*(OFFSET('data'!$C$18,0,$D$3)+'data'!$C$19+OFFSET('data'!$C$20,0,$D$3)))*$C131/60</f>
        <v>-0.870643713214749</v>
      </c>
      <c r="I131" s="30">
        <f>(G130/60)*$C131/60+H131+I130</f>
        <v>22.9096721594889</v>
      </c>
      <c r="J131" s="30">
        <f>J130+('data'!$C$19*I130-'data'!$C$16*J130)*$C131/60</f>
        <v>69.561375815479</v>
      </c>
      <c r="K131" s="30">
        <f>K130+(OFFSET('data'!$C$20,0,$D$3)*I130-OFFSET('data'!$C$17,0,$D$3)*K130)*$C131/60</f>
        <v>43.0584330869025</v>
      </c>
      <c r="L131" s="28">
        <f>$A131/60</f>
        <v>10.5426811005748</v>
      </c>
      <c r="M131" s="24">
        <f>I131/'data'!$C$15*1000</f>
        <v>3.50014357747567</v>
      </c>
      <c r="N131" s="24">
        <f>N130+'data'!$G$21*(M130-N130)/60*C130</f>
        <v>3.49211294902803</v>
      </c>
      <c r="O131" s="25">
        <f>IF(N131&lt;='data'!$G$22,1.89,1.47)</f>
        <v>1.47</v>
      </c>
      <c r="P131" s="24">
        <f>$A131</f>
        <v>632.560866034489</v>
      </c>
      <c r="Q131" s="29">
        <f>'data'!$G$23-'data'!$G$23*(1-('data'!$G$22^O131)/('data'!$G$22^O131+N131^O131))</f>
        <v>41.1467823962144</v>
      </c>
      <c r="R131" s="29">
        <f>VLOOKUP(IF(P131-'data'!$G$24&lt;0,0,P131-'data'!$G$24),P2:Q1104,2)</f>
        <v>41.1505439252174</v>
      </c>
    </row>
    <row r="132" ht="20.05" customHeight="1">
      <c r="A132" s="22">
        <f>$A131+C131</f>
        <v>637.560866034489</v>
      </c>
      <c r="B132" s="23">
        <v>3.5</v>
      </c>
      <c r="C132" s="24">
        <v>5</v>
      </c>
      <c r="D132" t="b" s="25">
        <f>D$3</f>
        <v>1</v>
      </c>
      <c r="E132" s="24">
        <f>IF(B132-B131&gt;0,(B132-B131)/'data'!$G$26*100-1,E131-C132)</f>
        <v>-590</v>
      </c>
      <c r="F132" s="25">
        <f>3600*(B132*'data'!$C$15/1000-H132-I132)/C132</f>
        <v>625.517516314585</v>
      </c>
      <c r="G132" s="25">
        <f>IF(N132&gt;B132,0,IF(E132&gt;0,'data'!$H$29,IF(F132&lt;0,0,F132)))</f>
        <v>625.517516314585</v>
      </c>
      <c r="H132" s="30">
        <f>(J132*'data'!$C$16+K132*OFFSET('data'!$C$17,0,$D$3)-I131*(OFFSET('data'!$C$18,0,$D$3)+'data'!$C$19+OFFSET('data'!$C$20,0,$D$3)))*$C132/60</f>
        <v>-0.869709020714717</v>
      </c>
      <c r="I132" s="30">
        <f>(G131/60)*$C132/60+H132+I131</f>
        <v>22.9096670868552</v>
      </c>
      <c r="J132" s="30">
        <f>J131+('data'!$C$19*I131-'data'!$C$16*J131)*$C132/60</f>
        <v>69.7068457427013</v>
      </c>
      <c r="K132" s="30">
        <f>K131+(OFFSET('data'!$C$20,0,$D$3)*I131-OFFSET('data'!$C$17,0,$D$3)*K131)*$C132/60</f>
        <v>43.2688898169184</v>
      </c>
      <c r="L132" s="28">
        <f>$A132/60</f>
        <v>10.6260144339082</v>
      </c>
      <c r="M132" s="24">
        <f>I132/'data'!$C$15*1000</f>
        <v>3.50014280247784</v>
      </c>
      <c r="N132" s="24">
        <f>N131+'data'!$G$21*(M131-N131)/60*C131</f>
        <v>3.49220744714529</v>
      </c>
      <c r="O132" s="25">
        <f>IF(N132&lt;='data'!$G$22,1.89,1.47)</f>
        <v>1.47</v>
      </c>
      <c r="P132" s="24">
        <f>$A132</f>
        <v>637.560866034489</v>
      </c>
      <c r="Q132" s="29">
        <f>'data'!$G$23-'data'!$G$23*(1-('data'!$G$22^O132)/('data'!$G$22^O132+N132^O132))</f>
        <v>41.1458698098407</v>
      </c>
      <c r="R132" s="29">
        <f>VLOOKUP(IF(P132-'data'!$G$24&lt;0,0,P132-'data'!$G$24),P2:Q1104,2)</f>
        <v>41.149586598147</v>
      </c>
    </row>
    <row r="133" ht="20.05" customHeight="1">
      <c r="A133" s="22">
        <f>$A132+C132</f>
        <v>642.560866034489</v>
      </c>
      <c r="B133" s="23">
        <v>3.5</v>
      </c>
      <c r="C133" s="24">
        <v>5</v>
      </c>
      <c r="D133" t="b" s="25">
        <f>D$3</f>
        <v>1</v>
      </c>
      <c r="E133" s="24">
        <f>IF(B133-B132&gt;0,(B133-B132)/'data'!$G$26*100-1,E132-C133)</f>
        <v>-595</v>
      </c>
      <c r="F133" s="25">
        <f>3600*(B133*'data'!$C$15/1000-H133-I133)/C133</f>
        <v>624.851799679770</v>
      </c>
      <c r="G133" s="25">
        <f>IF(N133&gt;B133,0,IF(E133&gt;0,'data'!$H$29,IF(F133&lt;0,0,F133)))</f>
        <v>624.851799679770</v>
      </c>
      <c r="H133" s="30">
        <f>(J133*'data'!$C$16+K133*OFFSET('data'!$C$17,0,$D$3)-I132*(OFFSET('data'!$C$18,0,$D$3)+'data'!$C$19+OFFSET('data'!$C$20,0,$D$3)))*$C133/60</f>
        <v>-0.868779371246073</v>
      </c>
      <c r="I133" s="30">
        <f>(G132/60)*$C133/60+H133+I132</f>
        <v>22.9096620438238</v>
      </c>
      <c r="J133" s="30">
        <f>J132+('data'!$C$19*I132-'data'!$C$16*J132)*$C133/60</f>
        <v>69.851461877792</v>
      </c>
      <c r="K133" s="30">
        <f>K132+(OFFSET('data'!$C$20,0,$D$3)*I132-OFFSET('data'!$C$17,0,$D$3)*K132)*$C133/60</f>
        <v>43.4792657622176</v>
      </c>
      <c r="L133" s="28">
        <f>$A133/60</f>
        <v>10.7093477672415</v>
      </c>
      <c r="M133" s="24">
        <f>I133/'data'!$C$15*1000</f>
        <v>3.50014203200265</v>
      </c>
      <c r="N133" s="24">
        <f>N132+'data'!$G$21*(M132-N132)/60*C132</f>
        <v>3.49230082416349</v>
      </c>
      <c r="O133" s="25">
        <f>IF(N133&lt;='data'!$G$22,1.89,1.47)</f>
        <v>1.47</v>
      </c>
      <c r="P133" s="24">
        <f>$A133</f>
        <v>642.560866034489</v>
      </c>
      <c r="Q133" s="29">
        <f>'data'!$G$23-'data'!$G$23*(1-('data'!$G$22^O133)/('data'!$G$22^O133+N133^O133))</f>
        <v>41.1449680784966</v>
      </c>
      <c r="R133" s="29">
        <f>VLOOKUP(IF(P133-'data'!$G$24&lt;0,0,P133-'data'!$G$24),P2:Q1104,2)</f>
        <v>41.148640657523</v>
      </c>
    </row>
    <row r="134" ht="20.05" customHeight="1">
      <c r="A134" s="22">
        <f>$A133+C133</f>
        <v>647.560866034489</v>
      </c>
      <c r="B134" s="23">
        <v>3.5</v>
      </c>
      <c r="C134" s="24">
        <v>5</v>
      </c>
      <c r="D134" t="b" s="25">
        <f>D$3</f>
        <v>1</v>
      </c>
      <c r="E134" s="24">
        <f>IF(B134-B133&gt;0,(B134-B133)/'data'!$G$26*100-1,E133-C134)</f>
        <v>-600</v>
      </c>
      <c r="F134" s="25">
        <f>3600*(B134*'data'!$C$15/1000-H134-I134)/C134</f>
        <v>624.1896716502609</v>
      </c>
      <c r="G134" s="25">
        <f>IF(N134&gt;B134,0,IF(E134&gt;0,'data'!$H$29,IF(F134&lt;0,0,F134)))</f>
        <v>624.1896716502609</v>
      </c>
      <c r="H134" s="30">
        <f>(J134*'data'!$C$16+K134*OFFSET('data'!$C$17,0,$D$3)-I133*(OFFSET('data'!$C$18,0,$D$3)+'data'!$C$19+OFFSET('data'!$C$20,0,$D$3)))*$C134/60</f>
        <v>-0.867854735380167</v>
      </c>
      <c r="I134" s="30">
        <f>(G133/60)*$C134/60+H134+I133</f>
        <v>22.9096570302211</v>
      </c>
      <c r="J134" s="30">
        <f>J133+('data'!$C$19*I133-'data'!$C$16*J133)*$C134/60</f>
        <v>69.9952292318239</v>
      </c>
      <c r="K134" s="30">
        <f>K133+(OFFSET('data'!$C$20,0,$D$3)*I133-OFFSET('data'!$C$17,0,$D$3)*K133)*$C134/60</f>
        <v>43.6895609540836</v>
      </c>
      <c r="L134" s="28">
        <f>$A134/60</f>
        <v>10.7926811005748</v>
      </c>
      <c r="M134" s="24">
        <f>I134/'data'!$C$15*1000</f>
        <v>3.50014126602358</v>
      </c>
      <c r="N134" s="24">
        <f>N133+'data'!$G$21*(M133-N133)/60*C133</f>
        <v>3.49239309332806</v>
      </c>
      <c r="O134" s="25">
        <f>IF(N134&lt;='data'!$G$22,1.89,1.47)</f>
        <v>1.47</v>
      </c>
      <c r="P134" s="24">
        <f>$A134</f>
        <v>647.560866034489</v>
      </c>
      <c r="Q134" s="29">
        <f>'data'!$G$23-'data'!$G$23*(1-('data'!$G$22^O134)/('data'!$G$22^O134+N134^O134))</f>
        <v>41.1440770732622</v>
      </c>
      <c r="R134" s="29">
        <f>VLOOKUP(IF(P134-'data'!$G$24&lt;0,0,P134-'data'!$G$24),P2:Q1104,2)</f>
        <v>41.1477059680924</v>
      </c>
    </row>
    <row r="135" ht="20.05" customHeight="1">
      <c r="A135" s="22">
        <f>$A134+C134</f>
        <v>652.560866034489</v>
      </c>
      <c r="B135" s="23">
        <v>3.5</v>
      </c>
      <c r="C135" s="24">
        <v>5</v>
      </c>
      <c r="D135" t="b" s="25">
        <f>D$3</f>
        <v>1</v>
      </c>
      <c r="E135" s="24">
        <f>IF(B135-B134&gt;0,(B135-B134)/'data'!$G$26*100-1,E134-C135)</f>
        <v>-605</v>
      </c>
      <c r="F135" s="25">
        <f>3600*(B135*'data'!$C$15/1000-H135-I135)/C135</f>
        <v>623.5311112861669</v>
      </c>
      <c r="G135" s="25">
        <f>IF(N135&gt;B135,0,IF(E135&gt;0,'data'!$H$29,IF(F135&lt;0,0,F135)))</f>
        <v>623.5311112861669</v>
      </c>
      <c r="H135" s="30">
        <f>(J135*'data'!$C$16+K135*OFFSET('data'!$C$17,0,$D$3)-I134*(OFFSET('data'!$C$18,0,$D$3)+'data'!$C$19+OFFSET('data'!$C$20,0,$D$3)))*$C135/60</f>
        <v>-0.866935083861014</v>
      </c>
      <c r="I135" s="30">
        <f>(G134/60)*$C135/60+H135+I134</f>
        <v>22.9096520458743</v>
      </c>
      <c r="J135" s="30">
        <f>J134+('data'!$C$19*I134-'data'!$C$16*J134)*$C135/60</f>
        <v>70.1381527864589</v>
      </c>
      <c r="K135" s="30">
        <f>K134+(OFFSET('data'!$C$20,0,$D$3)*I134-OFFSET('data'!$C$17,0,$D$3)*K134)*$C135/60</f>
        <v>43.8997754237863</v>
      </c>
      <c r="L135" s="28">
        <f>$A135/60</f>
        <v>10.8760144339082</v>
      </c>
      <c r="M135" s="24">
        <f>I135/'data'!$C$15*1000</f>
        <v>3.50014050451424</v>
      </c>
      <c r="N135" s="24">
        <f>N134+'data'!$G$21*(M134-N134)/60*C134</f>
        <v>3.49248426772826</v>
      </c>
      <c r="O135" s="25">
        <f>IF(N135&lt;='data'!$G$22,1.89,1.47)</f>
        <v>1.47</v>
      </c>
      <c r="P135" s="24">
        <f>$A135</f>
        <v>652.560866034489</v>
      </c>
      <c r="Q135" s="29">
        <f>'data'!$G$23-'data'!$G$23*(1-('data'!$G$22^O135)/('data'!$G$22^O135+N135^O135))</f>
        <v>41.1431966667532</v>
      </c>
      <c r="R135" s="29">
        <f>VLOOKUP(IF(P135-'data'!$G$24&lt;0,0,P135-'data'!$G$24),P2:Q1104,2)</f>
        <v>41.1467823962144</v>
      </c>
    </row>
    <row r="136" ht="20.05" customHeight="1">
      <c r="A136" s="22">
        <f>$A135+C135</f>
        <v>657.560866034489</v>
      </c>
      <c r="B136" s="23">
        <v>3.5</v>
      </c>
      <c r="C136" s="24">
        <v>5</v>
      </c>
      <c r="D136" t="b" s="25">
        <f>D$3</f>
        <v>1</v>
      </c>
      <c r="E136" s="24">
        <f>IF(B136-B135&gt;0,(B136-B135)/'data'!$G$26*100-1,E135-C136)</f>
        <v>-610</v>
      </c>
      <c r="F136" s="25">
        <f>3600*(B136*'data'!$C$15/1000-H136-I136)/C136</f>
        <v>622.8760977702329</v>
      </c>
      <c r="G136" s="25">
        <f>IF(N136&gt;B136,0,IF(E136&gt;0,'data'!$H$29,IF(F136&lt;0,0,F136)))</f>
        <v>622.8760977702329</v>
      </c>
      <c r="H136" s="30">
        <f>(J136*'data'!$C$16+K136*OFFSET('data'!$C$17,0,$D$3)-I135*(OFFSET('data'!$C$18,0,$D$3)+'data'!$C$19+OFFSET('data'!$C$20,0,$D$3)))*$C136/60</f>
        <v>-0.866020387604261</v>
      </c>
      <c r="I136" s="30">
        <f>(G135/60)*$C136/60+H136+I135</f>
        <v>22.9096470906119</v>
      </c>
      <c r="J136" s="30">
        <f>J135+('data'!$C$19*I135-'data'!$C$16*J135)*$C136/60</f>
        <v>70.2802374941207</v>
      </c>
      <c r="K136" s="30">
        <f>K135+(OFFSET('data'!$C$20,0,$D$3)*I135-OFFSET('data'!$C$17,0,$D$3)*K135)*$C136/60</f>
        <v>44.1099092025818</v>
      </c>
      <c r="L136" s="28">
        <f>$A136/60</f>
        <v>10.9593477672415</v>
      </c>
      <c r="M136" s="24">
        <f>I136/'data'!$C$15*1000</f>
        <v>3.50013974744841</v>
      </c>
      <c r="N136" s="24">
        <f>N135+'data'!$G$21*(M135-N135)/60*C135</f>
        <v>3.49257436029901</v>
      </c>
      <c r="O136" s="25">
        <f>IF(N136&lt;='data'!$G$22,1.89,1.47)</f>
        <v>1.47</v>
      </c>
      <c r="P136" s="24">
        <f>$A136</f>
        <v>657.560866034489</v>
      </c>
      <c r="Q136" s="29">
        <f>'data'!$G$23-'data'!$G$23*(1-('data'!$G$22^O136)/('data'!$G$22^O136+N136^O136))</f>
        <v>41.1423267331029</v>
      </c>
      <c r="R136" s="29">
        <f>VLOOKUP(IF(P136-'data'!$G$24&lt;0,0,P136-'data'!$G$24),P2:Q1104,2)</f>
        <v>41.1458698098407</v>
      </c>
    </row>
    <row r="137" ht="20.05" customHeight="1">
      <c r="A137" s="22">
        <f>$A136+C136</f>
        <v>662.560866034489</v>
      </c>
      <c r="B137" s="23">
        <v>3.5</v>
      </c>
      <c r="C137" s="24">
        <v>5</v>
      </c>
      <c r="D137" t="b" s="25">
        <f>D$3</f>
        <v>1</v>
      </c>
      <c r="E137" s="24">
        <f>IF(B137-B136&gt;0,(B137-B136)/'data'!$G$26*100-1,E136-C137)</f>
        <v>-615</v>
      </c>
      <c r="F137" s="25">
        <f>3600*(B137*'data'!$C$15/1000-H137-I137)/C137</f>
        <v>622.224610407499</v>
      </c>
      <c r="G137" s="25">
        <f>IF(N137&gt;B137,0,IF(E137&gt;0,'data'!$H$29,IF(F137&lt;0,0,F137)))</f>
        <v>622.224610407499</v>
      </c>
      <c r="H137" s="30">
        <f>(J137*'data'!$C$16+K137*OFFSET('data'!$C$17,0,$D$3)-I136*(OFFSET('data'!$C$18,0,$D$3)+'data'!$C$19+OFFSET('data'!$C$20,0,$D$3)))*$C137/60</f>
        <v>-0.865110617696208</v>
      </c>
      <c r="I137" s="30">
        <f>(G136/60)*$C137/60+H137+I136</f>
        <v>22.9096421642632</v>
      </c>
      <c r="J137" s="30">
        <f>J136+('data'!$C$19*I136-'data'!$C$16*J136)*$C137/60</f>
        <v>70.421488278166</v>
      </c>
      <c r="K137" s="30">
        <f>K136+(OFFSET('data'!$C$20,0,$D$3)*I136-OFFSET('data'!$C$17,0,$D$3)*K136)*$C137/60</f>
        <v>44.3199623217125</v>
      </c>
      <c r="L137" s="28">
        <f>$A137/60</f>
        <v>11.0426811005748</v>
      </c>
      <c r="M137" s="24">
        <f>I137/'data'!$C$15*1000</f>
        <v>3.50013899480003</v>
      </c>
      <c r="N137" s="24">
        <f>N136+'data'!$G$21*(M136-N136)/60*C136</f>
        <v>3.49266338382271</v>
      </c>
      <c r="O137" s="25">
        <f>IF(N137&lt;='data'!$G$22,1.89,1.47)</f>
        <v>1.47</v>
      </c>
      <c r="P137" s="24">
        <f>$A137</f>
        <v>662.560866034489</v>
      </c>
      <c r="Q137" s="29">
        <f>'data'!$G$23-'data'!$G$23*(1-('data'!$G$22^O137)/('data'!$G$22^O137+N137^O137))</f>
        <v>41.1414671479438</v>
      </c>
      <c r="R137" s="29">
        <f>VLOOKUP(IF(P137-'data'!$G$24&lt;0,0,P137-'data'!$G$24),P2:Q1104,2)</f>
        <v>41.1449680784966</v>
      </c>
    </row>
    <row r="138" ht="20.05" customHeight="1">
      <c r="A138" s="22">
        <f>$A137+C137</f>
        <v>667.560866034489</v>
      </c>
      <c r="B138" s="23">
        <v>3.5</v>
      </c>
      <c r="C138" s="24">
        <v>5</v>
      </c>
      <c r="D138" t="b" s="25">
        <f>D$3</f>
        <v>1</v>
      </c>
      <c r="E138" s="24">
        <f>IF(B138-B137&gt;0,(B138-B137)/'data'!$G$26*100-1,E137-C138)</f>
        <v>-620</v>
      </c>
      <c r="F138" s="25">
        <f>3600*(B138*'data'!$C$15/1000-H138-I138)/C138</f>
        <v>621.576628624342</v>
      </c>
      <c r="G138" s="25">
        <f>IF(N138&gt;B138,0,IF(E138&gt;0,'data'!$H$29,IF(F138&lt;0,0,F138)))</f>
        <v>621.576628624342</v>
      </c>
      <c r="H138" s="30">
        <f>(J138*'data'!$C$16+K138*OFFSET('data'!$C$17,0,$D$3)-I137*(OFFSET('data'!$C$18,0,$D$3)+'data'!$C$19+OFFSET('data'!$C$20,0,$D$3)))*$C138/60</f>
        <v>-0.8642057453927789</v>
      </c>
      <c r="I138" s="30">
        <f>(G137/60)*$C138/60+H138+I137</f>
        <v>22.9096372666586</v>
      </c>
      <c r="J138" s="30">
        <f>J137+('data'!$C$19*I137-'data'!$C$16*J137)*$C138/60</f>
        <v>70.5619100330555</v>
      </c>
      <c r="K138" s="30">
        <f>K137+(OFFSET('data'!$C$20,0,$D$3)*I137-OFFSET('data'!$C$17,0,$D$3)*K137)*$C138/60</f>
        <v>44.5299348124071</v>
      </c>
      <c r="L138" s="28">
        <f>$A138/60</f>
        <v>11.1260144339082</v>
      </c>
      <c r="M138" s="24">
        <f>I138/'data'!$C$15*1000</f>
        <v>3.50013824654317</v>
      </c>
      <c r="N138" s="24">
        <f>N137+'data'!$G$21*(M137-N137)/60*C137</f>
        <v>3.49275135093105</v>
      </c>
      <c r="O138" s="25">
        <f>IF(N138&lt;='data'!$G$22,1.89,1.47)</f>
        <v>1.47</v>
      </c>
      <c r="P138" s="24">
        <f>$A138</f>
        <v>667.560866034489</v>
      </c>
      <c r="Q138" s="29">
        <f>'data'!$G$23-'data'!$G$23*(1-('data'!$G$22^O138)/('data'!$G$22^O138+N138^O138))</f>
        <v>41.1406177883897</v>
      </c>
      <c r="R138" s="29">
        <f>VLOOKUP(IF(P138-'data'!$G$24&lt;0,0,P138-'data'!$G$24),P2:Q1104,2)</f>
        <v>41.1440770732622</v>
      </c>
    </row>
    <row r="139" ht="20.05" customHeight="1">
      <c r="A139" s="22">
        <f>$A138+C138</f>
        <v>672.560866034489</v>
      </c>
      <c r="B139" s="23">
        <v>3.5</v>
      </c>
      <c r="C139" s="24">
        <v>5</v>
      </c>
      <c r="D139" t="b" s="25">
        <f>D$3</f>
        <v>1</v>
      </c>
      <c r="E139" s="24">
        <f>IF(B139-B138&gt;0,(B139-B138)/'data'!$G$26*100-1,E138-C139)</f>
        <v>-625</v>
      </c>
      <c r="F139" s="25">
        <f>3600*(B139*'data'!$C$15/1000-H139-I139)/C139</f>
        <v>620.932131967915</v>
      </c>
      <c r="G139" s="25">
        <f>IF(N139&gt;B139,0,IF(E139&gt;0,'data'!$H$29,IF(F139&lt;0,0,F139)))</f>
        <v>620.932131967915</v>
      </c>
      <c r="H139" s="30">
        <f>(J139*'data'!$C$16+K139*OFFSET('data'!$C$17,0,$D$3)-I138*(OFFSET('data'!$C$18,0,$D$3)+'data'!$C$19+OFFSET('data'!$C$20,0,$D$3)))*$C139/60</f>
        <v>-0.8633057421185411</v>
      </c>
      <c r="I139" s="30">
        <f>(G138/60)*$C139/60+H139+I138</f>
        <v>22.9096323976294</v>
      </c>
      <c r="J139" s="30">
        <f>J138+('data'!$C$19*I138-'data'!$C$16*J138)*$C139/60</f>
        <v>70.7015076245234</v>
      </c>
      <c r="K139" s="30">
        <f>K138+(OFFSET('data'!$C$20,0,$D$3)*I138-OFFSET('data'!$C$17,0,$D$3)*K138)*$C139/60</f>
        <v>44.7398267058808</v>
      </c>
      <c r="L139" s="28">
        <f>$A139/60</f>
        <v>11.2093477672415</v>
      </c>
      <c r="M139" s="24">
        <f>I139/'data'!$C$15*1000</f>
        <v>3.50013750265207</v>
      </c>
      <c r="N139" s="24">
        <f>N138+'data'!$G$21*(M138-N138)/60*C138</f>
        <v>3.49283827410678</v>
      </c>
      <c r="O139" s="25">
        <f>IF(N139&lt;='data'!$G$22,1.89,1.47)</f>
        <v>1.47</v>
      </c>
      <c r="P139" s="24">
        <f>$A139</f>
        <v>672.560866034489</v>
      </c>
      <c r="Q139" s="29">
        <f>'data'!$G$23-'data'!$G$23*(1-('data'!$G$22^O139)/('data'!$G$22^O139+N139^O139))</f>
        <v>41.1397785330176</v>
      </c>
      <c r="R139" s="29">
        <f>VLOOKUP(IF(P139-'data'!$G$24&lt;0,0,P139-'data'!$G$24),P2:Q1104,2)</f>
        <v>41.1431966667532</v>
      </c>
    </row>
    <row r="140" ht="20.05" customHeight="1">
      <c r="A140" s="22">
        <f>$A139+C139</f>
        <v>677.560866034489</v>
      </c>
      <c r="B140" s="23">
        <v>3.5</v>
      </c>
      <c r="C140" s="24">
        <v>5</v>
      </c>
      <c r="D140" t="b" s="25">
        <f>D$3</f>
        <v>1</v>
      </c>
      <c r="E140" s="24">
        <f>IF(B140-B139&gt;0,(B140-B139)/'data'!$G$26*100-1,E139-C140)</f>
        <v>-630</v>
      </c>
      <c r="F140" s="25">
        <f>3600*(B140*'data'!$C$15/1000-H140-I140)/C140</f>
        <v>620.291100105283</v>
      </c>
      <c r="G140" s="25">
        <f>IF(N140&gt;B140,0,IF(E140&gt;0,'data'!$H$29,IF(F140&lt;0,0,F140)))</f>
        <v>620.291100105283</v>
      </c>
      <c r="H140" s="30">
        <f>(J140*'data'!$C$16+K140*OFFSET('data'!$C$17,0,$D$3)-I139*(OFFSET('data'!$C$18,0,$D$3)+'data'!$C$19+OFFSET('data'!$C$20,0,$D$3)))*$C140/60</f>
        <v>-0.862410579465708</v>
      </c>
      <c r="I140" s="30">
        <f>(G139/60)*$C140/60+H140+I139</f>
        <v>22.909627557008</v>
      </c>
      <c r="J140" s="30">
        <f>J139+('data'!$C$19*I139-'data'!$C$16*J139)*$C140/60</f>
        <v>70.8402858897459</v>
      </c>
      <c r="K140" s="30">
        <f>K139+(OFFSET('data'!$C$20,0,$D$3)*I139-OFFSET('data'!$C$17,0,$D$3)*K139)*$C140/60</f>
        <v>44.949638033335</v>
      </c>
      <c r="L140" s="28">
        <f>$A140/60</f>
        <v>11.2926811005748</v>
      </c>
      <c r="M140" s="24">
        <f>I140/'data'!$C$15*1000</f>
        <v>3.50013676310111</v>
      </c>
      <c r="N140" s="24">
        <f>N139+'data'!$G$21*(M139-N139)/60*C139</f>
        <v>3.49292416568544</v>
      </c>
      <c r="O140" s="25">
        <f>IF(N140&lt;='data'!$G$22,1.89,1.47)</f>
        <v>1.47</v>
      </c>
      <c r="P140" s="24">
        <f>$A140</f>
        <v>677.560866034489</v>
      </c>
      <c r="Q140" s="29">
        <f>'data'!$G$23-'data'!$G$23*(1-('data'!$G$22^O140)/('data'!$G$22^O140+N140^O140))</f>
        <v>41.1389492618504</v>
      </c>
      <c r="R140" s="29">
        <f>VLOOKUP(IF(P140-'data'!$G$24&lt;0,0,P140-'data'!$G$24),P2:Q1104,2)</f>
        <v>41.1423267331029</v>
      </c>
    </row>
    <row r="141" ht="20.05" customHeight="1">
      <c r="A141" s="22">
        <f>$A140+C140</f>
        <v>682.560866034489</v>
      </c>
      <c r="B141" s="23">
        <v>3.5</v>
      </c>
      <c r="C141" s="24">
        <v>5</v>
      </c>
      <c r="D141" t="b" s="25">
        <f>D$3</f>
        <v>1</v>
      </c>
      <c r="E141" s="24">
        <f>IF(B141-B140&gt;0,(B141-B140)/'data'!$G$26*100-1,E140-C141)</f>
        <v>-635</v>
      </c>
      <c r="F141" s="25">
        <f>3600*(B141*'data'!$C$15/1000-H141-I141)/C141</f>
        <v>619.653512822867</v>
      </c>
      <c r="G141" s="25">
        <f>IF(N141&gt;B141,0,IF(E141&gt;0,'data'!$H$29,IF(F141&lt;0,0,F141)))</f>
        <v>619.653512822867</v>
      </c>
      <c r="H141" s="30">
        <f>(J141*'data'!$C$16+K141*OFFSET('data'!$C$17,0,$D$3)-I140*(OFFSET('data'!$C$18,0,$D$3)+'data'!$C$19+OFFSET('data'!$C$20,0,$D$3)))*$C141/60</f>
        <v>-0.861520229193164</v>
      </c>
      <c r="I141" s="30">
        <f>(G140/60)*$C141/60+H141+I140</f>
        <v>22.9096227446277</v>
      </c>
      <c r="J141" s="30">
        <f>J140+('data'!$C$19*I140-'data'!$C$16*J140)*$C141/60</f>
        <v>70.9782496375088</v>
      </c>
      <c r="K141" s="30">
        <f>K140+(OFFSET('data'!$C$20,0,$D$3)*I140-OFFSET('data'!$C$17,0,$D$3)*K140)*$C141/60</f>
        <v>45.1593688259575</v>
      </c>
      <c r="L141" s="28">
        <f>$A141/60</f>
        <v>11.3760144339082</v>
      </c>
      <c r="M141" s="24">
        <f>I141/'data'!$C$15*1000</f>
        <v>3.50013602786484</v>
      </c>
      <c r="N141" s="24">
        <f>N140+'data'!$G$21*(M140-N140)/60*C140</f>
        <v>3.49300903785712</v>
      </c>
      <c r="O141" s="25">
        <f>IF(N141&lt;='data'!$G$22,1.89,1.47)</f>
        <v>1.47</v>
      </c>
      <c r="P141" s="24">
        <f>$A141</f>
        <v>682.560866034489</v>
      </c>
      <c r="Q141" s="29">
        <f>'data'!$G$23-'data'!$G$23*(1-('data'!$G$22^O141)/('data'!$G$22^O141+N141^O141))</f>
        <v>41.1381298563395</v>
      </c>
      <c r="R141" s="29">
        <f>VLOOKUP(IF(P141-'data'!$G$24&lt;0,0,P141-'data'!$G$24),P2:Q1104,2)</f>
        <v>41.1414671479438</v>
      </c>
    </row>
    <row r="142" ht="20.05" customHeight="1">
      <c r="A142" s="22">
        <f>$A141+C141</f>
        <v>687.560866034489</v>
      </c>
      <c r="B142" s="23">
        <v>3.5</v>
      </c>
      <c r="C142" s="24">
        <v>5</v>
      </c>
      <c r="D142" t="b" s="25">
        <f>D$3</f>
        <v>1</v>
      </c>
      <c r="E142" s="24">
        <f>IF(B142-B141&gt;0,(B142-B141)/'data'!$G$26*100-1,E141-C142)</f>
        <v>-640</v>
      </c>
      <c r="F142" s="25">
        <f>3600*(B142*'data'!$C$15/1000-H142-I142)/C142</f>
        <v>619.019350025589</v>
      </c>
      <c r="G142" s="25">
        <f>IF(N142&gt;B142,0,IF(E142&gt;0,'data'!$H$29,IF(F142&lt;0,0,F142)))</f>
        <v>619.019350025589</v>
      </c>
      <c r="H142" s="30">
        <f>(J142*'data'!$C$16+K142*OFFSET('data'!$C$17,0,$D$3)-I141*(OFFSET('data'!$C$18,0,$D$3)+'data'!$C$19+OFFSET('data'!$C$20,0,$D$3)))*$C142/60</f>
        <v>-0.860634663225478</v>
      </c>
      <c r="I142" s="30">
        <f>(G141/60)*$C142/60+H142+I141</f>
        <v>22.9096179603229</v>
      </c>
      <c r="J142" s="30">
        <f>J141+('data'!$C$19*I141-'data'!$C$16*J141)*$C142/60</f>
        <v>71.1154036483743</v>
      </c>
      <c r="K142" s="30">
        <f>K141+(OFFSET('data'!$C$20,0,$D$3)*I141-OFFSET('data'!$C$17,0,$D$3)*K141)*$C142/60</f>
        <v>45.3690191149226</v>
      </c>
      <c r="L142" s="28">
        <f>$A142/60</f>
        <v>11.4593477672415</v>
      </c>
      <c r="M142" s="24">
        <f>I142/'data'!$C$15*1000</f>
        <v>3.50013529691795</v>
      </c>
      <c r="N142" s="24">
        <f>N141+'data'!$G$21*(M141-N141)/60*C141</f>
        <v>3.49309290266818</v>
      </c>
      <c r="O142" s="25">
        <f>IF(N142&lt;='data'!$G$22,1.89,1.47)</f>
        <v>1.47</v>
      </c>
      <c r="P142" s="24">
        <f>$A142</f>
        <v>687.560866034489</v>
      </c>
      <c r="Q142" s="29">
        <f>'data'!$G$23-'data'!$G$23*(1-('data'!$G$22^O142)/('data'!$G$22^O142+N142^O142))</f>
        <v>41.1373201993476</v>
      </c>
      <c r="R142" s="29">
        <f>VLOOKUP(IF(P142-'data'!$G$24&lt;0,0,P142-'data'!$G$24),P2:Q1104,2)</f>
        <v>41.1406177883897</v>
      </c>
    </row>
    <row r="143" ht="20.05" customHeight="1">
      <c r="A143" s="22">
        <f>$A142+C142</f>
        <v>692.560866034489</v>
      </c>
      <c r="B143" s="23">
        <v>3.5</v>
      </c>
      <c r="C143" s="24">
        <v>5</v>
      </c>
      <c r="D143" t="b" s="25">
        <f>D$3</f>
        <v>1</v>
      </c>
      <c r="E143" s="24">
        <f>IF(B143-B142&gt;0,(B143-B142)/'data'!$G$26*100-1,E142-C143)</f>
        <v>-645</v>
      </c>
      <c r="F143" s="25">
        <f>3600*(B143*'data'!$C$15/1000-H143-I143)/C143</f>
        <v>618.3885917364649</v>
      </c>
      <c r="G143" s="25">
        <f>IF(N143&gt;B143,0,IF(E143&gt;0,'data'!$H$29,IF(F143&lt;0,0,F143)))</f>
        <v>618.3885917364649</v>
      </c>
      <c r="H143" s="30">
        <f>(J143*'data'!$C$16+K143*OFFSET('data'!$C$17,0,$D$3)-I142*(OFFSET('data'!$C$18,0,$D$3)+'data'!$C$19+OFFSET('data'!$C$20,0,$D$3)))*$C143/60</f>
        <v>-0.859753853651939</v>
      </c>
      <c r="I143" s="30">
        <f>(G142/60)*$C143/60+H143+I142</f>
        <v>22.9096132039287</v>
      </c>
      <c r="J143" s="30">
        <f>J142+('data'!$C$19*I142-'data'!$C$16*J142)*$C143/60</f>
        <v>71.2517526748465</v>
      </c>
      <c r="K143" s="30">
        <f>K142+(OFFSET('data'!$C$20,0,$D$3)*I142-OFFSET('data'!$C$17,0,$D$3)*K142)*$C143/60</f>
        <v>45.5785889313908</v>
      </c>
      <c r="L143" s="28">
        <f>$A143/60</f>
        <v>11.5426811005748</v>
      </c>
      <c r="M143" s="24">
        <f>I143/'data'!$C$15*1000</f>
        <v>3.50013457023524</v>
      </c>
      <c r="N143" s="24">
        <f>N142+'data'!$G$21*(M142-N142)/60*C142</f>
        <v>3.49317577202292</v>
      </c>
      <c r="O143" s="25">
        <f>IF(N143&lt;='data'!$G$22,1.89,1.47)</f>
        <v>1.47</v>
      </c>
      <c r="P143" s="24">
        <f>$A143</f>
        <v>692.560866034489</v>
      </c>
      <c r="Q143" s="29">
        <f>'data'!$G$23-'data'!$G$23*(1-('data'!$G$22^O143)/('data'!$G$22^O143+N143^O143))</f>
        <v>41.1365201751318</v>
      </c>
      <c r="R143" s="29">
        <f>VLOOKUP(IF(P143-'data'!$G$24&lt;0,0,P143-'data'!$G$24),P2:Q1104,2)</f>
        <v>41.1397785330176</v>
      </c>
    </row>
    <row r="144" ht="20.05" customHeight="1">
      <c r="A144" s="22">
        <f>$A143+C143</f>
        <v>697.560866034489</v>
      </c>
      <c r="B144" s="23">
        <v>3.5</v>
      </c>
      <c r="C144" s="24">
        <v>5</v>
      </c>
      <c r="D144" t="b" s="25">
        <f>D$3</f>
        <v>1</v>
      </c>
      <c r="E144" s="24">
        <f>IF(B144-B143&gt;0,(B144-B143)/'data'!$G$26*100-1,E143-C144)</f>
        <v>-650</v>
      </c>
      <c r="F144" s="25">
        <f>3600*(B144*'data'!$C$15/1000-H144-I144)/C144</f>
        <v>617.761218095392</v>
      </c>
      <c r="G144" s="25">
        <f>IF(N144&gt;B144,0,IF(E144&gt;0,'data'!$H$29,IF(F144&lt;0,0,F144)))</f>
        <v>617.761218095392</v>
      </c>
      <c r="H144" s="30">
        <f>(J144*'data'!$C$16+K144*OFFSET('data'!$C$17,0,$D$3)-I143*(OFFSET('data'!$C$18,0,$D$3)+'data'!$C$19+OFFSET('data'!$C$20,0,$D$3)))*$C144/60</f>
        <v>-0.85887777272557</v>
      </c>
      <c r="I144" s="30">
        <f>(G143/60)*$C144/60+H144+I143</f>
        <v>22.9096084752816</v>
      </c>
      <c r="J144" s="30">
        <f>J143+('data'!$C$19*I143-'data'!$C$16*J143)*$C144/60</f>
        <v>71.3873014415361</v>
      </c>
      <c r="K144" s="30">
        <f>K143+(OFFSET('data'!$C$20,0,$D$3)*I143-OFFSET('data'!$C$17,0,$D$3)*K143)*$C144/60</f>
        <v>45.7880783065091</v>
      </c>
      <c r="L144" s="28">
        <f>$A144/60</f>
        <v>11.6260144339082</v>
      </c>
      <c r="M144" s="24">
        <f>I144/'data'!$C$15*1000</f>
        <v>3.50013384779174</v>
      </c>
      <c r="N144" s="24">
        <f>N143+'data'!$G$21*(M143-N143)/60*C143</f>
        <v>3.49325765768526</v>
      </c>
      <c r="O144" s="25">
        <f>IF(N144&lt;='data'!$G$22,1.89,1.47)</f>
        <v>1.47</v>
      </c>
      <c r="P144" s="24">
        <f>$A144</f>
        <v>697.560866034489</v>
      </c>
      <c r="Q144" s="29">
        <f>'data'!$G$23-'data'!$G$23*(1-('data'!$G$22^O144)/('data'!$G$22^O144+N144^O144))</f>
        <v>41.1357296693266</v>
      </c>
      <c r="R144" s="29">
        <f>VLOOKUP(IF(P144-'data'!$G$24&lt;0,0,P144-'data'!$G$24),P2:Q1104,2)</f>
        <v>41.1389492618504</v>
      </c>
    </row>
    <row r="145" ht="20.05" customHeight="1">
      <c r="A145" s="22">
        <f>$A144+C144</f>
        <v>702.560866034489</v>
      </c>
      <c r="B145" s="23">
        <v>3.5</v>
      </c>
      <c r="C145" s="24">
        <v>5</v>
      </c>
      <c r="D145" t="b" s="25">
        <f>D$3</f>
        <v>1</v>
      </c>
      <c r="E145" s="24">
        <f>IF(B145-B144&gt;0,(B145-B144)/'data'!$G$26*100-1,E144-C145)</f>
        <v>-655</v>
      </c>
      <c r="F145" s="25">
        <f>3600*(B145*'data'!$C$15/1000-H145-I145)/C145</f>
        <v>617.137209359129</v>
      </c>
      <c r="G145" s="25">
        <f>IF(N145&gt;B145,0,IF(E145&gt;0,'data'!$H$29,IF(F145&lt;0,0,F145)))</f>
        <v>617.137209359129</v>
      </c>
      <c r="H145" s="30">
        <f>(J145*'data'!$C$16+K145*OFFSET('data'!$C$17,0,$D$3)-I144*(OFFSET('data'!$C$18,0,$D$3)+'data'!$C$19+OFFSET('data'!$C$20,0,$D$3)))*$C145/60</f>
        <v>-0.858006392862205</v>
      </c>
      <c r="I145" s="30">
        <f>(G144/60)*$C145/60+H145+I144</f>
        <v>22.9096037742186</v>
      </c>
      <c r="J145" s="30">
        <f>J144+('data'!$C$19*I144-'data'!$C$16*J144)*$C145/60</f>
        <v>71.5220546453242</v>
      </c>
      <c r="K145" s="30">
        <f>K144+(OFFSET('data'!$C$20,0,$D$3)*I144-OFFSET('data'!$C$17,0,$D$3)*K144)*$C145/60</f>
        <v>45.997487271411</v>
      </c>
      <c r="L145" s="28">
        <f>$A145/60</f>
        <v>11.7093477672415</v>
      </c>
      <c r="M145" s="24">
        <f>I145/'data'!$C$15*1000</f>
        <v>3.50013312956254</v>
      </c>
      <c r="N145" s="24">
        <f>N144+'data'!$G$21*(M144-N144)/60*C144</f>
        <v>3.49333857128041</v>
      </c>
      <c r="O145" s="25">
        <f>IF(N145&lt;='data'!$G$22,1.89,1.47)</f>
        <v>1.47</v>
      </c>
      <c r="P145" s="24">
        <f>$A145</f>
        <v>702.560866034489</v>
      </c>
      <c r="Q145" s="29">
        <f>'data'!$G$23-'data'!$G$23*(1-('data'!$G$22^O145)/('data'!$G$22^O145+N145^O145))</f>
        <v>41.134948568928</v>
      </c>
      <c r="R145" s="29">
        <f>VLOOKUP(IF(P145-'data'!$G$24&lt;0,0,P145-'data'!$G$24),P2:Q1104,2)</f>
        <v>41.1381298563395</v>
      </c>
    </row>
    <row r="146" ht="20.05" customHeight="1">
      <c r="A146" s="22">
        <f>$A145+C145</f>
        <v>707.560866034489</v>
      </c>
      <c r="B146" s="23">
        <v>3.5</v>
      </c>
      <c r="C146" s="24">
        <v>5</v>
      </c>
      <c r="D146" t="b" s="25">
        <f>D$3</f>
        <v>1</v>
      </c>
      <c r="E146" s="24">
        <f>IF(B146-B145&gt;0,(B146-B145)/'data'!$G$26*100-1,E145-C146)</f>
        <v>-660</v>
      </c>
      <c r="F146" s="25">
        <f>3600*(B146*'data'!$C$15/1000-H146-I146)/C146</f>
        <v>616.516545900076</v>
      </c>
      <c r="G146" s="25">
        <f>IF(N146&gt;B146,0,IF(E146&gt;0,'data'!$H$29,IF(F146&lt;0,0,F146)))</f>
        <v>616.516545900076</v>
      </c>
      <c r="H146" s="30">
        <f>(J146*'data'!$C$16+K146*OFFSET('data'!$C$17,0,$D$3)-I145*(OFFSET('data'!$C$18,0,$D$3)+'data'!$C$19+OFFSET('data'!$C$20,0,$D$3)))*$C146/60</f>
        <v>-0.857139686639487</v>
      </c>
      <c r="I146" s="30">
        <f>(G145/60)*$C146/60+H146+I145</f>
        <v>22.9095991005779</v>
      </c>
      <c r="J146" s="30">
        <f>J145+('data'!$C$19*I145-'data'!$C$16*J145)*$C146/60</f>
        <v>71.6560169555249</v>
      </c>
      <c r="K146" s="30">
        <f>K145+(OFFSET('data'!$C$20,0,$D$3)*I145-OFFSET('data'!$C$17,0,$D$3)*K145)*$C146/60</f>
        <v>46.2068158572164</v>
      </c>
      <c r="L146" s="28">
        <f>$A146/60</f>
        <v>11.7926811005748</v>
      </c>
      <c r="M146" s="24">
        <f>I146/'data'!$C$15*1000</f>
        <v>3.50013241552292</v>
      </c>
      <c r="N146" s="24">
        <f>N145+'data'!$G$21*(M145-N145)/60*C145</f>
        <v>3.49341852429647</v>
      </c>
      <c r="O146" s="25">
        <f>IF(N146&lt;='data'!$G$22,1.89,1.47)</f>
        <v>1.47</v>
      </c>
      <c r="P146" s="24">
        <f>$A146</f>
        <v>707.560866034489</v>
      </c>
      <c r="Q146" s="29">
        <f>'data'!$G$23-'data'!$G$23*(1-('data'!$G$22^O146)/('data'!$G$22^O146+N146^O146))</f>
        <v>41.1341767622765</v>
      </c>
      <c r="R146" s="29">
        <f>VLOOKUP(IF(P146-'data'!$G$24&lt;0,0,P146-'data'!$G$24),P2:Q1104,2)</f>
        <v>41.1373201993476</v>
      </c>
    </row>
    <row r="147" ht="20.05" customHeight="1">
      <c r="A147" s="22">
        <f>$A146+C146</f>
        <v>712.560866034489</v>
      </c>
      <c r="B147" s="23">
        <v>3.5</v>
      </c>
      <c r="C147" s="24">
        <v>5</v>
      </c>
      <c r="D147" t="b" s="25">
        <f>D$3</f>
        <v>1</v>
      </c>
      <c r="E147" s="24">
        <f>IF(B147-B146&gt;0,(B147-B146)/'data'!$G$26*100-1,E146-C147)</f>
        <v>-665</v>
      </c>
      <c r="F147" s="25">
        <f>3600*(B147*'data'!$C$15/1000-H147-I147)/C147</f>
        <v>615.899208205753</v>
      </c>
      <c r="G147" s="25">
        <f>IF(N147&gt;B147,0,IF(E147&gt;0,'data'!$H$29,IF(F147&lt;0,0,F147)))</f>
        <v>615.899208205753</v>
      </c>
      <c r="H147" s="30">
        <f>(J147*'data'!$C$16+K147*OFFSET('data'!$C$17,0,$D$3)-I146*(OFFSET('data'!$C$18,0,$D$3)+'data'!$C$19+OFFSET('data'!$C$20,0,$D$3)))*$C147/60</f>
        <v>-0.85627762679595</v>
      </c>
      <c r="I147" s="30">
        <f>(G146/60)*$C147/60+H147+I146</f>
        <v>22.9095944541987</v>
      </c>
      <c r="J147" s="30">
        <f>J146+('data'!$C$19*I146-'data'!$C$16*J146)*$C147/60</f>
        <v>71.7891930140474</v>
      </c>
      <c r="K147" s="30">
        <f>K146+(OFFSET('data'!$C$20,0,$D$3)*I146-OFFSET('data'!$C$17,0,$D$3)*K146)*$C147/60</f>
        <v>46.4160640950317</v>
      </c>
      <c r="L147" s="28">
        <f>$A147/60</f>
        <v>11.8760144339082</v>
      </c>
      <c r="M147" s="24">
        <f>I147/'data'!$C$15*1000</f>
        <v>3.50013170564833</v>
      </c>
      <c r="N147" s="24">
        <f>N146+'data'!$G$21*(M146-N146)/60*C146</f>
        <v>3.49349752808609</v>
      </c>
      <c r="O147" s="25">
        <f>IF(N147&lt;='data'!$G$22,1.89,1.47)</f>
        <v>1.47</v>
      </c>
      <c r="P147" s="24">
        <f>$A147</f>
        <v>712.560866034489</v>
      </c>
      <c r="Q147" s="29">
        <f>'data'!$G$23-'data'!$G$23*(1-('data'!$G$22^O147)/('data'!$G$22^O147+N147^O147))</f>
        <v>41.1334141390412</v>
      </c>
      <c r="R147" s="29">
        <f>VLOOKUP(IF(P147-'data'!$G$24&lt;0,0,P147-'data'!$G$24),P2:Q1104,2)</f>
        <v>41.1365201751318</v>
      </c>
    </row>
    <row r="148" ht="20.05" customHeight="1">
      <c r="A148" s="22">
        <f>$A147+C147</f>
        <v>717.560866034489</v>
      </c>
      <c r="B148" s="23">
        <v>3.5</v>
      </c>
      <c r="C148" s="24">
        <v>5</v>
      </c>
      <c r="D148" t="b" s="25">
        <f>D$3</f>
        <v>1</v>
      </c>
      <c r="E148" s="24">
        <f>IF(B148-B147&gt;0,(B148-B147)/'data'!$G$26*100-1,E147-C148)</f>
        <v>-670</v>
      </c>
      <c r="F148" s="25">
        <f>3600*(B148*'data'!$C$15/1000-H148-I148)/C148</f>
        <v>615.285176878194</v>
      </c>
      <c r="G148" s="25">
        <f>IF(N148&gt;B148,0,IF(E148&gt;0,'data'!$H$29,IF(F148&lt;0,0,F148)))</f>
        <v>615.285176878194</v>
      </c>
      <c r="H148" s="30">
        <f>(J148*'data'!$C$16+K148*OFFSET('data'!$C$17,0,$D$3)-I147*(OFFSET('data'!$C$18,0,$D$3)+'data'!$C$19+OFFSET('data'!$C$20,0,$D$3)))*$C148/60</f>
        <v>-0.855420186230073</v>
      </c>
      <c r="I148" s="30">
        <f>(G147/60)*$C148/60+H148+I147</f>
        <v>22.9095898349211</v>
      </c>
      <c r="J148" s="30">
        <f>J147+('data'!$C$19*I147-'data'!$C$16*J147)*$C148/60</f>
        <v>71.9215874355563</v>
      </c>
      <c r="K148" s="30">
        <f>K147+(OFFSET('data'!$C$20,0,$D$3)*I147-OFFSET('data'!$C$17,0,$D$3)*K147)*$C148/60</f>
        <v>46.6252320159496</v>
      </c>
      <c r="L148" s="28">
        <f>$A148/60</f>
        <v>11.9593477672415</v>
      </c>
      <c r="M148" s="24">
        <f>I148/'data'!$C$15*1000</f>
        <v>3.50013099991431</v>
      </c>
      <c r="N148" s="24">
        <f>N147+'data'!$G$21*(M147-N147)/60*C147</f>
        <v>3.49357559386803</v>
      </c>
      <c r="O148" s="25">
        <f>IF(N148&lt;='data'!$G$22,1.89,1.47)</f>
        <v>1.47</v>
      </c>
      <c r="P148" s="24">
        <f>$A148</f>
        <v>717.560866034489</v>
      </c>
      <c r="Q148" s="29">
        <f>'data'!$G$23-'data'!$G$23*(1-('data'!$G$22^O148)/('data'!$G$22^O148+N148^O148))</f>
        <v>41.1326605902042</v>
      </c>
      <c r="R148" s="29">
        <f>VLOOKUP(IF(P148-'data'!$G$24&lt;0,0,P148-'data'!$G$24),P2:Q1104,2)</f>
        <v>41.1357296693266</v>
      </c>
    </row>
    <row r="149" ht="20.05" customHeight="1">
      <c r="A149" s="22">
        <f>$A148+C148</f>
        <v>722.560866034489</v>
      </c>
      <c r="B149" s="23">
        <v>3.5</v>
      </c>
      <c r="C149" s="24">
        <v>5</v>
      </c>
      <c r="D149" t="b" s="25">
        <f>D$3</f>
        <v>1</v>
      </c>
      <c r="E149" s="24">
        <f>IF(B149-B148&gt;0,(B149-B148)/'data'!$G$26*100-1,E148-C149)</f>
        <v>-675</v>
      </c>
      <c r="F149" s="25">
        <f>3600*(B149*'data'!$C$15/1000-H149-I149)/C149</f>
        <v>614.674432633404</v>
      </c>
      <c r="G149" s="25">
        <f>IF(N149&gt;B149,0,IF(E149&gt;0,'data'!$H$29,IF(F149&lt;0,0,F149)))</f>
        <v>614.674432633404</v>
      </c>
      <c r="H149" s="30">
        <f>(J149*'data'!$C$16+K149*OFFSET('data'!$C$17,0,$D$3)-I148*(OFFSET('data'!$C$18,0,$D$3)+'data'!$C$19+OFFSET('data'!$C$20,0,$D$3)))*$C149/60</f>
        <v>-0.854567337999332</v>
      </c>
      <c r="I149" s="30">
        <f>(G148/60)*$C149/60+H149+I148</f>
        <v>22.9095852425859</v>
      </c>
      <c r="J149" s="30">
        <f>J148+('data'!$C$19*I148-'data'!$C$16*J148)*$C149/60</f>
        <v>72.0532048076321</v>
      </c>
      <c r="K149" s="30">
        <f>K148+(OFFSET('data'!$C$20,0,$D$3)*I148-OFFSET('data'!$C$17,0,$D$3)*K148)*$C149/60</f>
        <v>46.8343196510495</v>
      </c>
      <c r="L149" s="28">
        <f>$A149/60</f>
        <v>12.0426811005748</v>
      </c>
      <c r="M149" s="24">
        <f>I149/'data'!$C$15*1000</f>
        <v>3.50013029829657</v>
      </c>
      <c r="N149" s="24">
        <f>N148+'data'!$G$21*(M148-N148)/60*C148</f>
        <v>3.49365273272874</v>
      </c>
      <c r="O149" s="25">
        <f>IF(N149&lt;='data'!$G$22,1.89,1.47)</f>
        <v>1.47</v>
      </c>
      <c r="P149" s="24">
        <f>$A149</f>
        <v>722.560866034489</v>
      </c>
      <c r="Q149" s="29">
        <f>'data'!$G$23-'data'!$G$23*(1-('data'!$G$22^O149)/('data'!$G$22^O149+N149^O149))</f>
        <v>41.1319160080444</v>
      </c>
      <c r="R149" s="29">
        <f>VLOOKUP(IF(P149-'data'!$G$24&lt;0,0,P149-'data'!$G$24),P2:Q1104,2)</f>
        <v>41.134948568928</v>
      </c>
    </row>
    <row r="150" ht="20.05" customHeight="1">
      <c r="A150" s="22">
        <f>$A149+C149</f>
        <v>727.560866034489</v>
      </c>
      <c r="B150" s="23">
        <v>3.5</v>
      </c>
      <c r="C150" s="24">
        <v>5</v>
      </c>
      <c r="D150" t="b" s="25">
        <f>D$3</f>
        <v>1</v>
      </c>
      <c r="E150" s="24">
        <f>IF(B150-B149&gt;0,(B150-B149)/'data'!$G$26*100-1,E149-C150)</f>
        <v>-680</v>
      </c>
      <c r="F150" s="25">
        <f>3600*(B150*'data'!$C$15/1000-H150-I150)/C150</f>
        <v>614.066956300178</v>
      </c>
      <c r="G150" s="25">
        <f>IF(N150&gt;B150,0,IF(E150&gt;0,'data'!$H$29,IF(F150&lt;0,0,F150)))</f>
        <v>614.066956300178</v>
      </c>
      <c r="H150" s="30">
        <f>(J150*'data'!$C$16+K150*OFFSET('data'!$C$17,0,$D$3)-I149*(OFFSET('data'!$C$18,0,$D$3)+'data'!$C$19+OFFSET('data'!$C$20,0,$D$3)))*$C150/60</f>
        <v>-0.853719055319251</v>
      </c>
      <c r="I150" s="30">
        <f>(G149/60)*$C150/60+H150+I149</f>
        <v>22.9095806770353</v>
      </c>
      <c r="J150" s="30">
        <f>J149+('data'!$C$19*I149-'data'!$C$16*J149)*$C150/60</f>
        <v>72.1840496909298</v>
      </c>
      <c r="K150" s="30">
        <f>K149+(OFFSET('data'!$C$20,0,$D$3)*I149-OFFSET('data'!$C$17,0,$D$3)*K149)*$C150/60</f>
        <v>47.0433270313972</v>
      </c>
      <c r="L150" s="28">
        <f>$A150/60</f>
        <v>12.1260144339082</v>
      </c>
      <c r="M150" s="24">
        <f>I150/'data'!$C$15*1000</f>
        <v>3.50012960077098</v>
      </c>
      <c r="N150" s="24">
        <f>N149+'data'!$G$21*(M149-N149)/60*C149</f>
        <v>3.49372895562394</v>
      </c>
      <c r="O150" s="25">
        <f>IF(N150&lt;='data'!$G$22,1.89,1.47)</f>
        <v>1.47</v>
      </c>
      <c r="P150" s="24">
        <f>$A150</f>
        <v>727.560866034489</v>
      </c>
      <c r="Q150" s="29">
        <f>'data'!$G$23-'data'!$G$23*(1-('data'!$G$22^O150)/('data'!$G$22^O150+N150^O150))</f>
        <v>41.131180286122</v>
      </c>
      <c r="R150" s="29">
        <f>VLOOKUP(IF(P150-'data'!$G$24&lt;0,0,P150-'data'!$G$24),P2:Q1104,2)</f>
        <v>41.1341767622765</v>
      </c>
    </row>
    <row r="151" ht="20.05" customHeight="1">
      <c r="A151" s="22">
        <f>$A150+C150</f>
        <v>732.560866034489</v>
      </c>
      <c r="B151" s="23">
        <v>3.5</v>
      </c>
      <c r="C151" s="24">
        <v>5</v>
      </c>
      <c r="D151" t="b" s="25">
        <f>D$3</f>
        <v>1</v>
      </c>
      <c r="E151" s="24">
        <f>IF(B151-B150&gt;0,(B151-B150)/'data'!$G$26*100-1,E150-C151)</f>
        <v>-685</v>
      </c>
      <c r="F151" s="25">
        <f>3600*(B151*'data'!$C$15/1000-H151-I151)/C151</f>
        <v>613.462728820183</v>
      </c>
      <c r="G151" s="25">
        <f>IF(N151&gt;B151,0,IF(E151&gt;0,'data'!$H$29,IF(F151&lt;0,0,F151)))</f>
        <v>613.462728820183</v>
      </c>
      <c r="H151" s="30">
        <f>(J151*'data'!$C$16+K151*OFFSET('data'!$C$17,0,$D$3)-I150*(OFFSET('data'!$C$18,0,$D$3)+'data'!$C$19+OFFSET('data'!$C$20,0,$D$3)))*$C151/60</f>
        <v>-0.8528753115625251</v>
      </c>
      <c r="I151" s="30">
        <f>(G150/60)*$C151/60+H151+I150</f>
        <v>22.9095761381119</v>
      </c>
      <c r="J151" s="30">
        <f>J150+('data'!$C$19*I150-'data'!$C$16*J150)*$C151/60</f>
        <v>72.3141266193371</v>
      </c>
      <c r="K151" s="30">
        <f>K150+(OFFSET('data'!$C$20,0,$D$3)*I150-OFFSET('data'!$C$17,0,$D$3)*K150)*$C151/60</f>
        <v>47.252254188045</v>
      </c>
      <c r="L151" s="28">
        <f>$A151/60</f>
        <v>12.2093477672415</v>
      </c>
      <c r="M151" s="24">
        <f>I151/'data'!$C$15*1000</f>
        <v>3.50012890731349</v>
      </c>
      <c r="N151" s="24">
        <f>N150+'data'!$G$21*(M150-N150)/60*C150</f>
        <v>3.49380427338015</v>
      </c>
      <c r="O151" s="25">
        <f>IF(N151&lt;='data'!$G$22,1.89,1.47)</f>
        <v>1.47</v>
      </c>
      <c r="P151" s="24">
        <f>$A151</f>
        <v>732.560866034489</v>
      </c>
      <c r="Q151" s="29">
        <f>'data'!$G$23-'data'!$G$23*(1-('data'!$G$22^O151)/('data'!$G$22^O151+N151^O151))</f>
        <v>41.1304533192636</v>
      </c>
      <c r="R151" s="29">
        <f>VLOOKUP(IF(P151-'data'!$G$24&lt;0,0,P151-'data'!$G$24),P2:Q1104,2)</f>
        <v>41.1334141390412</v>
      </c>
    </row>
    <row r="152" ht="20.05" customHeight="1">
      <c r="A152" s="22">
        <f>$A151+C151</f>
        <v>737.560866034489</v>
      </c>
      <c r="B152" s="23">
        <v>3.5</v>
      </c>
      <c r="C152" s="24">
        <v>5</v>
      </c>
      <c r="D152" t="b" s="25">
        <f>D$3</f>
        <v>1</v>
      </c>
      <c r="E152" s="24">
        <f>IF(B152-B151&gt;0,(B152-B151)/'data'!$G$26*100-1,E151-C152)</f>
        <v>-690</v>
      </c>
      <c r="F152" s="25">
        <f>3600*(B152*'data'!$C$15/1000-H152-I152)/C152</f>
        <v>612.861731246531</v>
      </c>
      <c r="G152" s="25">
        <f>IF(N152&gt;B152,0,IF(E152&gt;0,'data'!$H$29,IF(F152&lt;0,0,F152)))</f>
        <v>612.861731246531</v>
      </c>
      <c r="H152" s="30">
        <f>(J152*'data'!$C$16+K152*OFFSET('data'!$C$17,0,$D$3)-I151*(OFFSET('data'!$C$18,0,$D$3)+'data'!$C$19+OFFSET('data'!$C$20,0,$D$3)))*$C152/60</f>
        <v>-0.85203608025803</v>
      </c>
      <c r="I152" s="30">
        <f>(G151/60)*$C152/60+H152+I151</f>
        <v>22.9095716256597</v>
      </c>
      <c r="J152" s="30">
        <f>J151+('data'!$C$19*I151-'data'!$C$16*J151)*$C152/60</f>
        <v>72.4434401001313</v>
      </c>
      <c r="K152" s="30">
        <f>K151+(OFFSET('data'!$C$20,0,$D$3)*I151-OFFSET('data'!$C$17,0,$D$3)*K151)*$C152/60</f>
        <v>47.4611011520318</v>
      </c>
      <c r="L152" s="28">
        <f>$A152/60</f>
        <v>12.2926811005748</v>
      </c>
      <c r="M152" s="24">
        <f>I152/'data'!$C$15*1000</f>
        <v>3.50012821790029</v>
      </c>
      <c r="N152" s="24">
        <f>N151+'data'!$G$21*(M151-N151)/60*C151</f>
        <v>3.4938786966962</v>
      </c>
      <c r="O152" s="25">
        <f>IF(N152&lt;='data'!$G$22,1.89,1.47)</f>
        <v>1.47</v>
      </c>
      <c r="P152" s="24">
        <f>$A152</f>
        <v>737.560866034489</v>
      </c>
      <c r="Q152" s="29">
        <f>'data'!$G$23-'data'!$G$23*(1-('data'!$G$22^O152)/('data'!$G$22^O152+N152^O152))</f>
        <v>41.1297350035465</v>
      </c>
      <c r="R152" s="29">
        <f>VLOOKUP(IF(P152-'data'!$G$24&lt;0,0,P152-'data'!$G$24),P2:Q1104,2)</f>
        <v>41.1326605902042</v>
      </c>
    </row>
    <row r="153" ht="20.05" customHeight="1">
      <c r="A153" s="22">
        <f>$A152+C152</f>
        <v>742.560866034489</v>
      </c>
      <c r="B153" s="23">
        <v>3.5</v>
      </c>
      <c r="C153" s="24">
        <v>5</v>
      </c>
      <c r="D153" t="b" s="25">
        <f>D$3</f>
        <v>1</v>
      </c>
      <c r="E153" s="24">
        <f>IF(B153-B152&gt;0,(B153-B152)/'data'!$G$26*100-1,E152-C153)</f>
        <v>-695</v>
      </c>
      <c r="F153" s="25">
        <f>3600*(B153*'data'!$C$15/1000-H153-I153)/C153</f>
        <v>612.263944743809</v>
      </c>
      <c r="G153" s="25">
        <f>IF(N153&gt;B153,0,IF(E153&gt;0,'data'!$H$29,IF(F153&lt;0,0,F153)))</f>
        <v>612.263944743809</v>
      </c>
      <c r="H153" s="30">
        <f>(J153*'data'!$C$16+K153*OFFSET('data'!$C$17,0,$D$3)-I152*(OFFSET('data'!$C$18,0,$D$3)+'data'!$C$19+OFFSET('data'!$C$20,0,$D$3)))*$C153/60</f>
        <v>-0.851201335089972</v>
      </c>
      <c r="I153" s="30">
        <f>(G152/60)*$C153/60+H153+I152</f>
        <v>22.9095671395232</v>
      </c>
      <c r="J153" s="30">
        <f>J152+('data'!$C$19*I152-'data'!$C$16*J152)*$C153/60</f>
        <v>72.5719946141356</v>
      </c>
      <c r="K153" s="30">
        <f>K152+(OFFSET('data'!$C$20,0,$D$3)*I152-OFFSET('data'!$C$17,0,$D$3)*K152)*$C153/60</f>
        <v>47.669867954383</v>
      </c>
      <c r="L153" s="28">
        <f>$A153/60</f>
        <v>12.3760144339082</v>
      </c>
      <c r="M153" s="24">
        <f>I153/'data'!$C$15*1000</f>
        <v>3.50012753250759</v>
      </c>
      <c r="N153" s="24">
        <f>N152+'data'!$G$21*(M152-N152)/60*C152</f>
        <v>3.49395223614475</v>
      </c>
      <c r="O153" s="25">
        <f>IF(N153&lt;='data'!$G$22,1.89,1.47)</f>
        <v>1.47</v>
      </c>
      <c r="P153" s="24">
        <f>$A153</f>
        <v>742.560866034489</v>
      </c>
      <c r="Q153" s="29">
        <f>'data'!$G$23-'data'!$G$23*(1-('data'!$G$22^O153)/('data'!$G$22^O153+N153^O153))</f>
        <v>41.1290252362838</v>
      </c>
      <c r="R153" s="29">
        <f>VLOOKUP(IF(P153-'data'!$G$24&lt;0,0,P153-'data'!$G$24),P2:Q1104,2)</f>
        <v>41.1319160080444</v>
      </c>
    </row>
    <row r="154" ht="20.05" customHeight="1">
      <c r="A154" s="22">
        <f>$A153+C153</f>
        <v>747.560866034489</v>
      </c>
      <c r="B154" s="23">
        <v>3.5</v>
      </c>
      <c r="C154" s="24">
        <v>5</v>
      </c>
      <c r="D154" t="b" s="25">
        <f>D$3</f>
        <v>1</v>
      </c>
      <c r="E154" s="24">
        <f>IF(B154-B153&gt;0,(B154-B153)/'data'!$G$26*100-1,E153-C154)</f>
        <v>-700</v>
      </c>
      <c r="F154" s="25">
        <f>3600*(B154*'data'!$C$15/1000-H154-I154)/C154</f>
        <v>611.669350586812</v>
      </c>
      <c r="G154" s="25">
        <f>IF(N154&gt;B154,0,IF(E154&gt;0,'data'!$H$29,IF(F154&lt;0,0,F154)))</f>
        <v>611.669350586812</v>
      </c>
      <c r="H154" s="30">
        <f>(J154*'data'!$C$16+K154*OFFSET('data'!$C$17,0,$D$3)-I153*(OFFSET('data'!$C$18,0,$D$3)+'data'!$C$19+OFFSET('data'!$C$20,0,$D$3)))*$C154/60</f>
        <v>-0.85037104989692</v>
      </c>
      <c r="I154" s="30">
        <f>(G153/60)*$C154/60+H154+I153</f>
        <v>22.9095626795482</v>
      </c>
      <c r="J154" s="30">
        <f>J153+('data'!$C$19*I153-'data'!$C$16*J153)*$C154/60</f>
        <v>72.6997946158745</v>
      </c>
      <c r="K154" s="30">
        <f>K153+(OFFSET('data'!$C$20,0,$D$3)*I153-OFFSET('data'!$C$17,0,$D$3)*K153)*$C154/60</f>
        <v>47.8785546261105</v>
      </c>
      <c r="L154" s="28">
        <f>$A154/60</f>
        <v>12.4593477672415</v>
      </c>
      <c r="M154" s="24">
        <f>I154/'data'!$C$15*1000</f>
        <v>3.50012685111186</v>
      </c>
      <c r="N154" s="24">
        <f>N153+'data'!$G$21*(M153-N153)/60*C153</f>
        <v>3.49402490217377</v>
      </c>
      <c r="O154" s="25">
        <f>IF(N154&lt;='data'!$G$22,1.89,1.47)</f>
        <v>1.47</v>
      </c>
      <c r="P154" s="24">
        <f>$A154</f>
        <v>747.560866034489</v>
      </c>
      <c r="Q154" s="29">
        <f>'data'!$G$23-'data'!$G$23*(1-('data'!$G$22^O154)/('data'!$G$22^O154+N154^O154))</f>
        <v>41.1283239160101</v>
      </c>
      <c r="R154" s="29">
        <f>VLOOKUP(IF(P154-'data'!$G$24&lt;0,0,P154-'data'!$G$24),P2:Q1104,2)</f>
        <v>41.131180286122</v>
      </c>
    </row>
    <row r="155" ht="20.05" customHeight="1">
      <c r="A155" s="22">
        <f>$A154+C154</f>
        <v>752.560866034489</v>
      </c>
      <c r="B155" s="23">
        <v>3.5</v>
      </c>
      <c r="C155" s="24">
        <v>5</v>
      </c>
      <c r="D155" t="b" s="25">
        <f>D$3</f>
        <v>1</v>
      </c>
      <c r="E155" s="24">
        <f>IF(B155-B154&gt;0,(B155-B154)/'data'!$G$26*100-1,E154-C155)</f>
        <v>-705</v>
      </c>
      <c r="F155" s="25">
        <f>3600*(B155*'data'!$C$15/1000-H155-I155)/C155</f>
        <v>611.077930160351</v>
      </c>
      <c r="G155" s="25">
        <f>IF(N155&gt;B155,0,IF(E155&gt;0,'data'!$H$29,IF(F155&lt;0,0,F155)))</f>
        <v>611.077930160351</v>
      </c>
      <c r="H155" s="30">
        <f>(J155*'data'!$C$16+K155*OFFSET('data'!$C$17,0,$D$3)-I154*(OFFSET('data'!$C$18,0,$D$3)+'data'!$C$19+OFFSET('data'!$C$20,0,$D$3)))*$C155/60</f>
        <v>-0.849545198670947</v>
      </c>
      <c r="I155" s="30">
        <f>(G154/60)*$C155/60+H155+I154</f>
        <v>22.9095582455812</v>
      </c>
      <c r="J155" s="30">
        <f>J154+('data'!$C$19*I154-'data'!$C$16*J154)*$C155/60</f>
        <v>72.82684453372801</v>
      </c>
      <c r="K155" s="30">
        <f>K154+(OFFSET('data'!$C$20,0,$D$3)*I154-OFFSET('data'!$C$17,0,$D$3)*K154)*$C155/60</f>
        <v>48.0871611982129</v>
      </c>
      <c r="L155" s="28">
        <f>$A155/60</f>
        <v>12.5426811005748</v>
      </c>
      <c r="M155" s="24">
        <f>I155/'data'!$C$15*1000</f>
        <v>3.50012617368963</v>
      </c>
      <c r="N155" s="24">
        <f>N154+'data'!$G$21*(M154-N154)/60*C154</f>
        <v>3.494096705108</v>
      </c>
      <c r="O155" s="25">
        <f>IF(N155&lt;='data'!$G$22,1.89,1.47)</f>
        <v>1.47</v>
      </c>
      <c r="P155" s="24">
        <f>$A155</f>
        <v>752.560866034489</v>
      </c>
      <c r="Q155" s="29">
        <f>'data'!$G$23-'data'!$G$23*(1-('data'!$G$22^O155)/('data'!$G$22^O155+N155^O155))</f>
        <v>41.1276309424661</v>
      </c>
      <c r="R155" s="29">
        <f>VLOOKUP(IF(P155-'data'!$G$24&lt;0,0,P155-'data'!$G$24),P2:Q1104,2)</f>
        <v>41.1304533192636</v>
      </c>
    </row>
    <row r="156" ht="20.05" customHeight="1">
      <c r="A156" s="22">
        <f>$A155+C155</f>
        <v>757.560866034489</v>
      </c>
      <c r="B156" s="23">
        <v>3.5</v>
      </c>
      <c r="C156" s="24">
        <v>5</v>
      </c>
      <c r="D156" t="b" s="25">
        <f>D$3</f>
        <v>1</v>
      </c>
      <c r="E156" s="24">
        <f>IF(B156-B155&gt;0,(B156-B155)/'data'!$G$26*100-1,E155-C156)</f>
        <v>-710</v>
      </c>
      <c r="F156" s="25">
        <f>3600*(B156*'data'!$C$15/1000-H156-I156)/C156</f>
        <v>610.489664958586</v>
      </c>
      <c r="G156" s="25">
        <f>IF(N156&gt;B156,0,IF(E156&gt;0,'data'!$H$29,IF(F156&lt;0,0,F156)))</f>
        <v>610.489664958586</v>
      </c>
      <c r="H156" s="30">
        <f>(J156*'data'!$C$16+K156*OFFSET('data'!$C$17,0,$D$3)-I155*(OFFSET('data'!$C$18,0,$D$3)+'data'!$C$19+OFFSET('data'!$C$20,0,$D$3)))*$C156/60</f>
        <v>-0.848723755556695</v>
      </c>
      <c r="I156" s="30">
        <f>(G155/60)*$C156/60+H156+I155</f>
        <v>22.9095538374694</v>
      </c>
      <c r="J156" s="30">
        <f>J155+('data'!$C$19*I155-'data'!$C$16*J155)*$C156/60</f>
        <v>72.95314877008499</v>
      </c>
      <c r="K156" s="30">
        <f>K155+(OFFSET('data'!$C$20,0,$D$3)*I155-OFFSET('data'!$C$17,0,$D$3)*K155)*$C156/60</f>
        <v>48.2956877016753</v>
      </c>
      <c r="L156" s="28">
        <f>$A156/60</f>
        <v>12.6260144339082</v>
      </c>
      <c r="M156" s="24">
        <f>I156/'data'!$C$15*1000</f>
        <v>3.50012550021757</v>
      </c>
      <c r="N156" s="24">
        <f>N155+'data'!$G$21*(M155-N155)/60*C155</f>
        <v>3.49416765515042</v>
      </c>
      <c r="O156" s="25">
        <f>IF(N156&lt;='data'!$G$22,1.89,1.47)</f>
        <v>1.47</v>
      </c>
      <c r="P156" s="24">
        <f>$A156</f>
        <v>757.560866034489</v>
      </c>
      <c r="Q156" s="29">
        <f>'data'!$G$23-'data'!$G$23*(1-('data'!$G$22^O156)/('data'!$G$22^O156+N156^O156))</f>
        <v>41.1269462165849</v>
      </c>
      <c r="R156" s="29">
        <f>VLOOKUP(IF(P156-'data'!$G$24&lt;0,0,P156-'data'!$G$24),P2:Q1104,2)</f>
        <v>41.1297350035465</v>
      </c>
    </row>
    <row r="157" ht="20.05" customHeight="1">
      <c r="A157" s="22">
        <f>$A156+C156</f>
        <v>762.560866034489</v>
      </c>
      <c r="B157" s="23">
        <v>3.5</v>
      </c>
      <c r="C157" s="24">
        <v>5</v>
      </c>
      <c r="D157" t="b" s="25">
        <f>D$3</f>
        <v>1</v>
      </c>
      <c r="E157" s="24">
        <f>IF(B157-B156&gt;0,(B157-B156)/'data'!$G$26*100-1,E156-C157)</f>
        <v>-715</v>
      </c>
      <c r="F157" s="25">
        <f>3600*(B157*'data'!$C$15/1000-H157-I157)/C157</f>
        <v>609.904536583871</v>
      </c>
      <c r="G157" s="25">
        <f>IF(N157&gt;B157,0,IF(E157&gt;0,'data'!$H$29,IF(F157&lt;0,0,F157)))</f>
        <v>609.904536583871</v>
      </c>
      <c r="H157" s="30">
        <f>(J157*'data'!$C$16+K157*OFFSET('data'!$C$17,0,$D$3)-I156*(OFFSET('data'!$C$18,0,$D$3)+'data'!$C$19+OFFSET('data'!$C$20,0,$D$3)))*$C157/60</f>
        <v>-0.84790669485048</v>
      </c>
      <c r="I157" s="30">
        <f>(G156/60)*$C157/60+H157+I156</f>
        <v>22.9095494550614</v>
      </c>
      <c r="J157" s="30">
        <f>J156+('data'!$C$19*I156-'data'!$C$16*J156)*$C157/60</f>
        <v>73.078711701496</v>
      </c>
      <c r="K157" s="30">
        <f>K156+(OFFSET('data'!$C$20,0,$D$3)*I156-OFFSET('data'!$C$17,0,$D$3)*K156)*$C157/60</f>
        <v>48.5041341674694</v>
      </c>
      <c r="L157" s="28">
        <f>$A157/60</f>
        <v>12.7093477672415</v>
      </c>
      <c r="M157" s="24">
        <f>I157/'data'!$C$15*1000</f>
        <v>3.50012483067254</v>
      </c>
      <c r="N157" s="24">
        <f>N156+'data'!$G$21*(M156-N156)/60*C156</f>
        <v>3.49423776238368</v>
      </c>
      <c r="O157" s="25">
        <f>IF(N157&lt;='data'!$G$22,1.89,1.47)</f>
        <v>1.47</v>
      </c>
      <c r="P157" s="24">
        <f>$A157</f>
        <v>762.560866034489</v>
      </c>
      <c r="Q157" s="29">
        <f>'data'!$G$23-'data'!$G$23*(1-('data'!$G$22^O157)/('data'!$G$22^O157+N157^O157))</f>
        <v>41.126269640477</v>
      </c>
      <c r="R157" s="29">
        <f>VLOOKUP(IF(P157-'data'!$G$24&lt;0,0,P157-'data'!$G$24),P2:Q1104,2)</f>
        <v>41.1290252362838</v>
      </c>
    </row>
    <row r="158" ht="20.05" customHeight="1">
      <c r="A158" s="22">
        <f>$A157+C157</f>
        <v>767.560866034489</v>
      </c>
      <c r="B158" s="23">
        <v>3.5</v>
      </c>
      <c r="C158" s="24">
        <v>5</v>
      </c>
      <c r="D158" t="b" s="25">
        <f>D$3</f>
        <v>1</v>
      </c>
      <c r="E158" s="24">
        <f>IF(B158-B157&gt;0,(B158-B157)/'data'!$G$26*100-1,E157-C158)</f>
        <v>-720</v>
      </c>
      <c r="F158" s="25">
        <f>3600*(B158*'data'!$C$15/1000-H158-I158)/C158</f>
        <v>609.322526746868</v>
      </c>
      <c r="G158" s="25">
        <f>IF(N158&gt;B158,0,IF(E158&gt;0,'data'!$H$29,IF(F158&lt;0,0,F158)))</f>
        <v>609.322526746868</v>
      </c>
      <c r="H158" s="30">
        <f>(J158*'data'!$C$16+K158*OFFSET('data'!$C$17,0,$D$3)-I157*(OFFSET('data'!$C$18,0,$D$3)+'data'!$C$19+OFFSET('data'!$C$20,0,$D$3)))*$C158/60</f>
        <v>-0.847093990999443</v>
      </c>
      <c r="I158" s="30">
        <f>(G157/60)*$C158/60+H158+I157</f>
        <v>22.9095450982062</v>
      </c>
      <c r="J158" s="30">
        <f>J157+('data'!$C$19*I157-'data'!$C$16*J157)*$C158/60</f>
        <v>73.2035376788246</v>
      </c>
      <c r="K158" s="30">
        <f>K157+(OFFSET('data'!$C$20,0,$D$3)*I157-OFFSET('data'!$C$17,0,$D$3)*K157)*$C158/60</f>
        <v>48.7125006265536</v>
      </c>
      <c r="L158" s="28">
        <f>$A158/60</f>
        <v>12.7926811005748</v>
      </c>
      <c r="M158" s="24">
        <f>I158/'data'!$C$15*1000</f>
        <v>3.50012416503146</v>
      </c>
      <c r="N158" s="24">
        <f>N157+'data'!$G$21*(M157-N157)/60*C157</f>
        <v>3.4943070367715</v>
      </c>
      <c r="O158" s="25">
        <f>IF(N158&lt;='data'!$G$22,1.89,1.47)</f>
        <v>1.47</v>
      </c>
      <c r="P158" s="24">
        <f>$A158</f>
        <v>767.560866034489</v>
      </c>
      <c r="Q158" s="29">
        <f>'data'!$G$23-'data'!$G$23*(1-('data'!$G$22^O158)/('data'!$G$22^O158+N158^O158))</f>
        <v>41.1256011174169</v>
      </c>
      <c r="R158" s="29">
        <f>VLOOKUP(IF(P158-'data'!$G$24&lt;0,0,P158-'data'!$G$24),P2:Q1104,2)</f>
        <v>41.1283239160101</v>
      </c>
    </row>
    <row r="159" ht="20.05" customHeight="1">
      <c r="A159" s="22">
        <f>$A158+C158</f>
        <v>772.560866034489</v>
      </c>
      <c r="B159" s="23">
        <v>3.5</v>
      </c>
      <c r="C159" s="24">
        <v>5</v>
      </c>
      <c r="D159" t="b" s="25">
        <f>D$3</f>
        <v>1</v>
      </c>
      <c r="E159" s="24">
        <f>IF(B159-B158&gt;0,(B159-B158)/'data'!$G$26*100-1,E158-C159)</f>
        <v>-725</v>
      </c>
      <c r="F159" s="25">
        <f>3600*(B159*'data'!$C$15/1000-H159-I159)/C159</f>
        <v>608.743617265290</v>
      </c>
      <c r="G159" s="25">
        <f>IF(N159&gt;B159,0,IF(E159&gt;0,'data'!$H$29,IF(F159&lt;0,0,F159)))</f>
        <v>608.743617265290</v>
      </c>
      <c r="H159" s="30">
        <f>(J159*'data'!$C$16+K159*OFFSET('data'!$C$17,0,$D$3)-I158*(OFFSET('data'!$C$18,0,$D$3)+'data'!$C$19+OFFSET('data'!$C$20,0,$D$3)))*$C159/60</f>
        <v>-0.846285618600607</v>
      </c>
      <c r="I159" s="30">
        <f>(G158/60)*$C159/60+H159+I158</f>
        <v>22.909540766754</v>
      </c>
      <c r="J159" s="30">
        <f>J158+('data'!$C$19*I158-'data'!$C$16*J158)*$C159/60</f>
        <v>73.3276310273983</v>
      </c>
      <c r="K159" s="30">
        <f>K158+(OFFSET('data'!$C$20,0,$D$3)*I158-OFFSET('data'!$C$17,0,$D$3)*K158)*$C159/60</f>
        <v>48.9207871098729</v>
      </c>
      <c r="L159" s="28">
        <f>$A159/60</f>
        <v>12.8760144339082</v>
      </c>
      <c r="M159" s="24">
        <f>I159/'data'!$C$15*1000</f>
        <v>3.50012350327147</v>
      </c>
      <c r="N159" s="24">
        <f>N158+'data'!$G$21*(M158-N158)/60*C158</f>
        <v>3.49437548816008</v>
      </c>
      <c r="O159" s="25">
        <f>IF(N159&lt;='data'!$G$22,1.89,1.47)</f>
        <v>1.47</v>
      </c>
      <c r="P159" s="24">
        <f>$A159</f>
        <v>772.560866034489</v>
      </c>
      <c r="Q159" s="29">
        <f>'data'!$G$23-'data'!$G$23*(1-('data'!$G$22^O159)/('data'!$G$22^O159+N159^O159))</f>
        <v>41.1249405518288</v>
      </c>
      <c r="R159" s="29">
        <f>VLOOKUP(IF(P159-'data'!$G$24&lt;0,0,P159-'data'!$G$24),P2:Q1104,2)</f>
        <v>41.1276309424661</v>
      </c>
    </row>
    <row r="160" ht="20.05" customHeight="1">
      <c r="A160" s="22">
        <f>$A159+C159</f>
        <v>777.560866034489</v>
      </c>
      <c r="B160" s="23">
        <v>3.5</v>
      </c>
      <c r="C160" s="24">
        <v>5</v>
      </c>
      <c r="D160" t="b" s="25">
        <f>D$3</f>
        <v>1</v>
      </c>
      <c r="E160" s="24">
        <f>IF(B160-B159&gt;0,(B160-B159)/'data'!$G$26*100-1,E159-C160)</f>
        <v>-730</v>
      </c>
      <c r="F160" s="25">
        <f>3600*(B160*'data'!$C$15/1000-H160-I160)/C160</f>
        <v>608.1677900635869</v>
      </c>
      <c r="G160" s="25">
        <f>IF(N160&gt;B160,0,IF(E160&gt;0,'data'!$H$29,IF(F160&lt;0,0,F160)))</f>
        <v>608.1677900635869</v>
      </c>
      <c r="H160" s="30">
        <f>(J160*'data'!$C$16+K160*OFFSET('data'!$C$17,0,$D$3)-I159*(OFFSET('data'!$C$18,0,$D$3)+'data'!$C$19+OFFSET('data'!$C$20,0,$D$3)))*$C160/60</f>
        <v>-0.845481552400041</v>
      </c>
      <c r="I160" s="30">
        <f>(G159/60)*$C160/60+H160+I159</f>
        <v>22.9095364605558</v>
      </c>
      <c r="J160" s="30">
        <f>J159+('data'!$C$19*I159-'data'!$C$16*J159)*$C160/60</f>
        <v>73.4509960471586</v>
      </c>
      <c r="K160" s="30">
        <f>K159+(OFFSET('data'!$C$20,0,$D$3)*I159-OFFSET('data'!$C$17,0,$D$3)*K159)*$C160/60</f>
        <v>49.1289936483588</v>
      </c>
      <c r="L160" s="28">
        <f>$A160/60</f>
        <v>12.9593477672415</v>
      </c>
      <c r="M160" s="24">
        <f>I160/'data'!$C$15*1000</f>
        <v>3.50012284536978</v>
      </c>
      <c r="N160" s="24">
        <f>N159+'data'!$G$21*(M159-N159)/60*C159</f>
        <v>3.49444312627951</v>
      </c>
      <c r="O160" s="25">
        <f>IF(N160&lt;='data'!$G$22,1.89,1.47)</f>
        <v>1.47</v>
      </c>
      <c r="P160" s="24">
        <f>$A160</f>
        <v>777.560866034489</v>
      </c>
      <c r="Q160" s="29">
        <f>'data'!$G$23-'data'!$G$23*(1-('data'!$G$22^O160)/('data'!$G$22^O160+N160^O160))</f>
        <v>41.1242878492729</v>
      </c>
      <c r="R160" s="29">
        <f>VLOOKUP(IF(P160-'data'!$G$24&lt;0,0,P160-'data'!$G$24),P2:Q1104,2)</f>
        <v>41.1269462165849</v>
      </c>
    </row>
    <row r="161" ht="20.05" customHeight="1">
      <c r="A161" s="22">
        <f>$A160+C160</f>
        <v>782.560866034489</v>
      </c>
      <c r="B161" s="23">
        <v>3.5</v>
      </c>
      <c r="C161" s="24">
        <v>5</v>
      </c>
      <c r="D161" t="b" s="25">
        <f>D$3</f>
        <v>1</v>
      </c>
      <c r="E161" s="24">
        <f>IF(B161-B160&gt;0,(B161-B160)/'data'!$G$26*100-1,E160-C161)</f>
        <v>-735</v>
      </c>
      <c r="F161" s="25">
        <f>3600*(B161*'data'!$C$15/1000-H161-I161)/C161</f>
        <v>607.595027172376</v>
      </c>
      <c r="G161" s="25">
        <f>IF(N161&gt;B161,0,IF(E161&gt;0,'data'!$H$29,IF(F161&lt;0,0,F161)))</f>
        <v>607.595027172376</v>
      </c>
      <c r="H161" s="30">
        <f>(J161*'data'!$C$16+K161*OFFSET('data'!$C$17,0,$D$3)-I160*(OFFSET('data'!$C$18,0,$D$3)+'data'!$C$19+OFFSET('data'!$C$20,0,$D$3)))*$C161/60</f>
        <v>-0.84468176729197</v>
      </c>
      <c r="I161" s="30">
        <f>(G160/60)*$C161/60+H161+I160</f>
        <v>22.9095321794633</v>
      </c>
      <c r="J161" s="30">
        <f>J160+('data'!$C$19*I160-'data'!$C$16*J160)*$C161/60</f>
        <v>73.5736370128096</v>
      </c>
      <c r="K161" s="30">
        <f>K160+(OFFSET('data'!$C$20,0,$D$3)*I160-OFFSET('data'!$C$17,0,$D$3)*K160)*$C161/60</f>
        <v>49.3371202729297</v>
      </c>
      <c r="L161" s="28">
        <f>$A161/60</f>
        <v>13.0426811005748</v>
      </c>
      <c r="M161" s="24">
        <f>I161/'data'!$C$15*1000</f>
        <v>3.50012219130374</v>
      </c>
      <c r="N161" s="24">
        <f>N160+'data'!$G$21*(M160-N160)/60*C160</f>
        <v>3.49450996074509</v>
      </c>
      <c r="O161" s="25">
        <f>IF(N161&lt;='data'!$G$22,1.89,1.47)</f>
        <v>1.47</v>
      </c>
      <c r="P161" s="24">
        <f>$A161</f>
        <v>782.560866034489</v>
      </c>
      <c r="Q161" s="29">
        <f>'data'!$G$23-'data'!$G$23*(1-('data'!$G$22^O161)/('data'!$G$22^O161+N161^O161))</f>
        <v>41.1236429164317</v>
      </c>
      <c r="R161" s="29">
        <f>VLOOKUP(IF(P161-'data'!$G$24&lt;0,0,P161-'data'!$G$24),P2:Q1104,2)</f>
        <v>41.126269640477</v>
      </c>
    </row>
    <row r="162" ht="20.05" customHeight="1">
      <c r="A162" s="22">
        <f>$A161+C161</f>
        <v>787.560866034489</v>
      </c>
      <c r="B162" s="23">
        <v>3.5</v>
      </c>
      <c r="C162" s="24">
        <v>5</v>
      </c>
      <c r="D162" t="b" s="25">
        <f>D$3</f>
        <v>1</v>
      </c>
      <c r="E162" s="24">
        <f>IF(B162-B161&gt;0,(B162-B161)/'data'!$G$26*100-1,E161-C162)</f>
        <v>-740</v>
      </c>
      <c r="F162" s="25">
        <f>3600*(B162*'data'!$C$15/1000-H162-I162)/C162</f>
        <v>607.025310727517</v>
      </c>
      <c r="G162" s="25">
        <f>IF(N162&gt;B162,0,IF(E162&gt;0,'data'!$H$29,IF(F162&lt;0,0,F162)))</f>
        <v>607.025310727517</v>
      </c>
      <c r="H162" s="30">
        <f>(J162*'data'!$C$16+K162*OFFSET('data'!$C$17,0,$D$3)-I161*(OFFSET('data'!$C$18,0,$D$3)+'data'!$C$19+OFFSET('data'!$C$20,0,$D$3)))*$C162/60</f>
        <v>-0.843886238317889</v>
      </c>
      <c r="I162" s="30">
        <f>(G161/60)*$C162/60+H162+I161</f>
        <v>22.9095279233293</v>
      </c>
      <c r="J162" s="30">
        <f>J161+('data'!$C$19*I161-'data'!$C$16*J161)*$C162/60</f>
        <v>73.6955581739665</v>
      </c>
      <c r="K162" s="30">
        <f>K161+(OFFSET('data'!$C$20,0,$D$3)*I161-OFFSET('data'!$C$17,0,$D$3)*K161)*$C162/60</f>
        <v>49.5451670144905</v>
      </c>
      <c r="L162" s="28">
        <f>$A162/60</f>
        <v>13.1260144339082</v>
      </c>
      <c r="M162" s="24">
        <f>I162/'data'!$C$15*1000</f>
        <v>3.50012154105087</v>
      </c>
      <c r="N162" s="24">
        <f>N161+'data'!$G$21*(M161-N161)/60*C161</f>
        <v>3.49457600105873</v>
      </c>
      <c r="O162" s="25">
        <f>IF(N162&lt;='data'!$G$22,1.89,1.47)</f>
        <v>1.47</v>
      </c>
      <c r="P162" s="24">
        <f>$A162</f>
        <v>787.560866034489</v>
      </c>
      <c r="Q162" s="29">
        <f>'data'!$G$23-'data'!$G$23*(1-('data'!$G$22^O162)/('data'!$G$22^O162+N162^O162))</f>
        <v>41.1230056610969</v>
      </c>
      <c r="R162" s="29">
        <f>VLOOKUP(IF(P162-'data'!$G$24&lt;0,0,P162-'data'!$G$24),P2:Q1104,2)</f>
        <v>41.1256011174169</v>
      </c>
    </row>
    <row r="163" ht="20.05" customHeight="1">
      <c r="A163" s="22">
        <f>$A162+C162</f>
        <v>792.560866034489</v>
      </c>
      <c r="B163" s="23">
        <v>3.5</v>
      </c>
      <c r="C163" s="24">
        <v>5</v>
      </c>
      <c r="D163" t="b" s="25">
        <f>D$3</f>
        <v>1</v>
      </c>
      <c r="E163" s="24">
        <f>IF(B163-B162&gt;0,(B163-B162)/'data'!$G$26*100-1,E162-C163)</f>
        <v>-745</v>
      </c>
      <c r="F163" s="25">
        <f>3600*(B163*'data'!$C$15/1000-H163-I163)/C163</f>
        <v>606.458622969806</v>
      </c>
      <c r="G163" s="25">
        <f>IF(N163&gt;B163,0,IF(E163&gt;0,'data'!$H$29,IF(F163&lt;0,0,F163)))</f>
        <v>606.458622969806</v>
      </c>
      <c r="H163" s="30">
        <f>(J163*'data'!$C$16+K163*OFFSET('data'!$C$17,0,$D$3)-I162*(OFFSET('data'!$C$18,0,$D$3)+'data'!$C$19+OFFSET('data'!$C$20,0,$D$3)))*$C163/60</f>
        <v>-0.843094940665734</v>
      </c>
      <c r="I163" s="30">
        <f>(G162/60)*$C163/60+H163+I162</f>
        <v>22.9095236920073</v>
      </c>
      <c r="J163" s="30">
        <f>J162+('data'!$C$19*I162-'data'!$C$16*J162)*$C163/60</f>
        <v>73.8167637553025</v>
      </c>
      <c r="K163" s="30">
        <f>K162+(OFFSET('data'!$C$20,0,$D$3)*I162-OFFSET('data'!$C$17,0,$D$3)*K162)*$C163/60</f>
        <v>49.7531339039328</v>
      </c>
      <c r="L163" s="28">
        <f>$A163/60</f>
        <v>13.2093477672415</v>
      </c>
      <c r="M163" s="24">
        <f>I163/'data'!$C$15*1000</f>
        <v>3.50012089458879</v>
      </c>
      <c r="N163" s="24">
        <f>N162+'data'!$G$21*(M162-N162)/60*C162</f>
        <v>3.49464125661026</v>
      </c>
      <c r="O163" s="25">
        <f>IF(N163&lt;='data'!$G$22,1.89,1.47)</f>
        <v>1.47</v>
      </c>
      <c r="P163" s="24">
        <f>$A163</f>
        <v>792.560866034489</v>
      </c>
      <c r="Q163" s="29">
        <f>'data'!$G$23-'data'!$G$23*(1-('data'!$G$22^O163)/('data'!$G$22^O163+N163^O163))</f>
        <v>41.1223759921557</v>
      </c>
      <c r="R163" s="29">
        <f>VLOOKUP(IF(P163-'data'!$G$24&lt;0,0,P163-'data'!$G$24),P2:Q1104,2)</f>
        <v>41.1249405518288</v>
      </c>
    </row>
    <row r="164" ht="20.05" customHeight="1">
      <c r="A164" s="22">
        <f>$A163+C163</f>
        <v>797.560866034489</v>
      </c>
      <c r="B164" s="23">
        <v>3.5</v>
      </c>
      <c r="C164" s="24">
        <v>5</v>
      </c>
      <c r="D164" t="b" s="25">
        <f>D$3</f>
        <v>1</v>
      </c>
      <c r="E164" s="24">
        <f>IF(B164-B163&gt;0,(B164-B163)/'data'!$G$26*100-1,E163-C164)</f>
        <v>-750</v>
      </c>
      <c r="F164" s="25">
        <f>3600*(B164*'data'!$C$15/1000-H164-I164)/C164</f>
        <v>605.894946244039</v>
      </c>
      <c r="G164" s="25">
        <f>IF(N164&gt;B164,0,IF(E164&gt;0,'data'!$H$29,IF(F164&lt;0,0,F164)))</f>
        <v>605.894946244039</v>
      </c>
      <c r="H164" s="30">
        <f>(J164*'data'!$C$16+K164*OFFSET('data'!$C$17,0,$D$3)-I163*(OFFSET('data'!$C$18,0,$D$3)+'data'!$C$19+OFFSET('data'!$C$20,0,$D$3)))*$C164/60</f>
        <v>-0.842307849668991</v>
      </c>
      <c r="I164" s="30">
        <f>(G163/60)*$C164/60+H164+I163</f>
        <v>22.9095194853519</v>
      </c>
      <c r="J164" s="30">
        <f>J163+('data'!$C$19*I163-'data'!$C$16*J163)*$C164/60</f>
        <v>73.9372579566955</v>
      </c>
      <c r="K164" s="30">
        <f>K163+(OFFSET('data'!$C$20,0,$D$3)*I163-OFFSET('data'!$C$17,0,$D$3)*K163)*$C164/60</f>
        <v>49.961020972135</v>
      </c>
      <c r="L164" s="28">
        <f>$A164/60</f>
        <v>13.2926811005748</v>
      </c>
      <c r="M164" s="24">
        <f>I164/'data'!$C$15*1000</f>
        <v>3.50012025189526</v>
      </c>
      <c r="N164" s="24">
        <f>N163+'data'!$G$21*(M163-N163)/60*C163</f>
        <v>3.49470573667874</v>
      </c>
      <c r="O164" s="25">
        <f>IF(N164&lt;='data'!$G$22,1.89,1.47)</f>
        <v>1.47</v>
      </c>
      <c r="P164" s="24">
        <f>$A164</f>
        <v>797.560866034489</v>
      </c>
      <c r="Q164" s="29">
        <f>'data'!$G$23-'data'!$G$23*(1-('data'!$G$22^O164)/('data'!$G$22^O164+N164^O164))</f>
        <v>41.121753819578</v>
      </c>
      <c r="R164" s="29">
        <f>VLOOKUP(IF(P164-'data'!$G$24&lt;0,0,P164-'data'!$G$24),P2:Q1104,2)</f>
        <v>41.1242878492729</v>
      </c>
    </row>
    <row r="165" ht="20.05" customHeight="1">
      <c r="A165" s="22">
        <f>$A164+C164</f>
        <v>802.560866034489</v>
      </c>
      <c r="B165" s="23">
        <v>3.5</v>
      </c>
      <c r="C165" s="24">
        <v>5</v>
      </c>
      <c r="D165" t="b" s="25">
        <f>D$3</f>
        <v>1</v>
      </c>
      <c r="E165" s="24">
        <f>IF(B165-B164&gt;0,(B165-B164)/'data'!$G$26*100-1,E164-C165)</f>
        <v>-755</v>
      </c>
      <c r="F165" s="25">
        <f>3600*(B165*'data'!$C$15/1000-H165-I165)/C165</f>
        <v>605.334262998781</v>
      </c>
      <c r="G165" s="25">
        <f>IF(N165&gt;B165,0,IF(E165&gt;0,'data'!$H$29,IF(F165&lt;0,0,F165)))</f>
        <v>605.334262998781</v>
      </c>
      <c r="H165" s="30">
        <f>(J165*'data'!$C$16+K165*OFFSET('data'!$C$17,0,$D$3)-I164*(OFFSET('data'!$C$18,0,$D$3)+'data'!$C$19+OFFSET('data'!$C$20,0,$D$3)))*$C165/60</f>
        <v>-0.841524940805867</v>
      </c>
      <c r="I165" s="30">
        <f>(G164/60)*$C165/60+H165+I164</f>
        <v>22.9095153032183</v>
      </c>
      <c r="J165" s="30">
        <f>J164+('data'!$C$19*I164-'data'!$C$16*J164)*$C165/60</f>
        <v>74.05704495337341</v>
      </c>
      <c r="K165" s="30">
        <f>K164+(OFFSET('data'!$C$20,0,$D$3)*I164-OFFSET('data'!$C$17,0,$D$3)*K164)*$C165/60</f>
        <v>50.1688282499621</v>
      </c>
      <c r="L165" s="28">
        <f>$A165/60</f>
        <v>13.3760144339082</v>
      </c>
      <c r="M165" s="24">
        <f>I165/'data'!$C$15*1000</f>
        <v>3.50011961294819</v>
      </c>
      <c r="N165" s="24">
        <f>N164+'data'!$G$21*(M164-N164)/60*C164</f>
        <v>3.49476945043379</v>
      </c>
      <c r="O165" s="25">
        <f>IF(N165&lt;='data'!$G$22,1.89,1.47)</f>
        <v>1.47</v>
      </c>
      <c r="P165" s="24">
        <f>$A165</f>
        <v>802.560866034489</v>
      </c>
      <c r="Q165" s="29">
        <f>'data'!$G$23-'data'!$G$23*(1-('data'!$G$22^O165)/('data'!$G$22^O165+N165^O165))</f>
        <v>41.1211390544037</v>
      </c>
      <c r="R165" s="29">
        <f>VLOOKUP(IF(P165-'data'!$G$24&lt;0,0,P165-'data'!$G$24),P2:Q1104,2)</f>
        <v>41.1236429164317</v>
      </c>
    </row>
    <row r="166" ht="20.05" customHeight="1">
      <c r="A166" s="22">
        <f>$A165+C165</f>
        <v>807.560866034489</v>
      </c>
      <c r="B166" s="23">
        <v>3.5</v>
      </c>
      <c r="C166" s="24">
        <v>5</v>
      </c>
      <c r="D166" t="b" s="25">
        <f>D$3</f>
        <v>1</v>
      </c>
      <c r="E166" s="24">
        <f>IF(B166-B165&gt;0,(B166-B165)/'data'!$G$26*100-1,E165-C166)</f>
        <v>-760</v>
      </c>
      <c r="F166" s="25">
        <f>3600*(B166*'data'!$C$15/1000-H166-I166)/C166</f>
        <v>604.7765557855211</v>
      </c>
      <c r="G166" s="25">
        <f>IF(N166&gt;B166,0,IF(E166&gt;0,'data'!$H$29,IF(F166&lt;0,0,F166)))</f>
        <v>604.7765557855211</v>
      </c>
      <c r="H166" s="30">
        <f>(J166*'data'!$C$16+K166*OFFSET('data'!$C$17,0,$D$3)-I165*(OFFSET('data'!$C$18,0,$D$3)+'data'!$C$19+OFFSET('data'!$C$20,0,$D$3)))*$C166/60</f>
        <v>-0.840746189698416</v>
      </c>
      <c r="I166" s="30">
        <f>(G165/60)*$C166/60+H166+I165</f>
        <v>22.9095111454626</v>
      </c>
      <c r="J166" s="30">
        <f>J165+('data'!$C$19*I165-'data'!$C$16*J165)*$C166/60</f>
        <v>74.176128896059</v>
      </c>
      <c r="K166" s="30">
        <f>K165+(OFFSET('data'!$C$20,0,$D$3)*I165-OFFSET('data'!$C$17,0,$D$3)*K165)*$C166/60</f>
        <v>50.3765557682659</v>
      </c>
      <c r="L166" s="28">
        <f>$A166/60</f>
        <v>13.4593477672415</v>
      </c>
      <c r="M166" s="24">
        <f>I166/'data'!$C$15*1000</f>
        <v>3.50011897772557</v>
      </c>
      <c r="N166" s="24">
        <f>N165+'data'!$G$21*(M165-N165)/60*C165</f>
        <v>3.49483240693688</v>
      </c>
      <c r="O166" s="25">
        <f>IF(N166&lt;='data'!$G$22,1.89,1.47)</f>
        <v>1.47</v>
      </c>
      <c r="P166" s="24">
        <f>$A166</f>
        <v>807.560866034489</v>
      </c>
      <c r="Q166" s="29">
        <f>'data'!$G$23-'data'!$G$23*(1-('data'!$G$22^O166)/('data'!$G$22^O166+N166^O166))</f>
        <v>41.120531608729</v>
      </c>
      <c r="R166" s="29">
        <f>VLOOKUP(IF(P166-'data'!$G$24&lt;0,0,P166-'data'!$G$24),P2:Q1104,2)</f>
        <v>41.1230056610969</v>
      </c>
    </row>
    <row r="167" ht="20.05" customHeight="1">
      <c r="A167" s="22">
        <f>$A166+C166</f>
        <v>812.560866034489</v>
      </c>
      <c r="B167" s="23">
        <v>3.5</v>
      </c>
      <c r="C167" s="24">
        <v>5</v>
      </c>
      <c r="D167" t="b" s="25">
        <f>D$3</f>
        <v>1</v>
      </c>
      <c r="E167" s="24">
        <f>IF(B167-B166&gt;0,(B167-B166)/'data'!$G$26*100-1,E166-C167)</f>
        <v>-765</v>
      </c>
      <c r="F167" s="25">
        <f>3600*(B167*'data'!$C$15/1000-H167-I167)/C167</f>
        <v>604.221807257995</v>
      </c>
      <c r="G167" s="25">
        <f>IF(N167&gt;B167,0,IF(E167&gt;0,'data'!$H$29,IF(F167&lt;0,0,F167)))</f>
        <v>604.221807257995</v>
      </c>
      <c r="H167" s="30">
        <f>(J167*'data'!$C$16+K167*OFFSET('data'!$C$17,0,$D$3)-I166*(OFFSET('data'!$C$18,0,$D$3)+'data'!$C$19+OFFSET('data'!$C$20,0,$D$3)))*$C167/60</f>
        <v>-0.839971572111708</v>
      </c>
      <c r="I167" s="30">
        <f>(G166/60)*$C167/60+H167+I166</f>
        <v>22.9095070119419</v>
      </c>
      <c r="J167" s="30">
        <f>J166+('data'!$C$19*I166-'data'!$C$16*J166)*$C167/60</f>
        <v>74.2945139111136</v>
      </c>
      <c r="K167" s="30">
        <f>K166+(OFFSET('data'!$C$20,0,$D$3)*I166-OFFSET('data'!$C$17,0,$D$3)*K166)*$C167/60</f>
        <v>50.5842035578849</v>
      </c>
      <c r="L167" s="28">
        <f>$A167/60</f>
        <v>13.5426811005748</v>
      </c>
      <c r="M167" s="24">
        <f>I167/'data'!$C$15*1000</f>
        <v>3.50011834620558</v>
      </c>
      <c r="N167" s="24">
        <f>N166+'data'!$G$21*(M166-N166)/60*C166</f>
        <v>3.49489461514257</v>
      </c>
      <c r="O167" s="25">
        <f>IF(N167&lt;='data'!$G$22,1.89,1.47)</f>
        <v>1.47</v>
      </c>
      <c r="P167" s="24">
        <f>$A167</f>
        <v>812.560866034489</v>
      </c>
      <c r="Q167" s="29">
        <f>'data'!$G$23-'data'!$G$23*(1-('data'!$G$22^O167)/('data'!$G$22^O167+N167^O167))</f>
        <v>41.119931395695</v>
      </c>
      <c r="R167" s="29">
        <f>VLOOKUP(IF(P167-'data'!$G$24&lt;0,0,P167-'data'!$G$24),P2:Q1104,2)</f>
        <v>41.1223759921557</v>
      </c>
    </row>
    <row r="168" ht="20.05" customHeight="1">
      <c r="A168" s="22">
        <f>$A167+C167</f>
        <v>817.560866034489</v>
      </c>
      <c r="B168" s="23">
        <v>3.5</v>
      </c>
      <c r="C168" s="24">
        <v>5</v>
      </c>
      <c r="D168" t="b" s="25">
        <f>D$3</f>
        <v>1</v>
      </c>
      <c r="E168" s="24">
        <f>IF(B168-B167&gt;0,(B168-B167)/'data'!$G$26*100-1,E167-C168)</f>
        <v>-770</v>
      </c>
      <c r="F168" s="25">
        <f>3600*(B168*'data'!$C$15/1000-H168-I168)/C168</f>
        <v>603.670000171882</v>
      </c>
      <c r="G168" s="25">
        <f>IF(N168&gt;B168,0,IF(E168&gt;0,'data'!$H$29,IF(F168&lt;0,0,F168)))</f>
        <v>603.670000171882</v>
      </c>
      <c r="H168" s="30">
        <f>(J168*'data'!$C$16+K168*OFFSET('data'!$C$17,0,$D$3)-I167*(OFFSET('data'!$C$18,0,$D$3)+'data'!$C$19+OFFSET('data'!$C$20,0,$D$3)))*$C168/60</f>
        <v>-0.839201063952995</v>
      </c>
      <c r="I168" s="30">
        <f>(G167/60)*$C168/60+H168+I167</f>
        <v>22.9095029025139</v>
      </c>
      <c r="J168" s="30">
        <f>J167+('data'!$C$19*I167-'data'!$C$16*J167)*$C168/60</f>
        <v>74.4122041006801</v>
      </c>
      <c r="K168" s="30">
        <f>K167+(OFFSET('data'!$C$20,0,$D$3)*I167-OFFSET('data'!$C$17,0,$D$3)*K167)*$C168/60</f>
        <v>50.7917716496443</v>
      </c>
      <c r="L168" s="28">
        <f>$A168/60</f>
        <v>13.6260144339082</v>
      </c>
      <c r="M168" s="24">
        <f>I168/'data'!$C$15*1000</f>
        <v>3.50011771836648</v>
      </c>
      <c r="N168" s="24">
        <f>N167+'data'!$G$21*(M167-N167)/60*C167</f>
        <v>3.49495608389981</v>
      </c>
      <c r="O168" s="25">
        <f>IF(N168&lt;='data'!$G$22,1.89,1.47)</f>
        <v>1.47</v>
      </c>
      <c r="P168" s="24">
        <f>$A168</f>
        <v>817.560866034489</v>
      </c>
      <c r="Q168" s="29">
        <f>'data'!$G$23-'data'!$G$23*(1-('data'!$G$22^O168)/('data'!$G$22^O168+N168^O168))</f>
        <v>41.1193383294742</v>
      </c>
      <c r="R168" s="29">
        <f>VLOOKUP(IF(P168-'data'!$G$24&lt;0,0,P168-'data'!$G$24),P2:Q1104,2)</f>
        <v>41.121753819578</v>
      </c>
    </row>
    <row r="169" ht="20.05" customHeight="1">
      <c r="A169" s="22">
        <f>$A168+C168</f>
        <v>822.560866034489</v>
      </c>
      <c r="B169" s="23">
        <v>3.5</v>
      </c>
      <c r="C169" s="24">
        <v>5</v>
      </c>
      <c r="D169" t="b" s="25">
        <f>D$3</f>
        <v>1</v>
      </c>
      <c r="E169" s="24">
        <f>IF(B169-B168&gt;0,(B169-B168)/'data'!$G$26*100-1,E168-C169)</f>
        <v>-775</v>
      </c>
      <c r="F169" s="25">
        <f>3600*(B169*'data'!$C$15/1000-H169-I169)/C169</f>
        <v>603.1211173838969</v>
      </c>
      <c r="G169" s="25">
        <f>IF(N169&gt;B169,0,IF(E169&gt;0,'data'!$H$29,IF(F169&lt;0,0,F169)))</f>
        <v>603.1211173838969</v>
      </c>
      <c r="H169" s="30">
        <f>(J169*'data'!$C$16+K169*OFFSET('data'!$C$17,0,$D$3)-I168*(OFFSET('data'!$C$18,0,$D$3)+'data'!$C$19+OFFSET('data'!$C$20,0,$D$3)))*$C169/60</f>
        <v>-0.838434641270861</v>
      </c>
      <c r="I169" s="30">
        <f>(G168/60)*$C169/60+H169+I168</f>
        <v>22.9094988170373</v>
      </c>
      <c r="J169" s="30">
        <f>J168+('data'!$C$19*I168-'data'!$C$16*J168)*$C169/60</f>
        <v>74.5292035428251</v>
      </c>
      <c r="K169" s="30">
        <f>K168+(OFFSET('data'!$C$20,0,$D$3)*I168-OFFSET('data'!$C$17,0,$D$3)*K168)*$C169/60</f>
        <v>50.9992600743562</v>
      </c>
      <c r="L169" s="28">
        <f>$A169/60</f>
        <v>13.7093477672415</v>
      </c>
      <c r="M169" s="24">
        <f>I169/'data'!$C$15*1000</f>
        <v>3.50011709418667</v>
      </c>
      <c r="N169" s="24">
        <f>N168+'data'!$G$21*(M168-N168)/60*C168</f>
        <v>3.49501682195316</v>
      </c>
      <c r="O169" s="25">
        <f>IF(N169&lt;='data'!$G$22,1.89,1.47)</f>
        <v>1.47</v>
      </c>
      <c r="P169" s="24">
        <f>$A169</f>
        <v>822.560866034489</v>
      </c>
      <c r="Q169" s="29">
        <f>'data'!$G$23-'data'!$G$23*(1-('data'!$G$22^O169)/('data'!$G$22^O169+N169^O169))</f>
        <v>41.1187523252587</v>
      </c>
      <c r="R169" s="29">
        <f>VLOOKUP(IF(P169-'data'!$G$24&lt;0,0,P169-'data'!$G$24),P2:Q1104,2)</f>
        <v>41.1211390544037</v>
      </c>
    </row>
    <row r="170" ht="20.05" customHeight="1">
      <c r="A170" s="22">
        <f>$A169+C169</f>
        <v>827.560866034489</v>
      </c>
      <c r="B170" s="23">
        <v>3.5</v>
      </c>
      <c r="C170" s="24">
        <v>5</v>
      </c>
      <c r="D170" t="b" s="25">
        <f>D$3</f>
        <v>1</v>
      </c>
      <c r="E170" s="24">
        <f>IF(B170-B169&gt;0,(B170-B169)/'data'!$G$26*100-1,E169-C170)</f>
        <v>-780</v>
      </c>
      <c r="F170" s="25">
        <f>3600*(B170*'data'!$C$15/1000-H170-I170)/C170</f>
        <v>602.575141851353</v>
      </c>
      <c r="G170" s="25">
        <f>IF(N170&gt;B170,0,IF(E170&gt;0,'data'!$H$29,IF(F170&lt;0,0,F170)))</f>
        <v>602.575141851353</v>
      </c>
      <c r="H170" s="30">
        <f>(J170*'data'!$C$16+K170*OFFSET('data'!$C$17,0,$D$3)-I169*(OFFSET('data'!$C$18,0,$D$3)+'data'!$C$19+OFFSET('data'!$C$20,0,$D$3)))*$C170/60</f>
        <v>-0.837672280254405</v>
      </c>
      <c r="I170" s="30">
        <f>(G169/60)*$C170/60+H170+I169</f>
        <v>22.9094947553716</v>
      </c>
      <c r="J170" s="30">
        <f>J169+('data'!$C$19*I169-'data'!$C$16*J169)*$C170/60</f>
        <v>74.64551629168029</v>
      </c>
      <c r="K170" s="30">
        <f>K169+(OFFSET('data'!$C$20,0,$D$3)*I169-OFFSET('data'!$C$17,0,$D$3)*K169)*$C170/60</f>
        <v>51.2066688628194</v>
      </c>
      <c r="L170" s="28">
        <f>$A170/60</f>
        <v>13.7926811005748</v>
      </c>
      <c r="M170" s="24">
        <f>I170/'data'!$C$15*1000</f>
        <v>3.5001164736447</v>
      </c>
      <c r="N170" s="24">
        <f>N169+'data'!$G$21*(M169-N169)/60*C169</f>
        <v>3.49507683794403</v>
      </c>
      <c r="O170" s="25">
        <f>IF(N170&lt;='data'!$G$22,1.89,1.47)</f>
        <v>1.47</v>
      </c>
      <c r="P170" s="24">
        <f>$A170</f>
        <v>827.560866034489</v>
      </c>
      <c r="Q170" s="29">
        <f>'data'!$G$23-'data'!$G$23*(1-('data'!$G$22^O170)/('data'!$G$22^O170+N170^O170))</f>
        <v>41.1181732992478</v>
      </c>
      <c r="R170" s="29">
        <f>VLOOKUP(IF(P170-'data'!$G$24&lt;0,0,P170-'data'!$G$24),P2:Q1104,2)</f>
        <v>41.120531608729</v>
      </c>
    </row>
    <row r="171" ht="20.05" customHeight="1">
      <c r="A171" s="22">
        <f>$A170+C170</f>
        <v>832.560866034489</v>
      </c>
      <c r="B171" s="23">
        <v>3.5</v>
      </c>
      <c r="C171" s="24">
        <v>5</v>
      </c>
      <c r="D171" t="b" s="25">
        <f>D$3</f>
        <v>1</v>
      </c>
      <c r="E171" s="24">
        <f>IF(B171-B170&gt;0,(B171-B170)/'data'!$G$26*100-1,E170-C171)</f>
        <v>-785</v>
      </c>
      <c r="F171" s="25">
        <f>3600*(B171*'data'!$C$15/1000-H171-I171)/C171</f>
        <v>602.032056631489</v>
      </c>
      <c r="G171" s="25">
        <f>IF(N171&gt;B171,0,IF(E171&gt;0,'data'!$H$29,IF(F171&lt;0,0,F171)))</f>
        <v>602.032056631489</v>
      </c>
      <c r="H171" s="30">
        <f>(J171*'data'!$C$16+K171*OFFSET('data'!$C$17,0,$D$3)-I170*(OFFSET('data'!$C$18,0,$D$3)+'data'!$C$19+OFFSET('data'!$C$20,0,$D$3)))*$C171/60</f>
        <v>-0.836913957232417</v>
      </c>
      <c r="I171" s="30">
        <f>(G170/60)*$C171/60+H171+I170</f>
        <v>22.9094907173772</v>
      </c>
      <c r="J171" s="30">
        <f>J170+('data'!$C$19*I170-'data'!$C$16*J170)*$C171/60</f>
        <v>74.7611463775828</v>
      </c>
      <c r="K171" s="30">
        <f>K170+(OFFSET('data'!$C$20,0,$D$3)*I170-OFFSET('data'!$C$17,0,$D$3)*K170)*$C171/60</f>
        <v>51.4139980458195</v>
      </c>
      <c r="L171" s="28">
        <f>$A171/60</f>
        <v>13.8760144339082</v>
      </c>
      <c r="M171" s="24">
        <f>I171/'data'!$C$15*1000</f>
        <v>3.50011585671924</v>
      </c>
      <c r="N171" s="24">
        <f>N170+'data'!$G$21*(M170-N170)/60*C170</f>
        <v>3.49513614041189</v>
      </c>
      <c r="O171" s="25">
        <f>IF(N171&lt;='data'!$G$22,1.89,1.47)</f>
        <v>1.47</v>
      </c>
      <c r="P171" s="24">
        <f>$A171</f>
        <v>832.560866034489</v>
      </c>
      <c r="Q171" s="29">
        <f>'data'!$G$23-'data'!$G$23*(1-('data'!$G$22^O171)/('data'!$G$22^O171+N171^O171))</f>
        <v>41.1176011686363</v>
      </c>
      <c r="R171" s="29">
        <f>VLOOKUP(IF(P171-'data'!$G$24&lt;0,0,P171-'data'!$G$24),P2:Q1104,2)</f>
        <v>41.119931395695</v>
      </c>
    </row>
    <row r="172" ht="20.05" customHeight="1">
      <c r="A172" s="22">
        <f>$A171+C171</f>
        <v>837.560866034489</v>
      </c>
      <c r="B172" s="23">
        <v>3.5</v>
      </c>
      <c r="C172" s="24">
        <v>5</v>
      </c>
      <c r="D172" t="b" s="25">
        <f>D$3</f>
        <v>1</v>
      </c>
      <c r="E172" s="24">
        <f>IF(B172-B171&gt;0,(B172-B171)/'data'!$G$26*100-1,E171-C172)</f>
        <v>-790</v>
      </c>
      <c r="F172" s="25">
        <f>3600*(B172*'data'!$C$15/1000-H172-I172)/C172</f>
        <v>601.491844881098</v>
      </c>
      <c r="G172" s="25">
        <f>IF(N172&gt;B172,0,IF(E172&gt;0,'data'!$H$29,IF(F172&lt;0,0,F172)))</f>
        <v>601.491844881098</v>
      </c>
      <c r="H172" s="30">
        <f>(J172*'data'!$C$16+K172*OFFSET('data'!$C$17,0,$D$3)-I171*(OFFSET('data'!$C$18,0,$D$3)+'data'!$C$19+OFFSET('data'!$C$20,0,$D$3)))*$C172/60</f>
        <v>-0.836159648672551</v>
      </c>
      <c r="I172" s="30">
        <f>(G171/60)*$C172/60+H172+I171</f>
        <v>22.9094867029151</v>
      </c>
      <c r="J172" s="30">
        <f>J171+('data'!$C$19*I171-'data'!$C$16*J171)*$C172/60</f>
        <v>74.876097807215</v>
      </c>
      <c r="K172" s="30">
        <f>K171+(OFFSET('data'!$C$20,0,$D$3)*I171-OFFSET('data'!$C$17,0,$D$3)*K171)*$C172/60</f>
        <v>51.6212476541288</v>
      </c>
      <c r="L172" s="28">
        <f>$A172/60</f>
        <v>13.9593477672415</v>
      </c>
      <c r="M172" s="24">
        <f>I172/'data'!$C$15*1000</f>
        <v>3.50011524338904</v>
      </c>
      <c r="N172" s="24">
        <f>N171+'data'!$G$21*(M171-N171)/60*C171</f>
        <v>3.49519473779547</v>
      </c>
      <c r="O172" s="25">
        <f>IF(N172&lt;='data'!$G$22,1.89,1.47)</f>
        <v>1.47</v>
      </c>
      <c r="P172" s="24">
        <f>$A172</f>
        <v>837.560866034489</v>
      </c>
      <c r="Q172" s="29">
        <f>'data'!$G$23-'data'!$G$23*(1-('data'!$G$22^O172)/('data'!$G$22^O172+N172^O172))</f>
        <v>41.1170358516022</v>
      </c>
      <c r="R172" s="29">
        <f>VLOOKUP(IF(P172-'data'!$G$24&lt;0,0,P172-'data'!$G$24),P2:Q1104,2)</f>
        <v>41.1193383294742</v>
      </c>
    </row>
    <row r="173" ht="20.05" customHeight="1">
      <c r="A173" s="22">
        <f>$A172+C172</f>
        <v>842.560866034489</v>
      </c>
      <c r="B173" s="23">
        <v>3.5</v>
      </c>
      <c r="C173" s="24">
        <v>5</v>
      </c>
      <c r="D173" t="b" s="25">
        <f>D$3</f>
        <v>1</v>
      </c>
      <c r="E173" s="24">
        <f>IF(B173-B172&gt;0,(B173-B172)/'data'!$G$26*100-1,E172-C173)</f>
        <v>-795</v>
      </c>
      <c r="F173" s="25">
        <f>3600*(B173*'data'!$C$15/1000-H173-I173)/C173</f>
        <v>600.954489855714</v>
      </c>
      <c r="G173" s="25">
        <f>IF(N173&gt;B173,0,IF(E173&gt;0,'data'!$H$29,IF(F173&lt;0,0,F173)))</f>
        <v>600.954489855714</v>
      </c>
      <c r="H173" s="30">
        <f>(J173*'data'!$C$16+K173*OFFSET('data'!$C$17,0,$D$3)-I172*(OFFSET('data'!$C$18,0,$D$3)+'data'!$C$19+OFFSET('data'!$C$20,0,$D$3)))*$C173/60</f>
        <v>-0.835409331180507</v>
      </c>
      <c r="I173" s="30">
        <f>(G172/60)*$C173/60+H173+I172</f>
        <v>22.9094827118472</v>
      </c>
      <c r="J173" s="30">
        <f>J172+('data'!$C$19*I172-'data'!$C$16*J172)*$C173/60</f>
        <v>74.9903745637432</v>
      </c>
      <c r="K173" s="30">
        <f>K172+(OFFSET('data'!$C$20,0,$D$3)*I172-OFFSET('data'!$C$17,0,$D$3)*K172)*$C173/60</f>
        <v>51.8284177185067</v>
      </c>
      <c r="L173" s="28">
        <f>$A173/60</f>
        <v>14.0426811005748</v>
      </c>
      <c r="M173" s="24">
        <f>I173/'data'!$C$15*1000</f>
        <v>3.50011463363301</v>
      </c>
      <c r="N173" s="24">
        <f>N172+'data'!$G$21*(M172-N172)/60*C172</f>
        <v>3.49525263843396</v>
      </c>
      <c r="O173" s="25">
        <f>IF(N173&lt;='data'!$G$22,1.89,1.47)</f>
        <v>1.47</v>
      </c>
      <c r="P173" s="24">
        <f>$A173</f>
        <v>842.560866034489</v>
      </c>
      <c r="Q173" s="29">
        <f>'data'!$G$23-'data'!$G$23*(1-('data'!$G$22^O173)/('data'!$G$22^O173+N173^O173))</f>
        <v>41.1164772672951</v>
      </c>
      <c r="R173" s="29">
        <f>VLOOKUP(IF(P173-'data'!$G$24&lt;0,0,P173-'data'!$G$24),P2:Q1104,2)</f>
        <v>41.1187523252587</v>
      </c>
    </row>
    <row r="174" ht="20.05" customHeight="1">
      <c r="A174" s="22">
        <f>$A173+C173</f>
        <v>847.560866034489</v>
      </c>
      <c r="B174" s="23">
        <v>3.5</v>
      </c>
      <c r="C174" s="24">
        <v>5</v>
      </c>
      <c r="D174" t="b" s="25">
        <f>D$3</f>
        <v>1</v>
      </c>
      <c r="E174" s="24">
        <f>IF(B174-B173&gt;0,(B174-B173)/'data'!$G$26*100-1,E173-C174)</f>
        <v>-800</v>
      </c>
      <c r="F174" s="25">
        <f>3600*(B174*'data'!$C$15/1000-H174-I174)/C174</f>
        <v>600.4199749088961</v>
      </c>
      <c r="G174" s="25">
        <f>IF(N174&gt;B174,0,IF(E174&gt;0,'data'!$H$29,IF(F174&lt;0,0,F174)))</f>
        <v>600.4199749088961</v>
      </c>
      <c r="H174" s="30">
        <f>(J174*'data'!$C$16+K174*OFFSET('data'!$C$17,0,$D$3)-I173*(OFFSET('data'!$C$18,0,$D$3)+'data'!$C$19+OFFSET('data'!$C$20,0,$D$3)))*$C174/60</f>
        <v>-0.834662981499226</v>
      </c>
      <c r="I174" s="30">
        <f>(G173/60)*$C174/60+H174+I173</f>
        <v>22.9094787440365</v>
      </c>
      <c r="J174" s="30">
        <f>J173+('data'!$C$19*I173-'data'!$C$16*J173)*$C174/60</f>
        <v>75.1039806069558</v>
      </c>
      <c r="K174" s="30">
        <f>K173+(OFFSET('data'!$C$20,0,$D$3)*I173-OFFSET('data'!$C$17,0,$D$3)*K173)*$C174/60</f>
        <v>52.0355082696992</v>
      </c>
      <c r="L174" s="28">
        <f>$A174/60</f>
        <v>14.1260144339082</v>
      </c>
      <c r="M174" s="24">
        <f>I174/'data'!$C$15*1000</f>
        <v>3.50011402743022</v>
      </c>
      <c r="N174" s="24">
        <f>N173+'data'!$G$21*(M173-N173)/60*C173</f>
        <v>3.49530985056816</v>
      </c>
      <c r="O174" s="25">
        <f>IF(N174&lt;='data'!$G$22,1.89,1.47)</f>
        <v>1.47</v>
      </c>
      <c r="P174" s="24">
        <f>$A174</f>
        <v>847.560866034489</v>
      </c>
      <c r="Q174" s="29">
        <f>'data'!$G$23-'data'!$G$23*(1-('data'!$G$22^O174)/('data'!$G$22^O174+N174^O174))</f>
        <v>41.1159253358247</v>
      </c>
      <c r="R174" s="29">
        <f>VLOOKUP(IF(P174-'data'!$G$24&lt;0,0,P174-'data'!$G$24),P2:Q1104,2)</f>
        <v>41.1181732992478</v>
      </c>
    </row>
    <row r="175" ht="20.05" customHeight="1">
      <c r="A175" s="22">
        <f>$A174+C174</f>
        <v>852.560866034489</v>
      </c>
      <c r="B175" s="23">
        <v>3.5</v>
      </c>
      <c r="C175" s="24">
        <v>5</v>
      </c>
      <c r="D175" t="b" s="25">
        <f>D$3</f>
        <v>1</v>
      </c>
      <c r="E175" s="24">
        <f>IF(B175-B174&gt;0,(B175-B174)/'data'!$G$26*100-1,E174-C175)</f>
        <v>-805</v>
      </c>
      <c r="F175" s="25">
        <f>3600*(B175*'data'!$C$15/1000-H175-I175)/C175</f>
        <v>599.888283492233</v>
      </c>
      <c r="G175" s="25">
        <f>IF(N175&gt;B175,0,IF(E175&gt;0,'data'!$H$29,IF(F175&lt;0,0,F175)))</f>
        <v>599.888283492233</v>
      </c>
      <c r="H175" s="30">
        <f>(J175*'data'!$C$16+K175*OFFSET('data'!$C$17,0,$D$3)-I174*(OFFSET('data'!$C$18,0,$D$3)+'data'!$C$19+OFFSET('data'!$C$20,0,$D$3)))*$C175/60</f>
        <v>-0.833920576508105</v>
      </c>
      <c r="I175" s="30">
        <f>(G174/60)*$C175/60+H175+I174</f>
        <v>22.9094747993463</v>
      </c>
      <c r="J175" s="30">
        <f>J174+('data'!$C$19*I174-'data'!$C$16*J174)*$C175/60</f>
        <v>75.2169198734003</v>
      </c>
      <c r="K175" s="30">
        <f>K174+(OFFSET('data'!$C$20,0,$D$3)*I174-OFFSET('data'!$C$17,0,$D$3)*K174)*$C175/60</f>
        <v>52.2425193384391</v>
      </c>
      <c r="L175" s="28">
        <f>$A175/60</f>
        <v>14.2093477672415</v>
      </c>
      <c r="M175" s="24">
        <f>I175/'data'!$C$15*1000</f>
        <v>3.50011342475979</v>
      </c>
      <c r="N175" s="24">
        <f>N174+'data'!$G$21*(M174-N174)/60*C174</f>
        <v>3.49536638234166</v>
      </c>
      <c r="O175" s="25">
        <f>IF(N175&lt;='data'!$G$22,1.89,1.47)</f>
        <v>1.47</v>
      </c>
      <c r="P175" s="24">
        <f>$A175</f>
        <v>852.560866034489</v>
      </c>
      <c r="Q175" s="29">
        <f>'data'!$G$23-'data'!$G$23*(1-('data'!$G$22^O175)/('data'!$G$22^O175+N175^O175))</f>
        <v>41.1153799782494</v>
      </c>
      <c r="R175" s="29">
        <f>VLOOKUP(IF(P175-'data'!$G$24&lt;0,0,P175-'data'!$G$24),P2:Q1104,2)</f>
        <v>41.1176011686363</v>
      </c>
    </row>
    <row r="176" ht="20.05" customHeight="1">
      <c r="A176" s="22">
        <f>$A175+C175</f>
        <v>857.560866034489</v>
      </c>
      <c r="B176" s="23">
        <v>3.5</v>
      </c>
      <c r="C176" s="24">
        <v>5</v>
      </c>
      <c r="D176" t="b" s="25">
        <f>D$3</f>
        <v>1</v>
      </c>
      <c r="E176" s="24">
        <f>IF(B176-B175&gt;0,(B176-B175)/'data'!$G$26*100-1,E175-C176)</f>
        <v>-810</v>
      </c>
      <c r="F176" s="25">
        <f>3600*(B176*'data'!$C$15/1000-H176-I176)/C176</f>
        <v>599.359399154086</v>
      </c>
      <c r="G176" s="25">
        <f>IF(N176&gt;B176,0,IF(E176&gt;0,'data'!$H$29,IF(F176&lt;0,0,F176)))</f>
        <v>599.359399154086</v>
      </c>
      <c r="H176" s="30">
        <f>(J176*'data'!$C$16+K176*OFFSET('data'!$C$17,0,$D$3)-I175*(OFFSET('data'!$C$18,0,$D$3)+'data'!$C$19+OFFSET('data'!$C$20,0,$D$3)))*$C176/60</f>
        <v>-0.833182093222145</v>
      </c>
      <c r="I176" s="30">
        <f>(G175/60)*$C176/60+H176+I175</f>
        <v>22.9094708776411</v>
      </c>
      <c r="J176" s="30">
        <f>J175+('data'!$C$19*I175-'data'!$C$16*J175)*$C176/60</f>
        <v>75.32919627651999</v>
      </c>
      <c r="K176" s="30">
        <f>K175+(OFFSET('data'!$C$20,0,$D$3)*I175-OFFSET('data'!$C$17,0,$D$3)*K175)*$C176/60</f>
        <v>52.4494509554463</v>
      </c>
      <c r="L176" s="28">
        <f>$A176/60</f>
        <v>14.2926811005748</v>
      </c>
      <c r="M176" s="24">
        <f>I176/'data'!$C$15*1000</f>
        <v>3.50011282560101</v>
      </c>
      <c r="N176" s="24">
        <f>N175+'data'!$G$21*(M175-N175)/60*C175</f>
        <v>3.49542224180197</v>
      </c>
      <c r="O176" s="25">
        <f>IF(N176&lt;='data'!$G$22,1.89,1.47)</f>
        <v>1.47</v>
      </c>
      <c r="P176" s="24">
        <f>$A176</f>
        <v>857.560866034489</v>
      </c>
      <c r="Q176" s="29">
        <f>'data'!$G$23-'data'!$G$23*(1-('data'!$G$22^O176)/('data'!$G$22^O176+N176^O176))</f>
        <v>41.1148411165648</v>
      </c>
      <c r="R176" s="29">
        <f>VLOOKUP(IF(P176-'data'!$G$24&lt;0,0,P176-'data'!$G$24),P2:Q1104,2)</f>
        <v>41.1170358516022</v>
      </c>
    </row>
    <row r="177" ht="20.05" customHeight="1">
      <c r="A177" s="22">
        <f>$A176+C176</f>
        <v>862.560866034489</v>
      </c>
      <c r="B177" s="23">
        <v>3.5</v>
      </c>
      <c r="C177" s="24">
        <v>5</v>
      </c>
      <c r="D177" t="b" s="25">
        <f>D$3</f>
        <v>1</v>
      </c>
      <c r="E177" s="24">
        <f>IF(B177-B176&gt;0,(B177-B176)/'data'!$G$26*100-1,E176-C177)</f>
        <v>-815</v>
      </c>
      <c r="F177" s="25">
        <f>3600*(B177*'data'!$C$15/1000-H177-I177)/C177</f>
        <v>598.833305539413</v>
      </c>
      <c r="G177" s="25">
        <f>IF(N177&gt;B177,0,IF(E177&gt;0,'data'!$H$29,IF(F177&lt;0,0,F177)))</f>
        <v>598.833305539413</v>
      </c>
      <c r="H177" s="30">
        <f>(J177*'data'!$C$16+K177*OFFSET('data'!$C$17,0,$D$3)-I176*(OFFSET('data'!$C$18,0,$D$3)+'data'!$C$19+OFFSET('data'!$C$20,0,$D$3)))*$C177/60</f>
        <v>-0.832447508791211</v>
      </c>
      <c r="I177" s="30">
        <f>(G176/60)*$C177/60+H177+I176</f>
        <v>22.9094669787861</v>
      </c>
      <c r="J177" s="30">
        <f>J176+('data'!$C$19*I176-'data'!$C$16*J176)*$C177/60</f>
        <v>75.4408137067893</v>
      </c>
      <c r="K177" s="30">
        <f>K176+(OFFSET('data'!$C$20,0,$D$3)*I176-OFFSET('data'!$C$17,0,$D$3)*K176)*$C177/60</f>
        <v>52.6563031514274</v>
      </c>
      <c r="L177" s="28">
        <f>$A177/60</f>
        <v>14.3760144339082</v>
      </c>
      <c r="M177" s="24">
        <f>I177/'data'!$C$15*1000</f>
        <v>3.50011222993328</v>
      </c>
      <c r="N177" s="24">
        <f>N176+'data'!$G$21*(M176-N176)/60*C176</f>
        <v>3.49547743690168</v>
      </c>
      <c r="O177" s="25">
        <f>IF(N177&lt;='data'!$G$22,1.89,1.47)</f>
        <v>1.47</v>
      </c>
      <c r="P177" s="24">
        <f>$A177</f>
        <v>862.560866034489</v>
      </c>
      <c r="Q177" s="29">
        <f>'data'!$G$23-'data'!$G$23*(1-('data'!$G$22^O177)/('data'!$G$22^O177+N177^O177))</f>
        <v>41.1143086736924</v>
      </c>
      <c r="R177" s="29">
        <f>VLOOKUP(IF(P177-'data'!$G$24&lt;0,0,P177-'data'!$G$24),P2:Q1104,2)</f>
        <v>41.1164772672951</v>
      </c>
    </row>
    <row r="178" ht="20.05" customHeight="1">
      <c r="A178" s="22">
        <f>$A177+C177</f>
        <v>867.560866034489</v>
      </c>
      <c r="B178" s="23">
        <v>3.5</v>
      </c>
      <c r="C178" s="24">
        <v>5</v>
      </c>
      <c r="D178" t="b" s="25">
        <f>D$3</f>
        <v>1</v>
      </c>
      <c r="E178" s="24">
        <f>IF(B178-B177&gt;0,(B178-B177)/'data'!$G$26*100-1,E177-C178)</f>
        <v>-820</v>
      </c>
      <c r="F178" s="25">
        <f>3600*(B178*'data'!$C$15/1000-H178-I178)/C178</f>
        <v>598.309986389180</v>
      </c>
      <c r="G178" s="25">
        <f>IF(N178&gt;B178,0,IF(E178&gt;0,'data'!$H$29,IF(F178&lt;0,0,F178)))</f>
        <v>598.309986389180</v>
      </c>
      <c r="H178" s="30">
        <f>(J178*'data'!$C$16+K178*OFFSET('data'!$C$17,0,$D$3)-I177*(OFFSET('data'!$C$18,0,$D$3)+'data'!$C$19+OFFSET('data'!$C$20,0,$D$3)))*$C178/60</f>
        <v>-0.831716800499209</v>
      </c>
      <c r="I178" s="30">
        <f>(G177/60)*$C178/60+H178+I177</f>
        <v>22.9094631026472</v>
      </c>
      <c r="J178" s="30">
        <f>J177+('data'!$C$19*I177-'data'!$C$16*J177)*$C178/60</f>
        <v>75.5517760318487</v>
      </c>
      <c r="K178" s="30">
        <f>K177+(OFFSET('data'!$C$20,0,$D$3)*I177-OFFSET('data'!$C$17,0,$D$3)*K177)*$C178/60</f>
        <v>52.8630759570759</v>
      </c>
      <c r="L178" s="28">
        <f>$A178/60</f>
        <v>14.4593477672415</v>
      </c>
      <c r="M178" s="24">
        <f>I178/'data'!$C$15*1000</f>
        <v>3.50011163773613</v>
      </c>
      <c r="N178" s="24">
        <f>N177+'data'!$G$21*(M177-N177)/60*C177</f>
        <v>3.49553197549953</v>
      </c>
      <c r="O178" s="25">
        <f>IF(N178&lt;='data'!$G$22,1.89,1.47)</f>
        <v>1.47</v>
      </c>
      <c r="P178" s="24">
        <f>$A178</f>
        <v>867.560866034489</v>
      </c>
      <c r="Q178" s="29">
        <f>'data'!$G$23-'data'!$G$23*(1-('data'!$G$22^O178)/('data'!$G$22^O178+N178^O178))</f>
        <v>41.1137825734689</v>
      </c>
      <c r="R178" s="29">
        <f>VLOOKUP(IF(P178-'data'!$G$24&lt;0,0,P178-'data'!$G$24),P2:Q1104,2)</f>
        <v>41.1159253358247</v>
      </c>
    </row>
    <row r="179" ht="20.05" customHeight="1">
      <c r="A179" s="22">
        <f>$A178+C178</f>
        <v>872.560866034489</v>
      </c>
      <c r="B179" s="23">
        <v>3.5</v>
      </c>
      <c r="C179" s="24">
        <v>5</v>
      </c>
      <c r="D179" t="b" s="25">
        <f>D$3</f>
        <v>1</v>
      </c>
      <c r="E179" s="24">
        <f>IF(B179-B178&gt;0,(B179-B178)/'data'!$G$26*100-1,E178-C179)</f>
        <v>-825</v>
      </c>
      <c r="F179" s="25">
        <f>3600*(B179*'data'!$C$15/1000-H179-I179)/C179</f>
        <v>597.789425539719</v>
      </c>
      <c r="G179" s="25">
        <f>IF(N179&gt;B179,0,IF(E179&gt;0,'data'!$H$29,IF(F179&lt;0,0,F179)))</f>
        <v>597.789425539719</v>
      </c>
      <c r="H179" s="30">
        <f>(J179*'data'!$C$16+K179*OFFSET('data'!$C$17,0,$D$3)-I178*(OFFSET('data'!$C$18,0,$D$3)+'data'!$C$19+OFFSET('data'!$C$20,0,$D$3)))*$C179/60</f>
        <v>-0.830989945763302</v>
      </c>
      <c r="I179" s="30">
        <f>(G178/60)*$C179/60+H179+I178</f>
        <v>22.9094592490911</v>
      </c>
      <c r="J179" s="30">
        <f>J178+('data'!$C$19*I178-'data'!$C$16*J178)*$C179/60</f>
        <v>75.6620870966388</v>
      </c>
      <c r="K179" s="30">
        <f>K178+(OFFSET('data'!$C$20,0,$D$3)*I178-OFFSET('data'!$C$17,0,$D$3)*K178)*$C179/60</f>
        <v>53.0697694030722</v>
      </c>
      <c r="L179" s="28">
        <f>$A179/60</f>
        <v>14.5426811005748</v>
      </c>
      <c r="M179" s="24">
        <f>I179/'data'!$C$15*1000</f>
        <v>3.50011104898918</v>
      </c>
      <c r="N179" s="24">
        <f>N178+'data'!$G$21*(M178-N178)/60*C178</f>
        <v>3.49558586536156</v>
      </c>
      <c r="O179" s="25">
        <f>IF(N179&lt;='data'!$G$22,1.89,1.47)</f>
        <v>1.47</v>
      </c>
      <c r="P179" s="24">
        <f>$A179</f>
        <v>872.560866034489</v>
      </c>
      <c r="Q179" s="29">
        <f>'data'!$G$23-'data'!$G$23*(1-('data'!$G$22^O179)/('data'!$G$22^O179+N179^O179))</f>
        <v>41.1132627406352</v>
      </c>
      <c r="R179" s="29">
        <f>VLOOKUP(IF(P179-'data'!$G$24&lt;0,0,P179-'data'!$G$24),P2:Q1104,2)</f>
        <v>41.1153799782494</v>
      </c>
    </row>
    <row r="180" ht="20.05" customHeight="1">
      <c r="A180" s="22">
        <f>$A179+C179</f>
        <v>877.560866034489</v>
      </c>
      <c r="B180" s="23">
        <v>3.5</v>
      </c>
      <c r="C180" s="24">
        <v>5</v>
      </c>
      <c r="D180" t="b" s="25">
        <f>D$3</f>
        <v>1</v>
      </c>
      <c r="E180" s="24">
        <f>IF(B180-B179&gt;0,(B180-B179)/'data'!$G$26*100-1,E179-C180)</f>
        <v>-830</v>
      </c>
      <c r="F180" s="25">
        <f>3600*(B180*'data'!$C$15/1000-H180-I180)/C180</f>
        <v>597.2716069221</v>
      </c>
      <c r="G180" s="25">
        <f>IF(N180&gt;B180,0,IF(E180&gt;0,'data'!$H$29,IF(F180&lt;0,0,F180)))</f>
        <v>597.2716069221</v>
      </c>
      <c r="H180" s="30">
        <f>(J180*'data'!$C$16+K180*OFFSET('data'!$C$17,0,$D$3)-I179*(OFFSET('data'!$C$18,0,$D$3)+'data'!$C$19+OFFSET('data'!$C$20,0,$D$3)))*$C180/60</f>
        <v>-0.830266922133131</v>
      </c>
      <c r="I180" s="30">
        <f>(G179/60)*$C180/60+H180+I179</f>
        <v>22.9094554179854</v>
      </c>
      <c r="J180" s="30">
        <f>J179+('data'!$C$19*I179-'data'!$C$16*J179)*$C180/60</f>
        <v>75.7717507235335</v>
      </c>
      <c r="K180" s="30">
        <f>K179+(OFFSET('data'!$C$20,0,$D$3)*I179-OFFSET('data'!$C$17,0,$D$3)*K179)*$C180/60</f>
        <v>53.2763835200837</v>
      </c>
      <c r="L180" s="28">
        <f>$A180/60</f>
        <v>14.6260144339082</v>
      </c>
      <c r="M180" s="24">
        <f>I180/'data'!$C$15*1000</f>
        <v>3.5001104636722</v>
      </c>
      <c r="N180" s="24">
        <f>N179+'data'!$G$21*(M179-N179)/60*C179</f>
        <v>3.49563911416218</v>
      </c>
      <c r="O180" s="25">
        <f>IF(N180&lt;='data'!$G$22,1.89,1.47)</f>
        <v>1.47</v>
      </c>
      <c r="P180" s="24">
        <f>$A180</f>
        <v>877.560866034489</v>
      </c>
      <c r="Q180" s="29">
        <f>'data'!$G$23-'data'!$G$23*(1-('data'!$G$22^O180)/('data'!$G$22^O180+N180^O180))</f>
        <v>41.1127491008253</v>
      </c>
      <c r="R180" s="29">
        <f>VLOOKUP(IF(P180-'data'!$G$24&lt;0,0,P180-'data'!$G$24),P2:Q1104,2)</f>
        <v>41.1148411165648</v>
      </c>
    </row>
    <row r="181" ht="20.05" customHeight="1">
      <c r="A181" s="22">
        <f>$A180+C180</f>
        <v>882.560866034489</v>
      </c>
      <c r="B181" s="23">
        <v>3.5</v>
      </c>
      <c r="C181" s="24">
        <v>5</v>
      </c>
      <c r="D181" t="b" s="25">
        <f>D$3</f>
        <v>1</v>
      </c>
      <c r="E181" s="24">
        <f>IF(B181-B180&gt;0,(B181-B180)/'data'!$G$26*100-1,E180-C181)</f>
        <v>-835</v>
      </c>
      <c r="F181" s="25">
        <f>3600*(B181*'data'!$C$15/1000-H181-I181)/C181</f>
        <v>596.7565145617911</v>
      </c>
      <c r="G181" s="25">
        <f>IF(N181&gt;B181,0,IF(E181&gt;0,'data'!$H$29,IF(F181&lt;0,0,F181)))</f>
        <v>596.7565145617911</v>
      </c>
      <c r="H181" s="30">
        <f>(J181*'data'!$C$16+K181*OFFSET('data'!$C$17,0,$D$3)-I180*(OFFSET('data'!$C$18,0,$D$3)+'data'!$C$19+OFFSET('data'!$C$20,0,$D$3)))*$C181/60</f>
        <v>-0.829547707290047</v>
      </c>
      <c r="I181" s="30">
        <f>(G180/60)*$C181/60+H181+I180</f>
        <v>22.9094516091983</v>
      </c>
      <c r="J181" s="30">
        <f>J180+('data'!$C$19*I180-'data'!$C$16*J180)*$C181/60</f>
        <v>75.8807707124723</v>
      </c>
      <c r="K181" s="30">
        <f>K180+(OFFSET('data'!$C$20,0,$D$3)*I180-OFFSET('data'!$C$17,0,$D$3)*K180)*$C181/60</f>
        <v>53.4829183387646</v>
      </c>
      <c r="L181" s="28">
        <f>$A181/60</f>
        <v>14.7093477672415</v>
      </c>
      <c r="M181" s="24">
        <f>I181/'data'!$C$15*1000</f>
        <v>3.50010988176507</v>
      </c>
      <c r="N181" s="24">
        <f>N180+'data'!$G$21*(M180-N180)/60*C180</f>
        <v>3.49569172948526</v>
      </c>
      <c r="O181" s="25">
        <f>IF(N181&lt;='data'!$G$22,1.89,1.47)</f>
        <v>1.47</v>
      </c>
      <c r="P181" s="24">
        <f>$A181</f>
        <v>882.560866034489</v>
      </c>
      <c r="Q181" s="29">
        <f>'data'!$G$23-'data'!$G$23*(1-('data'!$G$22^O181)/('data'!$G$22^O181+N181^O181))</f>
        <v>41.112241580556</v>
      </c>
      <c r="R181" s="29">
        <f>VLOOKUP(IF(P181-'data'!$G$24&lt;0,0,P181-'data'!$G$24),P2:Q1104,2)</f>
        <v>41.1143086736924</v>
      </c>
    </row>
    <row r="182" ht="20.05" customHeight="1">
      <c r="A182" s="22">
        <f>$A181+C181</f>
        <v>887.560866034489</v>
      </c>
      <c r="B182" s="23">
        <v>3.5</v>
      </c>
      <c r="C182" s="24">
        <v>5</v>
      </c>
      <c r="D182" t="b" s="25">
        <f>D$3</f>
        <v>1</v>
      </c>
      <c r="E182" s="24">
        <f>IF(B182-B181&gt;0,(B182-B181)/'data'!$G$26*100-1,E181-C182)</f>
        <v>-840</v>
      </c>
      <c r="F182" s="25">
        <f>3600*(B182*'data'!$C$15/1000-H182-I182)/C182</f>
        <v>596.244132577875</v>
      </c>
      <c r="G182" s="25">
        <f>IF(N182&gt;B182,0,IF(E182&gt;0,'data'!$H$29,IF(F182&lt;0,0,F182)))</f>
        <v>596.244132577875</v>
      </c>
      <c r="H182" s="30">
        <f>(J182*'data'!$C$16+K182*OFFSET('data'!$C$17,0,$D$3)-I181*(OFFSET('data'!$C$18,0,$D$3)+'data'!$C$19+OFFSET('data'!$C$20,0,$D$3)))*$C182/60</f>
        <v>-0.828832279046319</v>
      </c>
      <c r="I182" s="30">
        <f>(G181/60)*$C182/60+H182+I181</f>
        <v>22.9094478225989</v>
      </c>
      <c r="J182" s="30">
        <f>J181+('data'!$C$19*I181-'data'!$C$16*J181)*$C182/60</f>
        <v>75.9891508410923</v>
      </c>
      <c r="K182" s="30">
        <f>K181+(OFFSET('data'!$C$20,0,$D$3)*I181-OFFSET('data'!$C$17,0,$D$3)*K181)*$C182/60</f>
        <v>53.6893738897561</v>
      </c>
      <c r="L182" s="28">
        <f>$A182/60</f>
        <v>14.7926811005748</v>
      </c>
      <c r="M182" s="24">
        <f>I182/'data'!$C$15*1000</f>
        <v>3.50010930324777</v>
      </c>
      <c r="N182" s="24">
        <f>N181+'data'!$G$21*(M181-N181)/60*C181</f>
        <v>3.49574371882519</v>
      </c>
      <c r="O182" s="25">
        <f>IF(N182&lt;='data'!$G$22,1.89,1.47)</f>
        <v>1.47</v>
      </c>
      <c r="P182" s="24">
        <f>$A182</f>
        <v>887.560866034489</v>
      </c>
      <c r="Q182" s="29">
        <f>'data'!$G$23-'data'!$G$23*(1-('data'!$G$22^O182)/('data'!$G$22^O182+N182^O182))</f>
        <v>41.1117401072163</v>
      </c>
      <c r="R182" s="29">
        <f>VLOOKUP(IF(P182-'data'!$G$24&lt;0,0,P182-'data'!$G$24),P2:Q1104,2)</f>
        <v>41.1137825734689</v>
      </c>
    </row>
    <row r="183" ht="20.05" customHeight="1">
      <c r="A183" s="22">
        <f>$A182+C182</f>
        <v>892.560866034489</v>
      </c>
      <c r="B183" s="23">
        <v>3.5</v>
      </c>
      <c r="C183" s="24">
        <v>5</v>
      </c>
      <c r="D183" t="b" s="25">
        <f>D$3</f>
        <v>1</v>
      </c>
      <c r="E183" s="24">
        <f>IF(B183-B182&gt;0,(B183-B182)/'data'!$G$26*100-1,E182-C183)</f>
        <v>-845</v>
      </c>
      <c r="F183" s="25">
        <f>3600*(B183*'data'!$C$15/1000-H183-I183)/C183</f>
        <v>595.734445182578</v>
      </c>
      <c r="G183" s="25">
        <f>IF(N183&gt;B183,0,IF(E183&gt;0,'data'!$H$29,IF(F183&lt;0,0,F183)))</f>
        <v>595.734445182578</v>
      </c>
      <c r="H183" s="30">
        <f>(J183*'data'!$C$16+K183*OFFSET('data'!$C$17,0,$D$3)-I182*(OFFSET('data'!$C$18,0,$D$3)+'data'!$C$19+OFFSET('data'!$C$20,0,$D$3)))*$C183/60</f>
        <v>-0.828120615344384</v>
      </c>
      <c r="I183" s="30">
        <f>(G182/60)*$C183/60+H183+I182</f>
        <v>22.9094440580571</v>
      </c>
      <c r="J183" s="30">
        <f>J182+('data'!$C$19*I182-'data'!$C$16*J182)*$C183/60</f>
        <v>76.0968948648587</v>
      </c>
      <c r="K183" s="30">
        <f>K182+(OFFSET('data'!$C$20,0,$D$3)*I182-OFFSET('data'!$C$17,0,$D$3)*K182)*$C183/60</f>
        <v>53.8957502036863</v>
      </c>
      <c r="L183" s="28">
        <f>$A183/60</f>
        <v>14.8760144339082</v>
      </c>
      <c r="M183" s="24">
        <f>I183/'data'!$C$15*1000</f>
        <v>3.50010872810044</v>
      </c>
      <c r="N183" s="24">
        <f>N182+'data'!$G$21*(M182-N182)/60*C182</f>
        <v>3.49579508958793</v>
      </c>
      <c r="O183" s="25">
        <f>IF(N183&lt;='data'!$G$22,1.89,1.47)</f>
        <v>1.47</v>
      </c>
      <c r="P183" s="24">
        <f>$A183</f>
        <v>892.560866034489</v>
      </c>
      <c r="Q183" s="29">
        <f>'data'!$G$23-'data'!$G$23*(1-('data'!$G$22^O183)/('data'!$G$22^O183+N183^O183))</f>
        <v>41.111244609057</v>
      </c>
      <c r="R183" s="29">
        <f>VLOOKUP(IF(P183-'data'!$G$24&lt;0,0,P183-'data'!$G$24),P2:Q1104,2)</f>
        <v>41.1132627406352</v>
      </c>
    </row>
    <row r="184" ht="20.05" customHeight="1">
      <c r="A184" s="22">
        <f>$A183+C183</f>
        <v>897.560866034489</v>
      </c>
      <c r="B184" s="23">
        <v>3.5</v>
      </c>
      <c r="C184" s="24">
        <v>5</v>
      </c>
      <c r="D184" t="b" s="25">
        <f>D$3</f>
        <v>1</v>
      </c>
      <c r="E184" s="24">
        <f>IF(B184-B183&gt;0,(B184-B183)/'data'!$G$26*100-1,E183-C184)</f>
        <v>-850</v>
      </c>
      <c r="F184" s="25">
        <f>3600*(B184*'data'!$C$15/1000-H184-I184)/C184</f>
        <v>595.227436680786</v>
      </c>
      <c r="G184" s="25">
        <f>IF(N184&gt;B184,0,IF(E184&gt;0,'data'!$H$29,IF(F184&lt;0,0,F184)))</f>
        <v>595.227436680786</v>
      </c>
      <c r="H184" s="30">
        <f>(J184*'data'!$C$16+K184*OFFSET('data'!$C$17,0,$D$3)-I183*(OFFSET('data'!$C$18,0,$D$3)+'data'!$C$19+OFFSET('data'!$C$20,0,$D$3)))*$C184/60</f>
        <v>-0.827412694256074</v>
      </c>
      <c r="I184" s="30">
        <f>(G183/60)*$C184/60+H184+I183</f>
        <v>22.9094403154435</v>
      </c>
      <c r="J184" s="30">
        <f>J183+('data'!$C$19*I183-'data'!$C$16*J183)*$C184/60</f>
        <v>76.2040065171954</v>
      </c>
      <c r="K184" s="30">
        <f>K183+(OFFSET('data'!$C$20,0,$D$3)*I183-OFFSET('data'!$C$17,0,$D$3)*K183)*$C184/60</f>
        <v>54.1020473111703</v>
      </c>
      <c r="L184" s="28">
        <f>$A184/60</f>
        <v>14.9593477672415</v>
      </c>
      <c r="M184" s="24">
        <f>I184/'data'!$C$15*1000</f>
        <v>3.5001081563033</v>
      </c>
      <c r="N184" s="24">
        <f>N183+'data'!$G$21*(M183-N183)/60*C183</f>
        <v>3.49584584909207</v>
      </c>
      <c r="O184" s="25">
        <f>IF(N184&lt;='data'!$G$22,1.89,1.47)</f>
        <v>1.47</v>
      </c>
      <c r="P184" s="24">
        <f>$A184</f>
        <v>897.560866034489</v>
      </c>
      <c r="Q184" s="29">
        <f>'data'!$G$23-'data'!$G$23*(1-('data'!$G$22^O184)/('data'!$G$22^O184+N184^O184))</f>
        <v>41.1107550151801</v>
      </c>
      <c r="R184" s="29">
        <f>VLOOKUP(IF(P184-'data'!$G$24&lt;0,0,P184-'data'!$G$24),P2:Q1104,2)</f>
        <v>41.1127491008253</v>
      </c>
    </row>
    <row r="185" ht="20.05" customHeight="1">
      <c r="A185" s="22">
        <f>$A184+C184</f>
        <v>902.560866034489</v>
      </c>
      <c r="B185" s="23">
        <v>3.5</v>
      </c>
      <c r="C185" s="24">
        <v>5</v>
      </c>
      <c r="D185" t="b" s="25">
        <f>D$3</f>
        <v>1</v>
      </c>
      <c r="E185" s="24">
        <f>IF(B185-B184&gt;0,(B185-B184)/'data'!$G$26*100-1,E184-C185)</f>
        <v>-855</v>
      </c>
      <c r="F185" s="25">
        <f>3600*(B185*'data'!$C$15/1000-H185-I185)/C185</f>
        <v>594.7230914695029</v>
      </c>
      <c r="G185" s="25">
        <f>IF(N185&gt;B185,0,IF(E185&gt;0,'data'!$H$29,IF(F185&lt;0,0,F185)))</f>
        <v>594.7230914695029</v>
      </c>
      <c r="H185" s="30">
        <f>(J185*'data'!$C$16+K185*OFFSET('data'!$C$17,0,$D$3)-I184*(OFFSET('data'!$C$18,0,$D$3)+'data'!$C$19+OFFSET('data'!$C$20,0,$D$3)))*$C185/60</f>
        <v>-0.826708493981858</v>
      </c>
      <c r="I185" s="30">
        <f>(G184/60)*$C185/60+H185+I184</f>
        <v>22.9094365946294</v>
      </c>
      <c r="J185" s="30">
        <f>J184+('data'!$C$19*I184-'data'!$C$16*J184)*$C185/60</f>
        <v>76.3104895096139</v>
      </c>
      <c r="K185" s="30">
        <f>K184+(OFFSET('data'!$C$20,0,$D$3)*I184-OFFSET('data'!$C$17,0,$D$3)*K184)*$C185/60</f>
        <v>54.3082652428102</v>
      </c>
      <c r="L185" s="28">
        <f>$A185/60</f>
        <v>15.0426811005748</v>
      </c>
      <c r="M185" s="24">
        <f>I185/'data'!$C$15*1000</f>
        <v>3.5001075878367</v>
      </c>
      <c r="N185" s="24">
        <f>N184+'data'!$G$21*(M184-N184)/60*C184</f>
        <v>3.49589600456985</v>
      </c>
      <c r="O185" s="25">
        <f>IF(N185&lt;='data'!$G$22,1.89,1.47)</f>
        <v>1.47</v>
      </c>
      <c r="P185" s="24">
        <f>$A185</f>
        <v>902.560866034489</v>
      </c>
      <c r="Q185" s="29">
        <f>'data'!$G$23-'data'!$G$23*(1-('data'!$G$22^O185)/('data'!$G$22^O185+N185^O185))</f>
        <v>41.1102712555292</v>
      </c>
      <c r="R185" s="29">
        <f>VLOOKUP(IF(P185-'data'!$G$24&lt;0,0,P185-'data'!$G$24),P2:Q1104,2)</f>
        <v>41.112241580556</v>
      </c>
    </row>
    <row r="186" ht="20.05" customHeight="1">
      <c r="A186" s="22">
        <f>$A185+C185</f>
        <v>907.560866034489</v>
      </c>
      <c r="B186" s="23">
        <v>3.5</v>
      </c>
      <c r="C186" s="24">
        <v>5</v>
      </c>
      <c r="D186" t="b" s="25">
        <f>D$3</f>
        <v>1</v>
      </c>
      <c r="E186" s="24">
        <f>IF(B186-B185&gt;0,(B186-B185)/'data'!$G$26*100-1,E185-C186)</f>
        <v>-860</v>
      </c>
      <c r="F186" s="25">
        <f>3600*(B186*'data'!$C$15/1000-H186-I186)/C186</f>
        <v>594.221394037151</v>
      </c>
      <c r="G186" s="25">
        <f>IF(N186&gt;B186,0,IF(E186&gt;0,'data'!$H$29,IF(F186&lt;0,0,F186)))</f>
        <v>594.221394037151</v>
      </c>
      <c r="H186" s="30">
        <f>(J186*'data'!$C$16+K186*OFFSET('data'!$C$17,0,$D$3)-I185*(OFFSET('data'!$C$18,0,$D$3)+'data'!$C$19+OFFSET('data'!$C$20,0,$D$3)))*$C186/60</f>
        <v>-0.82600799285008</v>
      </c>
      <c r="I186" s="30">
        <f>(G185/60)*$C186/60+H186+I185</f>
        <v>22.909432895487</v>
      </c>
      <c r="J186" s="30">
        <f>J185+('data'!$C$19*I185-'data'!$C$16*J185)*$C186/60</f>
        <v>76.41634753184221</v>
      </c>
      <c r="K186" s="30">
        <f>K185+(OFFSET('data'!$C$20,0,$D$3)*I185-OFFSET('data'!$C$17,0,$D$3)*K185)*$C186/60</f>
        <v>54.514404029195</v>
      </c>
      <c r="L186" s="28">
        <f>$A186/60</f>
        <v>15.1260144339082</v>
      </c>
      <c r="M186" s="24">
        <f>I186/'data'!$C$15*1000</f>
        <v>3.5001070226811</v>
      </c>
      <c r="N186" s="24">
        <f>N185+'data'!$G$21*(M185-N185)/60*C185</f>
        <v>3.49594556316816</v>
      </c>
      <c r="O186" s="25">
        <f>IF(N186&lt;='data'!$G$22,1.89,1.47)</f>
        <v>1.47</v>
      </c>
      <c r="P186" s="24">
        <f>$A186</f>
        <v>907.560866034489</v>
      </c>
      <c r="Q186" s="29">
        <f>'data'!$G$23-'data'!$G$23*(1-('data'!$G$22^O186)/('data'!$G$22^O186+N186^O186))</f>
        <v>41.1097932608791</v>
      </c>
      <c r="R186" s="29">
        <f>VLOOKUP(IF(P186-'data'!$G$24&lt;0,0,P186-'data'!$G$24),P2:Q1104,2)</f>
        <v>41.1117401072163</v>
      </c>
    </row>
    <row r="187" ht="20.05" customHeight="1">
      <c r="A187" s="22">
        <f>$A186+C186</f>
        <v>912.560866034489</v>
      </c>
      <c r="B187" s="23">
        <v>3.5</v>
      </c>
      <c r="C187" s="24">
        <v>5</v>
      </c>
      <c r="D187" t="b" s="25">
        <f>D$3</f>
        <v>1</v>
      </c>
      <c r="E187" s="24">
        <f>IF(B187-B186&gt;0,(B187-B186)/'data'!$G$26*100-1,E186-C187)</f>
        <v>-865</v>
      </c>
      <c r="F187" s="25">
        <f>3600*(B187*'data'!$C$15/1000-H187-I187)/C187</f>
        <v>593.722328963337</v>
      </c>
      <c r="G187" s="25">
        <f>IF(N187&gt;B187,0,IF(E187&gt;0,'data'!$H$29,IF(F187&lt;0,0,F187)))</f>
        <v>593.722328963337</v>
      </c>
      <c r="H187" s="30">
        <f>(J187*'data'!$C$16+K187*OFFSET('data'!$C$17,0,$D$3)-I186*(OFFSET('data'!$C$18,0,$D$3)+'data'!$C$19+OFFSET('data'!$C$20,0,$D$3)))*$C187/60</f>
        <v>-0.8253111693162269</v>
      </c>
      <c r="I187" s="30">
        <f>(G186/60)*$C187/60+H187+I186</f>
        <v>22.909429217889</v>
      </c>
      <c r="J187" s="30">
        <f>J186+('data'!$C$19*I186-'data'!$C$16*J186)*$C187/60</f>
        <v>76.5215842519526</v>
      </c>
      <c r="K187" s="30">
        <f>K186+(OFFSET('data'!$C$20,0,$D$3)*I186-OFFSET('data'!$C$17,0,$D$3)*K186)*$C187/60</f>
        <v>54.7204637009008</v>
      </c>
      <c r="L187" s="28">
        <f>$A187/60</f>
        <v>15.2093477672415</v>
      </c>
      <c r="M187" s="24">
        <f>I187/'data'!$C$15*1000</f>
        <v>3.50010646081705</v>
      </c>
      <c r="N187" s="24">
        <f>N186+'data'!$G$21*(M186-N186)/60*C186</f>
        <v>3.49599453194957</v>
      </c>
      <c r="O187" s="25">
        <f>IF(N187&lt;='data'!$G$22,1.89,1.47)</f>
        <v>1.47</v>
      </c>
      <c r="P187" s="24">
        <f>$A187</f>
        <v>912.560866034489</v>
      </c>
      <c r="Q187" s="29">
        <f>'data'!$G$23-'data'!$G$23*(1-('data'!$G$22^O187)/('data'!$G$22^O187+N187^O187))</f>
        <v>41.109320962826</v>
      </c>
      <c r="R187" s="29">
        <f>VLOOKUP(IF(P187-'data'!$G$24&lt;0,0,P187-'data'!$G$24),P2:Q1104,2)</f>
        <v>41.111244609057</v>
      </c>
    </row>
    <row r="188" ht="20.05" customHeight="1">
      <c r="A188" s="22">
        <f>$A187+C187</f>
        <v>917.560866034489</v>
      </c>
      <c r="B188" s="23">
        <v>3.5</v>
      </c>
      <c r="C188" s="24">
        <v>5</v>
      </c>
      <c r="D188" t="b" s="25">
        <f>D$3</f>
        <v>1</v>
      </c>
      <c r="E188" s="24">
        <f>IF(B188-B187&gt;0,(B188-B187)/'data'!$G$26*100-1,E187-C188)</f>
        <v>-870</v>
      </c>
      <c r="F188" s="25">
        <f>3600*(B188*'data'!$C$15/1000-H188-I188)/C188</f>
        <v>593.225880917788</v>
      </c>
      <c r="G188" s="25">
        <f>IF(N188&gt;B188,0,IF(E188&gt;0,'data'!$H$29,IF(F188&lt;0,0,F188)))</f>
        <v>593.225880917788</v>
      </c>
      <c r="H188" s="30">
        <f>(J188*'data'!$C$16+K188*OFFSET('data'!$C$17,0,$D$3)-I187*(OFFSET('data'!$C$18,0,$D$3)+'data'!$C$19+OFFSET('data'!$C$20,0,$D$3)))*$C188/60</f>
        <v>-0.824618001962154</v>
      </c>
      <c r="I188" s="30">
        <f>(G187/60)*$C188/60+H188+I187</f>
        <v>22.9094255617093</v>
      </c>
      <c r="J188" s="30">
        <f>J187+('data'!$C$19*I187-'data'!$C$16*J187)*$C188/60</f>
        <v>76.6262033164887</v>
      </c>
      <c r="K188" s="30">
        <f>K187+(OFFSET('data'!$C$20,0,$D$3)*I187-OFFSET('data'!$C$17,0,$D$3)*K187)*$C188/60</f>
        <v>54.9264442884907</v>
      </c>
      <c r="L188" s="28">
        <f>$A188/60</f>
        <v>15.2926811005748</v>
      </c>
      <c r="M188" s="24">
        <f>I188/'data'!$C$15*1000</f>
        <v>3.5001059022253</v>
      </c>
      <c r="N188" s="24">
        <f>N187+'data'!$G$21*(M187-N187)/60*C187</f>
        <v>3.49604291789331</v>
      </c>
      <c r="O188" s="25">
        <f>IF(N188&lt;='data'!$G$22,1.89,1.47)</f>
        <v>1.47</v>
      </c>
      <c r="P188" s="24">
        <f>$A188</f>
        <v>917.560866034489</v>
      </c>
      <c r="Q188" s="29">
        <f>'data'!$G$23-'data'!$G$23*(1-('data'!$G$22^O188)/('data'!$G$22^O188+N188^O188))</f>
        <v>41.108854293778</v>
      </c>
      <c r="R188" s="29">
        <f>VLOOKUP(IF(P188-'data'!$G$24&lt;0,0,P188-'data'!$G$24),P2:Q1104,2)</f>
        <v>41.1107550151801</v>
      </c>
    </row>
    <row r="189" ht="20.05" customHeight="1">
      <c r="A189" s="22">
        <f>$A188+C188</f>
        <v>922.560866034489</v>
      </c>
      <c r="B189" s="23">
        <v>3.5</v>
      </c>
      <c r="C189" s="24">
        <v>5</v>
      </c>
      <c r="D189" t="b" s="25">
        <f>D$3</f>
        <v>1</v>
      </c>
      <c r="E189" s="24">
        <f>IF(B189-B188&gt;0,(B189-B188)/'data'!$G$26*100-1,E188-C189)</f>
        <v>-875</v>
      </c>
      <c r="F189" s="25">
        <f>3600*(B189*'data'!$C$15/1000-H189-I189)/C189</f>
        <v>592.732034660571</v>
      </c>
      <c r="G189" s="25">
        <f>IF(N189&gt;B189,0,IF(E189&gt;0,'data'!$H$29,IF(F189&lt;0,0,F189)))</f>
        <v>592.732034660571</v>
      </c>
      <c r="H189" s="30">
        <f>(J189*'data'!$C$16+K189*OFFSET('data'!$C$17,0,$D$3)-I188*(OFFSET('data'!$C$18,0,$D$3)+'data'!$C$19+OFFSET('data'!$C$20,0,$D$3)))*$C189/60</f>
        <v>-0.823928469495386</v>
      </c>
      <c r="I189" s="30">
        <f>(G188/60)*$C189/60+H189+I188</f>
        <v>22.909421926822</v>
      </c>
      <c r="J189" s="30">
        <f>J188+('data'!$C$19*I188-'data'!$C$16*J188)*$C189/60</f>
        <v>76.73020835059179</v>
      </c>
      <c r="K189" s="30">
        <f>K188+(OFFSET('data'!$C$20,0,$D$3)*I188-OFFSET('data'!$C$17,0,$D$3)*K188)*$C189/60</f>
        <v>55.1323458225148</v>
      </c>
      <c r="L189" s="28">
        <f>$A189/60</f>
        <v>15.3760144339082</v>
      </c>
      <c r="M189" s="24">
        <f>I189/'data'!$C$15*1000</f>
        <v>3.50010534688661</v>
      </c>
      <c r="N189" s="24">
        <f>N188+'data'!$G$21*(M188-N188)/60*C188</f>
        <v>3.49609072789627</v>
      </c>
      <c r="O189" s="25">
        <f>IF(N189&lt;='data'!$G$22,1.89,1.47)</f>
        <v>1.47</v>
      </c>
      <c r="P189" s="24">
        <f>$A189</f>
        <v>922.560866034489</v>
      </c>
      <c r="Q189" s="29">
        <f>'data'!$G$23-'data'!$G$23*(1-('data'!$G$22^O189)/('data'!$G$22^O189+N189^O189))</f>
        <v>41.1083931869445</v>
      </c>
      <c r="R189" s="29">
        <f>VLOOKUP(IF(P189-'data'!$G$24&lt;0,0,P189-'data'!$G$24),P2:Q1104,2)</f>
        <v>41.1102712555292</v>
      </c>
    </row>
    <row r="190" ht="20.05" customHeight="1">
      <c r="A190" s="22">
        <f>$A189+C189</f>
        <v>927.560866034489</v>
      </c>
      <c r="B190" s="23">
        <v>3.5</v>
      </c>
      <c r="C190" s="24">
        <v>5</v>
      </c>
      <c r="D190" t="b" s="25">
        <f>D$3</f>
        <v>1</v>
      </c>
      <c r="E190" s="24">
        <f>IF(B190-B189&gt;0,(B190-B189)/'data'!$G$26*100-1,E189-C190)</f>
        <v>-880</v>
      </c>
      <c r="F190" s="25">
        <f>3600*(B190*'data'!$C$15/1000-H190-I190)/C190</f>
        <v>592.240775040942</v>
      </c>
      <c r="G190" s="25">
        <f>IF(N190&gt;B190,0,IF(E190&gt;0,'data'!$H$29,IF(F190&lt;0,0,F190)))</f>
        <v>592.240775040942</v>
      </c>
      <c r="H190" s="30">
        <f>(J190*'data'!$C$16+K190*OFFSET('data'!$C$17,0,$D$3)-I189*(OFFSET('data'!$C$18,0,$D$3)+'data'!$C$19+OFFSET('data'!$C$20,0,$D$3)))*$C190/60</f>
        <v>-0.823242550748324</v>
      </c>
      <c r="I190" s="30">
        <f>(G189/60)*$C190/60+H190+I189</f>
        <v>22.9094183131022</v>
      </c>
      <c r="J190" s="30">
        <f>J189+('data'!$C$19*I189-'data'!$C$16*J189)*$C190/60</f>
        <v>76.8336029581266</v>
      </c>
      <c r="K190" s="30">
        <f>K189+(OFFSET('data'!$C$20,0,$D$3)*I189-OFFSET('data'!$C$17,0,$D$3)*K189)*$C190/60</f>
        <v>55.3381683335101</v>
      </c>
      <c r="L190" s="28">
        <f>$A190/60</f>
        <v>15.4593477672415</v>
      </c>
      <c r="M190" s="24">
        <f>I190/'data'!$C$15*1000</f>
        <v>3.50010479478189</v>
      </c>
      <c r="N190" s="24">
        <f>N189+'data'!$G$21*(M189-N189)/60*C189</f>
        <v>3.49613796877394</v>
      </c>
      <c r="O190" s="25">
        <f>IF(N190&lt;='data'!$G$22,1.89,1.47)</f>
        <v>1.47</v>
      </c>
      <c r="P190" s="24">
        <f>$A190</f>
        <v>927.560866034489</v>
      </c>
      <c r="Q190" s="29">
        <f>'data'!$G$23-'data'!$G$23*(1-('data'!$G$22^O190)/('data'!$G$22^O190+N190^O190))</f>
        <v>41.1079375763279</v>
      </c>
      <c r="R190" s="29">
        <f>VLOOKUP(IF(P190-'data'!$G$24&lt;0,0,P190-'data'!$G$24),P2:Q1104,2)</f>
        <v>41.1097932608791</v>
      </c>
    </row>
    <row r="191" ht="20.05" customHeight="1">
      <c r="A191" s="22">
        <f>$A190+C190</f>
        <v>932.560866034489</v>
      </c>
      <c r="B191" s="23">
        <v>3.5</v>
      </c>
      <c r="C191" s="24">
        <v>5</v>
      </c>
      <c r="D191" t="b" s="25">
        <f>D$3</f>
        <v>1</v>
      </c>
      <c r="E191" s="24">
        <f>IF(B191-B190&gt;0,(B191-B190)/'data'!$G$26*100-1,E190-C191)</f>
        <v>-885</v>
      </c>
      <c r="F191" s="25">
        <f>3600*(B191*'data'!$C$15/1000-H191-I191)/C191</f>
        <v>591.752086996854</v>
      </c>
      <c r="G191" s="25">
        <f>IF(N191&gt;B191,0,IF(E191&gt;0,'data'!$H$29,IF(F191&lt;0,0,F191)))</f>
        <v>591.752086996854</v>
      </c>
      <c r="H191" s="30">
        <f>(J191*'data'!$C$16+K191*OFFSET('data'!$C$17,0,$D$3)-I190*(OFFSET('data'!$C$18,0,$D$3)+'data'!$C$19+OFFSET('data'!$C$20,0,$D$3)))*$C191/60</f>
        <v>-0.822560224677556</v>
      </c>
      <c r="I191" s="30">
        <f>(G190/60)*$C191/60+H191+I190</f>
        <v>22.909414720426</v>
      </c>
      <c r="J191" s="30">
        <f>J190+('data'!$C$19*I190-'data'!$C$16*J190)*$C191/60</f>
        <v>76.93639072180601</v>
      </c>
      <c r="K191" s="30">
        <f>K190+(OFFSET('data'!$C$20,0,$D$3)*I190-OFFSET('data'!$C$17,0,$D$3)*K190)*$C191/60</f>
        <v>55.5439118520009</v>
      </c>
      <c r="L191" s="28">
        <f>$A191/60</f>
        <v>15.5426811005748</v>
      </c>
      <c r="M191" s="24">
        <f>I191/'data'!$C$15*1000</f>
        <v>3.50010424589221</v>
      </c>
      <c r="N191" s="24">
        <f>N190+'data'!$G$21*(M190-N190)/60*C190</f>
        <v>3.4961846472614</v>
      </c>
      <c r="O191" s="25">
        <f>IF(N191&lt;='data'!$G$22,1.89,1.47)</f>
        <v>1.47</v>
      </c>
      <c r="P191" s="24">
        <f>$A191</f>
        <v>932.560866034489</v>
      </c>
      <c r="Q191" s="29">
        <f>'data'!$G$23-'data'!$G$23*(1-('data'!$G$22^O191)/('data'!$G$22^O191+N191^O191))</f>
        <v>41.1074873967133</v>
      </c>
      <c r="R191" s="29">
        <f>VLOOKUP(IF(P191-'data'!$G$24&lt;0,0,P191-'data'!$G$24),P2:Q1104,2)</f>
        <v>41.109320962826</v>
      </c>
    </row>
    <row r="192" ht="20.05" customHeight="1">
      <c r="A192" s="22">
        <f>$A191+C191</f>
        <v>937.560866034489</v>
      </c>
      <c r="B192" s="23">
        <v>3.5</v>
      </c>
      <c r="C192" s="24">
        <v>5</v>
      </c>
      <c r="D192" t="b" s="25">
        <f>D$3</f>
        <v>1</v>
      </c>
      <c r="E192" s="24">
        <f>IF(B192-B191&gt;0,(B192-B191)/'data'!$G$26*100-1,E191-C192)</f>
        <v>-890</v>
      </c>
      <c r="F192" s="25">
        <f>3600*(B192*'data'!$C$15/1000-H192-I192)/C192</f>
        <v>591.265955555075</v>
      </c>
      <c r="G192" s="25">
        <f>IF(N192&gt;B192,0,IF(E192&gt;0,'data'!$H$29,IF(F192&lt;0,0,F192)))</f>
        <v>591.265955555075</v>
      </c>
      <c r="H192" s="30">
        <f>(J192*'data'!$C$16+K192*OFFSET('data'!$C$17,0,$D$3)-I191*(OFFSET('data'!$C$18,0,$D$3)+'data'!$C$19+OFFSET('data'!$C$20,0,$D$3)))*$C192/60</f>
        <v>-0.82188147036313</v>
      </c>
      <c r="I192" s="30">
        <f>(G191/60)*$C192/60+H192+I191</f>
        <v>22.9094111486696</v>
      </c>
      <c r="J192" s="30">
        <f>J191+('data'!$C$19*I191-'data'!$C$16*J191)*$C192/60</f>
        <v>77.0385752033153</v>
      </c>
      <c r="K192" s="30">
        <f>K191+(OFFSET('data'!$C$20,0,$D$3)*I191-OFFSET('data'!$C$17,0,$D$3)*K191)*$C192/60</f>
        <v>55.7495764084984</v>
      </c>
      <c r="L192" s="28">
        <f>$A192/60</f>
        <v>15.6260144339082</v>
      </c>
      <c r="M192" s="24">
        <f>I192/'data'!$C$15*1000</f>
        <v>3.50010370019866</v>
      </c>
      <c r="N192" s="24">
        <f>N191+'data'!$G$21*(M191-N191)/60*C191</f>
        <v>3.49623077001424</v>
      </c>
      <c r="O192" s="25">
        <f>IF(N192&lt;='data'!$G$22,1.89,1.47)</f>
        <v>1.47</v>
      </c>
      <c r="P192" s="24">
        <f>$A192</f>
        <v>937.560866034489</v>
      </c>
      <c r="Q192" s="29">
        <f>'data'!$G$23-'data'!$G$23*(1-('data'!$G$22^O192)/('data'!$G$22^O192+N192^O192))</f>
        <v>41.1070425836595</v>
      </c>
      <c r="R192" s="29">
        <f>VLOOKUP(IF(P192-'data'!$G$24&lt;0,0,P192-'data'!$G$24),P2:Q1104,2)</f>
        <v>41.108854293778</v>
      </c>
    </row>
    <row r="193" ht="20.05" customHeight="1">
      <c r="A193" s="22">
        <f>$A192+C192</f>
        <v>942.560866034489</v>
      </c>
      <c r="B193" s="23">
        <v>3.5</v>
      </c>
      <c r="C193" s="24">
        <v>5</v>
      </c>
      <c r="D193" t="b" s="25">
        <f>D$3</f>
        <v>1</v>
      </c>
      <c r="E193" s="24">
        <f>IF(B193-B192&gt;0,(B193-B192)/'data'!$G$26*100-1,E192-C193)</f>
        <v>-895</v>
      </c>
      <c r="F193" s="25">
        <f>3600*(B193*'data'!$C$15/1000-H193-I193)/C193</f>
        <v>590.782365829773</v>
      </c>
      <c r="G193" s="25">
        <f>IF(N193&gt;B193,0,IF(E193&gt;0,'data'!$H$29,IF(F193&lt;0,0,F193)))</f>
        <v>590.782365829773</v>
      </c>
      <c r="H193" s="30">
        <f>(J193*'data'!$C$16+K193*OFFSET('data'!$C$17,0,$D$3)-I192*(OFFSET('data'!$C$18,0,$D$3)+'data'!$C$19+OFFSET('data'!$C$20,0,$D$3)))*$C193/60</f>
        <v>-0.821206267007777</v>
      </c>
      <c r="I193" s="30">
        <f>(G192/60)*$C193/60+H193+I192</f>
        <v>22.9094075977105</v>
      </c>
      <c r="J193" s="30">
        <f>J192+('data'!$C$19*I192-'data'!$C$16*J192)*$C193/60</f>
        <v>77.14015994343551</v>
      </c>
      <c r="K193" s="30">
        <f>K192+(OFFSET('data'!$C$20,0,$D$3)*I192-OFFSET('data'!$C$17,0,$D$3)*K192)*$C193/60</f>
        <v>55.9551620335009</v>
      </c>
      <c r="L193" s="28">
        <f>$A193/60</f>
        <v>15.7093477672415</v>
      </c>
      <c r="M193" s="24">
        <f>I193/'data'!$C$15*1000</f>
        <v>3.50010315768253</v>
      </c>
      <c r="N193" s="24">
        <f>N192+'data'!$G$21*(M192-N192)/60*C192</f>
        <v>3.49627634360952</v>
      </c>
      <c r="O193" s="25">
        <f>IF(N193&lt;='data'!$G$22,1.89,1.47)</f>
        <v>1.47</v>
      </c>
      <c r="P193" s="24">
        <f>$A193</f>
        <v>942.560866034489</v>
      </c>
      <c r="Q193" s="29">
        <f>'data'!$G$23-'data'!$G$23*(1-('data'!$G$22^O193)/('data'!$G$22^O193+N193^O193))</f>
        <v>41.1066030734896</v>
      </c>
      <c r="R193" s="29">
        <f>VLOOKUP(IF(P193-'data'!$G$24&lt;0,0,P193-'data'!$G$24),P2:Q1104,2)</f>
        <v>41.1083931869445</v>
      </c>
    </row>
    <row r="194" ht="20.05" customHeight="1">
      <c r="A194" s="22">
        <f>$A193+C193</f>
        <v>947.560866034489</v>
      </c>
      <c r="B194" s="23">
        <v>3.5</v>
      </c>
      <c r="C194" s="24">
        <v>5</v>
      </c>
      <c r="D194" t="b" s="25">
        <f>D$3</f>
        <v>1</v>
      </c>
      <c r="E194" s="24">
        <f>IF(B194-B193&gt;0,(B194-B193)/'data'!$G$26*100-1,E193-C194)</f>
        <v>-900</v>
      </c>
      <c r="F194" s="25">
        <f>3600*(B194*'data'!$C$15/1000-H194-I194)/C194</f>
        <v>590.301303022616</v>
      </c>
      <c r="G194" s="25">
        <f>IF(N194&gt;B194,0,IF(E194&gt;0,'data'!$H$29,IF(F194&lt;0,0,F194)))</f>
        <v>590.301303022616</v>
      </c>
      <c r="H194" s="30">
        <f>(J194*'data'!$C$16+K194*OFFSET('data'!$C$17,0,$D$3)-I193*(OFFSET('data'!$C$18,0,$D$3)+'data'!$C$19+OFFSET('data'!$C$20,0,$D$3)))*$C194/60</f>
        <v>-0.82053459393626</v>
      </c>
      <c r="I194" s="30">
        <f>(G193/60)*$C194/60+H194+I193</f>
        <v>22.9094040674267</v>
      </c>
      <c r="J194" s="30">
        <f>J193+('data'!$C$19*I193-'data'!$C$16*J193)*$C194/60</f>
        <v>77.24114846216609</v>
      </c>
      <c r="K194" s="30">
        <f>K193+(OFFSET('data'!$C$20,0,$D$3)*I193-OFFSET('data'!$C$17,0,$D$3)*K193)*$C194/60</f>
        <v>56.1606687574937</v>
      </c>
      <c r="L194" s="28">
        <f>$A194/60</f>
        <v>15.7926811005748</v>
      </c>
      <c r="M194" s="24">
        <f>I194/'data'!$C$15*1000</f>
        <v>3.50010261832518</v>
      </c>
      <c r="N194" s="24">
        <f>N193+'data'!$G$21*(M193-N193)/60*C193</f>
        <v>3.49632137454668</v>
      </c>
      <c r="O194" s="25">
        <f>IF(N194&lt;='data'!$G$22,1.89,1.47)</f>
        <v>1.47</v>
      </c>
      <c r="P194" s="24">
        <f>$A194</f>
        <v>947.560866034489</v>
      </c>
      <c r="Q194" s="29">
        <f>'data'!$G$23-'data'!$G$23*(1-('data'!$G$22^O194)/('data'!$G$22^O194+N194^O194))</f>
        <v>41.1061688032823</v>
      </c>
      <c r="R194" s="29">
        <f>VLOOKUP(IF(P194-'data'!$G$24&lt;0,0,P194-'data'!$G$24),P2:Q1104,2)</f>
        <v>41.1079375763279</v>
      </c>
    </row>
    <row r="195" ht="20.05" customHeight="1">
      <c r="A195" s="22">
        <f>$A194+C194</f>
        <v>952.560866034489</v>
      </c>
      <c r="B195" s="23">
        <v>3.5</v>
      </c>
      <c r="C195" s="24">
        <v>5</v>
      </c>
      <c r="D195" t="b" s="25">
        <f>D$3</f>
        <v>1</v>
      </c>
      <c r="E195" s="24">
        <f>IF(B195-B194&gt;0,(B195-B194)/'data'!$G$26*100-1,E194-C195)</f>
        <v>-905</v>
      </c>
      <c r="F195" s="25">
        <f>3600*(B195*'data'!$C$15/1000-H195-I195)/C195</f>
        <v>589.8227524221591</v>
      </c>
      <c r="G195" s="25">
        <f>IF(N195&gt;B195,0,IF(E195&gt;0,'data'!$H$29,IF(F195&lt;0,0,F195)))</f>
        <v>589.8227524221591</v>
      </c>
      <c r="H195" s="30">
        <f>(J195*'data'!$C$16+K195*OFFSET('data'!$C$17,0,$D$3)-I194*(OFFSET('data'!$C$18,0,$D$3)+'data'!$C$19+OFFSET('data'!$C$20,0,$D$3)))*$C195/60</f>
        <v>-0.8198664305946139</v>
      </c>
      <c r="I195" s="30">
        <f>(G194/60)*$C195/60+H195+I194</f>
        <v>22.9094005576968</v>
      </c>
      <c r="J195" s="30">
        <f>J194+('data'!$C$19*I194-'data'!$C$16*J194)*$C195/60</f>
        <v>77.34154425884699</v>
      </c>
      <c r="K195" s="30">
        <f>K194+(OFFSET('data'!$C$20,0,$D$3)*I194-OFFSET('data'!$C$17,0,$D$3)*K194)*$C195/60</f>
        <v>56.3660966109494</v>
      </c>
      <c r="L195" s="28">
        <f>$A195/60</f>
        <v>15.8760144339082</v>
      </c>
      <c r="M195" s="24">
        <f>I195/'data'!$C$15*1000</f>
        <v>3.50010208210805</v>
      </c>
      <c r="N195" s="24">
        <f>N194+'data'!$G$21*(M194-N194)/60*C194</f>
        <v>3.49636586924847</v>
      </c>
      <c r="O195" s="25">
        <f>IF(N195&lt;='data'!$G$22,1.89,1.47)</f>
        <v>1.47</v>
      </c>
      <c r="P195" s="24">
        <f>$A195</f>
        <v>952.560866034489</v>
      </c>
      <c r="Q195" s="29">
        <f>'data'!$G$23-'data'!$G$23*(1-('data'!$G$22^O195)/('data'!$G$22^O195+N195^O195))</f>
        <v>41.1057397108621</v>
      </c>
      <c r="R195" s="29">
        <f>VLOOKUP(IF(P195-'data'!$G$24&lt;0,0,P195-'data'!$G$24),P2:Q1104,2)</f>
        <v>41.1074873967133</v>
      </c>
    </row>
    <row r="196" ht="20.05" customHeight="1">
      <c r="A196" s="22">
        <f>$A195+C195</f>
        <v>957.560866034489</v>
      </c>
      <c r="B196" s="23">
        <v>3.5</v>
      </c>
      <c r="C196" s="24">
        <v>5</v>
      </c>
      <c r="D196" t="b" s="25">
        <f>D$3</f>
        <v>1</v>
      </c>
      <c r="E196" s="24">
        <f>IF(B196-B195&gt;0,(B196-B195)/'data'!$G$26*100-1,E195-C196)</f>
        <v>-910</v>
      </c>
      <c r="F196" s="25">
        <f>3600*(B196*'data'!$C$15/1000-H196-I196)/C196</f>
        <v>589.346699403041</v>
      </c>
      <c r="G196" s="25">
        <f>IF(N196&gt;B196,0,IF(E196&gt;0,'data'!$H$29,IF(F196&lt;0,0,F196)))</f>
        <v>589.346699403041</v>
      </c>
      <c r="H196" s="30">
        <f>(J196*'data'!$C$16+K196*OFFSET('data'!$C$17,0,$D$3)-I195*(OFFSET('data'!$C$18,0,$D$3)+'data'!$C$19+OFFSET('data'!$C$20,0,$D$3)))*$C196/60</f>
        <v>-0.8192017565494391</v>
      </c>
      <c r="I196" s="30">
        <f>(G195/60)*$C196/60+H196+I195</f>
        <v>22.9093970684004</v>
      </c>
      <c r="J196" s="30">
        <f>J195+('data'!$C$19*I195-'data'!$C$16*J195)*$C196/60</f>
        <v>77.44135081227989</v>
      </c>
      <c r="K196" s="30">
        <f>K195+(OFFSET('data'!$C$20,0,$D$3)*I195-OFFSET('data'!$C$17,0,$D$3)*K195)*$C196/60</f>
        <v>56.5714456243276</v>
      </c>
      <c r="L196" s="28">
        <f>$A196/60</f>
        <v>15.9593477672415</v>
      </c>
      <c r="M196" s="24">
        <f>I196/'data'!$C$15*1000</f>
        <v>3.50010154901276</v>
      </c>
      <c r="N196" s="24">
        <f>N195+'data'!$G$21*(M195-N195)/60*C195</f>
        <v>3.49640983406184</v>
      </c>
      <c r="O196" s="25">
        <f>IF(N196&lt;='data'!$G$22,1.89,1.47)</f>
        <v>1.47</v>
      </c>
      <c r="P196" s="24">
        <f>$A196</f>
        <v>957.560866034489</v>
      </c>
      <c r="Q196" s="29">
        <f>'data'!$G$23-'data'!$G$23*(1-('data'!$G$22^O196)/('data'!$G$22^O196+N196^O196))</f>
        <v>41.1053157347914</v>
      </c>
      <c r="R196" s="29">
        <f>VLOOKUP(IF(P196-'data'!$G$24&lt;0,0,P196-'data'!$G$24),P2:Q1104,2)</f>
        <v>41.1070425836595</v>
      </c>
    </row>
    <row r="197" ht="20.05" customHeight="1">
      <c r="A197" s="22">
        <f>$A196+C196</f>
        <v>962.560866034489</v>
      </c>
      <c r="B197" s="23">
        <v>3.5</v>
      </c>
      <c r="C197" s="24">
        <v>5</v>
      </c>
      <c r="D197" t="b" s="25">
        <f>D$3</f>
        <v>1</v>
      </c>
      <c r="E197" s="24">
        <f>IF(B197-B196&gt;0,(B197-B196)/'data'!$G$26*100-1,E196-C197)</f>
        <v>-915</v>
      </c>
      <c r="F197" s="25">
        <f>3600*(B197*'data'!$C$15/1000-H197-I197)/C197</f>
        <v>588.873129425999</v>
      </c>
      <c r="G197" s="25">
        <f>IF(N197&gt;B197,0,IF(E197&gt;0,'data'!$H$29,IF(F197&lt;0,0,F197)))</f>
        <v>588.873129425999</v>
      </c>
      <c r="H197" s="30">
        <f>(J197*'data'!$C$16+K197*OFFSET('data'!$C$17,0,$D$3)-I196*(OFFSET('data'!$C$18,0,$D$3)+'data'!$C$19+OFFSET('data'!$C$20,0,$D$3)))*$C197/60</f>
        <v>-0.8185405514872131</v>
      </c>
      <c r="I197" s="30">
        <f>(G196/60)*$C197/60+H197+I196</f>
        <v>22.9093935994174</v>
      </c>
      <c r="J197" s="30">
        <f>J196+('data'!$C$19*I196-'data'!$C$16*J196)*$C197/60</f>
        <v>77.54057158084861</v>
      </c>
      <c r="K197" s="30">
        <f>K196+(OFFSET('data'!$C$20,0,$D$3)*I196-OFFSET('data'!$C$17,0,$D$3)*K196)*$C197/60</f>
        <v>56.7767158280749</v>
      </c>
      <c r="L197" s="28">
        <f>$A197/60</f>
        <v>16.0426811005748</v>
      </c>
      <c r="M197" s="24">
        <f>I197/'data'!$C$15*1000</f>
        <v>3.50010101902095</v>
      </c>
      <c r="N197" s="24">
        <f>N196+'data'!$G$21*(M196-N196)/60*C196</f>
        <v>3.49645327525883</v>
      </c>
      <c r="O197" s="25">
        <f>IF(N197&lt;='data'!$G$22,1.89,1.47)</f>
        <v>1.47</v>
      </c>
      <c r="P197" s="24">
        <f>$A197</f>
        <v>962.560866034489</v>
      </c>
      <c r="Q197" s="29">
        <f>'data'!$G$23-'data'!$G$23*(1-('data'!$G$22^O197)/('data'!$G$22^O197+N197^O197))</f>
        <v>41.1048968143612</v>
      </c>
      <c r="R197" s="29">
        <f>VLOOKUP(IF(P197-'data'!$G$24&lt;0,0,P197-'data'!$G$24),P2:Q1104,2)</f>
        <v>41.1066030734896</v>
      </c>
    </row>
    <row r="198" ht="20.05" customHeight="1">
      <c r="A198" s="22">
        <f>$A197+C197</f>
        <v>967.560866034489</v>
      </c>
      <c r="B198" s="23">
        <v>3.5</v>
      </c>
      <c r="C198" s="24">
        <v>5</v>
      </c>
      <c r="D198" t="b" s="25">
        <f>D$3</f>
        <v>1</v>
      </c>
      <c r="E198" s="24">
        <f>IF(B198-B197&gt;0,(B198-B197)/'data'!$G$26*100-1,E197-C198)</f>
        <v>-920</v>
      </c>
      <c r="F198" s="25">
        <f>3600*(B198*'data'!$C$15/1000-H198-I198)/C198</f>
        <v>588.402028036757</v>
      </c>
      <c r="G198" s="25">
        <f>IF(N198&gt;B198,0,IF(E198&gt;0,'data'!$H$29,IF(F198&lt;0,0,F198)))</f>
        <v>588.402028036757</v>
      </c>
      <c r="H198" s="30">
        <f>(J198*'data'!$C$16+K198*OFFSET('data'!$C$17,0,$D$3)-I197*(OFFSET('data'!$C$18,0,$D$3)+'data'!$C$19+OFFSET('data'!$C$20,0,$D$3)))*$C198/60</f>
        <v>-0.817882795213555</v>
      </c>
      <c r="I198" s="30">
        <f>(G197/60)*$C198/60+H198+I197</f>
        <v>22.9093901506288</v>
      </c>
      <c r="J198" s="30">
        <f>J197+('data'!$C$19*I197-'data'!$C$16*J197)*$C198/60</f>
        <v>77.639210002639</v>
      </c>
      <c r="K198" s="30">
        <f>K197+(OFFSET('data'!$C$20,0,$D$3)*I197-OFFSET('data'!$C$17,0,$D$3)*K197)*$C198/60</f>
        <v>56.9819072526253</v>
      </c>
      <c r="L198" s="28">
        <f>$A198/60</f>
        <v>16.1260144339082</v>
      </c>
      <c r="M198" s="24">
        <f>I198/'data'!$C$15*1000</f>
        <v>3.50010049211445</v>
      </c>
      <c r="N198" s="24">
        <f>N197+'data'!$G$21*(M197-N197)/60*C197</f>
        <v>3.49649619903746</v>
      </c>
      <c r="O198" s="25">
        <f>IF(N198&lt;='data'!$G$22,1.89,1.47)</f>
        <v>1.47</v>
      </c>
      <c r="P198" s="24">
        <f>$A198</f>
        <v>967.560866034489</v>
      </c>
      <c r="Q198" s="29">
        <f>'data'!$G$23-'data'!$G$23*(1-('data'!$G$22^O198)/('data'!$G$22^O198+N198^O198))</f>
        <v>41.1044828895824</v>
      </c>
      <c r="R198" s="29">
        <f>VLOOKUP(IF(P198-'data'!$G$24&lt;0,0,P198-'data'!$G$24),P2:Q1104,2)</f>
        <v>41.1061688032823</v>
      </c>
    </row>
    <row r="199" ht="20.05" customHeight="1">
      <c r="A199" s="22">
        <f>$A198+C198</f>
        <v>972.560866034489</v>
      </c>
      <c r="B199" s="23">
        <v>3.5</v>
      </c>
      <c r="C199" s="24">
        <v>5</v>
      </c>
      <c r="D199" t="b" s="25">
        <f>D$3</f>
        <v>1</v>
      </c>
      <c r="E199" s="24">
        <f>IF(B199-B198&gt;0,(B199-B198)/'data'!$G$26*100-1,E198-C199)</f>
        <v>-925</v>
      </c>
      <c r="F199" s="25">
        <f>3600*(B199*'data'!$C$15/1000-H199-I199)/C199</f>
        <v>587.933380865915</v>
      </c>
      <c r="G199" s="25">
        <f>IF(N199&gt;B199,0,IF(E199&gt;0,'data'!$H$29,IF(F199&lt;0,0,F199)))</f>
        <v>587.933380865915</v>
      </c>
      <c r="H199" s="30">
        <f>(J199*'data'!$C$16+K199*OFFSET('data'!$C$17,0,$D$3)-I198*(OFFSET('data'!$C$18,0,$D$3)+'data'!$C$19+OFFSET('data'!$C$20,0,$D$3)))*$C199/60</f>
        <v>-0.817228467652564</v>
      </c>
      <c r="I199" s="30">
        <f>(G198/60)*$C199/60+H199+I198</f>
        <v>22.9093867219162</v>
      </c>
      <c r="J199" s="30">
        <f>J198+('data'!$C$19*I198-'data'!$C$16*J198)*$C199/60</f>
        <v>77.73726949555829</v>
      </c>
      <c r="K199" s="30">
        <f>K198+(OFFSET('data'!$C$20,0,$D$3)*I198-OFFSET('data'!$C$17,0,$D$3)*K198)*$C199/60</f>
        <v>57.1870199283997</v>
      </c>
      <c r="L199" s="28">
        <f>$A199/60</f>
        <v>16.2093477672415</v>
      </c>
      <c r="M199" s="24">
        <f>I199/'data'!$C$15*1000</f>
        <v>3.50009996827516</v>
      </c>
      <c r="N199" s="24">
        <f>N198+'data'!$G$21*(M198-N198)/60*C198</f>
        <v>3.49653861152262</v>
      </c>
      <c r="O199" s="25">
        <f>IF(N199&lt;='data'!$G$22,1.89,1.47)</f>
        <v>1.47</v>
      </c>
      <c r="P199" s="24">
        <f>$A199</f>
        <v>972.560866034489</v>
      </c>
      <c r="Q199" s="29">
        <f>'data'!$G$23-'data'!$G$23*(1-('data'!$G$22^O199)/('data'!$G$22^O199+N199^O199))</f>
        <v>41.1040739011772</v>
      </c>
      <c r="R199" s="29">
        <f>VLOOKUP(IF(P199-'data'!$G$24&lt;0,0,P199-'data'!$G$24),P2:Q1104,2)</f>
        <v>41.1057397108621</v>
      </c>
    </row>
    <row r="200" ht="20.05" customHeight="1">
      <c r="A200" s="22">
        <f>$A199+C199</f>
        <v>977.560866034489</v>
      </c>
      <c r="B200" s="23">
        <v>3.5</v>
      </c>
      <c r="C200" s="24">
        <v>5</v>
      </c>
      <c r="D200" t="b" s="25">
        <f>D$3</f>
        <v>1</v>
      </c>
      <c r="E200" s="24">
        <f>IF(B200-B199&gt;0,(B200-B199)/'data'!$G$26*100-1,E199-C200)</f>
        <v>-930</v>
      </c>
      <c r="F200" s="25">
        <f>3600*(B200*'data'!$C$15/1000-H200-I200)/C200</f>
        <v>587.467173628574</v>
      </c>
      <c r="G200" s="25">
        <f>IF(N200&gt;B200,0,IF(E200&gt;0,'data'!$H$29,IF(F200&lt;0,0,F200)))</f>
        <v>587.467173628574</v>
      </c>
      <c r="H200" s="30">
        <f>(J200*'data'!$C$16+K200*OFFSET('data'!$C$17,0,$D$3)-I199*(OFFSET('data'!$C$18,0,$D$3)+'data'!$C$19+OFFSET('data'!$C$20,0,$D$3)))*$C200/60</f>
        <v>-0.816577548846101</v>
      </c>
      <c r="I200" s="30">
        <f>(G199/60)*$C200/60+H200+I199</f>
        <v>22.9093833131616</v>
      </c>
      <c r="J200" s="30">
        <f>J199+('data'!$C$19*I199-'data'!$C$16*J199)*$C200/60</f>
        <v>77.8347534574533</v>
      </c>
      <c r="K200" s="30">
        <f>K199+(OFFSET('data'!$C$20,0,$D$3)*I199-OFFSET('data'!$C$17,0,$D$3)*K199)*$C200/60</f>
        <v>57.3920538858063</v>
      </c>
      <c r="L200" s="28">
        <f>$A200/60</f>
        <v>16.2926811005748</v>
      </c>
      <c r="M200" s="24">
        <f>I200/'data'!$C$15*1000</f>
        <v>3.50009944748506</v>
      </c>
      <c r="N200" s="24">
        <f>N199+'data'!$G$21*(M199-N199)/60*C199</f>
        <v>3.49658051876689</v>
      </c>
      <c r="O200" s="25">
        <f>IF(N200&lt;='data'!$G$22,1.89,1.47)</f>
        <v>1.47</v>
      </c>
      <c r="P200" s="24">
        <f>$A200</f>
        <v>977.560866034489</v>
      </c>
      <c r="Q200" s="29">
        <f>'data'!$G$23-'data'!$G$23*(1-('data'!$G$22^O200)/('data'!$G$22^O200+N200^O200))</f>
        <v>41.103669790571</v>
      </c>
      <c r="R200" s="29">
        <f>VLOOKUP(IF(P200-'data'!$G$24&lt;0,0,P200-'data'!$G$24),P2:Q1104,2)</f>
        <v>41.1053157347914</v>
      </c>
    </row>
    <row r="201" ht="20.05" customHeight="1">
      <c r="A201" s="22">
        <f>$A200+C200</f>
        <v>982.560866034489</v>
      </c>
      <c r="B201" s="23">
        <v>3.5</v>
      </c>
      <c r="C201" s="24">
        <v>5</v>
      </c>
      <c r="D201" t="b" s="25">
        <f>D$3</f>
        <v>1</v>
      </c>
      <c r="E201" s="24">
        <f>IF(B201-B200&gt;0,(B201-B200)/'data'!$G$26*100-1,E200-C201)</f>
        <v>-935</v>
      </c>
      <c r="F201" s="25">
        <f>3600*(B201*'data'!$C$15/1000-H201-I201)/C201</f>
        <v>587.003392123251</v>
      </c>
      <c r="G201" s="25">
        <f>IF(N201&gt;B201,0,IF(E201&gt;0,'data'!$H$29,IF(F201&lt;0,0,F201)))</f>
        <v>587.003392123251</v>
      </c>
      <c r="H201" s="30">
        <f>(J201*'data'!$C$16+K201*OFFSET('data'!$C$17,0,$D$3)-I200*(OFFSET('data'!$C$18,0,$D$3)+'data'!$C$19+OFFSET('data'!$C$20,0,$D$3)))*$C201/60</f>
        <v>-0.815930018953086</v>
      </c>
      <c r="I201" s="30">
        <f>(G200/60)*$C201/60+H201+I200</f>
        <v>22.9093799242482</v>
      </c>
      <c r="J201" s="30">
        <f>J200+('data'!$C$19*I200-'data'!$C$16*J200)*$C201/60</f>
        <v>77.93166526622809</v>
      </c>
      <c r="K201" s="30">
        <f>K200+(OFFSET('data'!$C$20,0,$D$3)*I200-OFFSET('data'!$C$17,0,$D$3)*K200)*$C201/60</f>
        <v>57.5970091552403</v>
      </c>
      <c r="L201" s="28">
        <f>$A201/60</f>
        <v>16.3760144339082</v>
      </c>
      <c r="M201" s="24">
        <f>I201/'data'!$C$15*1000</f>
        <v>3.5000989297263</v>
      </c>
      <c r="N201" s="24">
        <f>N200+'data'!$G$21*(M200-N200)/60*C200</f>
        <v>3.49662192675143</v>
      </c>
      <c r="O201" s="25">
        <f>IF(N201&lt;='data'!$G$22,1.89,1.47)</f>
        <v>1.47</v>
      </c>
      <c r="P201" s="24">
        <f>$A201</f>
        <v>982.560866034489</v>
      </c>
      <c r="Q201" s="29">
        <f>'data'!$G$23-'data'!$G$23*(1-('data'!$G$22^O201)/('data'!$G$22^O201+N201^O201))</f>
        <v>41.1032704998837</v>
      </c>
      <c r="R201" s="29">
        <f>VLOOKUP(IF(P201-'data'!$G$24&lt;0,0,P201-'data'!$G$24),P2:Q1104,2)</f>
        <v>41.1048968143612</v>
      </c>
    </row>
    <row r="202" ht="20.05" customHeight="1">
      <c r="A202" s="22">
        <f>$A201+C201</f>
        <v>987.560866034489</v>
      </c>
      <c r="B202" s="23">
        <v>3.5</v>
      </c>
      <c r="C202" s="24">
        <v>5</v>
      </c>
      <c r="D202" t="b" s="25">
        <f>D$3</f>
        <v>1</v>
      </c>
      <c r="E202" s="24">
        <f>IF(B202-B201&gt;0,(B202-B201)/'data'!$G$26*100-1,E201-C202)</f>
        <v>-940</v>
      </c>
      <c r="F202" s="25">
        <f>3600*(B202*'data'!$C$15/1000-H202-I202)/C202</f>
        <v>586.5420222321389</v>
      </c>
      <c r="G202" s="25">
        <f>IF(N202&gt;B202,0,IF(E202&gt;0,'data'!$H$29,IF(F202&lt;0,0,F202)))</f>
        <v>586.5420222321389</v>
      </c>
      <c r="H202" s="30">
        <f>(J202*'data'!$C$16+K202*OFFSET('data'!$C$17,0,$D$3)-I201*(OFFSET('data'!$C$18,0,$D$3)+'data'!$C$19+OFFSET('data'!$C$20,0,$D$3)))*$C202/60</f>
        <v>-0.815285858248853</v>
      </c>
      <c r="I202" s="30">
        <f>(G201/60)*$C202/60+H202+I201</f>
        <v>22.9093765550594</v>
      </c>
      <c r="J202" s="30">
        <f>J201+('data'!$C$19*I201-'data'!$C$16*J201)*$C202/60</f>
        <v>78.0280082799612</v>
      </c>
      <c r="K202" s="30">
        <f>K201+(OFFSET('data'!$C$20,0,$D$3)*I201-OFFSET('data'!$C$17,0,$D$3)*K201)*$C202/60</f>
        <v>57.8018857670843</v>
      </c>
      <c r="L202" s="28">
        <f>$A202/60</f>
        <v>16.4593477672415</v>
      </c>
      <c r="M202" s="24">
        <f>I202/'data'!$C$15*1000</f>
        <v>3.50009841498106</v>
      </c>
      <c r="N202" s="24">
        <f>N201+'data'!$G$21*(M201-N201)/60*C201</f>
        <v>3.49666284138681</v>
      </c>
      <c r="O202" s="25">
        <f>IF(N202&lt;='data'!$G$22,1.89,1.47)</f>
        <v>1.47</v>
      </c>
      <c r="P202" s="24">
        <f>$A202</f>
        <v>987.560866034489</v>
      </c>
      <c r="Q202" s="29">
        <f>'data'!$G$23-'data'!$G$23*(1-('data'!$G$22^O202)/('data'!$G$22^O202+N202^O202))</f>
        <v>41.1028759719215</v>
      </c>
      <c r="R202" s="29">
        <f>VLOOKUP(IF(P202-'data'!$G$24&lt;0,0,P202-'data'!$G$24),P2:Q1104,2)</f>
        <v>41.1044828895824</v>
      </c>
    </row>
    <row r="203" ht="20.05" customHeight="1">
      <c r="A203" s="22">
        <f>$A202+C202</f>
        <v>992.560866034489</v>
      </c>
      <c r="B203" s="23">
        <v>3.5</v>
      </c>
      <c r="C203" s="24">
        <v>5</v>
      </c>
      <c r="D203" t="b" s="25">
        <f>D$3</f>
        <v>1</v>
      </c>
      <c r="E203" s="24">
        <f>IF(B203-B202&gt;0,(B203-B202)/'data'!$G$26*100-1,E202-C203)</f>
        <v>-945</v>
      </c>
      <c r="F203" s="25">
        <f>3600*(B203*'data'!$C$15/1000-H203-I203)/C203</f>
        <v>586.083049919999</v>
      </c>
      <c r="G203" s="25">
        <f>IF(N203&gt;B203,0,IF(E203&gt;0,'data'!$H$29,IF(F203&lt;0,0,F203)))</f>
        <v>586.083049919999</v>
      </c>
      <c r="H203" s="30">
        <f>(J203*'data'!$C$16+K203*OFFSET('data'!$C$17,0,$D$3)-I202*(OFFSET('data'!$C$18,0,$D$3)+'data'!$C$19+OFFSET('data'!$C$20,0,$D$3)))*$C203/60</f>
        <v>-0.814645047124414</v>
      </c>
      <c r="I203" s="30">
        <f>(G202/60)*$C203/60+H203+I202</f>
        <v>22.9093732054796</v>
      </c>
      <c r="J203" s="30">
        <f>J202+('data'!$C$19*I202-'data'!$C$16*J202)*$C203/60</f>
        <v>78.123785837022</v>
      </c>
      <c r="K203" s="30">
        <f>K202+(OFFSET('data'!$C$20,0,$D$3)*I202-OFFSET('data'!$C$17,0,$D$3)*K202)*$C203/60</f>
        <v>58.006683751708</v>
      </c>
      <c r="L203" s="28">
        <f>$A203/60</f>
        <v>16.5426811005748</v>
      </c>
      <c r="M203" s="24">
        <f>I203/'data'!$C$15*1000</f>
        <v>3.5000979032317</v>
      </c>
      <c r="N203" s="24">
        <f>N202+'data'!$G$21*(M202-N202)/60*C202</f>
        <v>3.49670326851384</v>
      </c>
      <c r="O203" s="25">
        <f>IF(N203&lt;='data'!$G$22,1.89,1.47)</f>
        <v>1.47</v>
      </c>
      <c r="P203" s="24">
        <f>$A203</f>
        <v>992.560866034489</v>
      </c>
      <c r="Q203" s="29">
        <f>'data'!$G$23-'data'!$G$23*(1-('data'!$G$22^O203)/('data'!$G$22^O203+N203^O203))</f>
        <v>41.1024861501687</v>
      </c>
      <c r="R203" s="29">
        <f>VLOOKUP(IF(P203-'data'!$G$24&lt;0,0,P203-'data'!$G$24),P2:Q1104,2)</f>
        <v>41.1040739011772</v>
      </c>
    </row>
    <row r="204" ht="20.05" customHeight="1">
      <c r="A204" s="22">
        <f>$A203+C203</f>
        <v>997.560866034489</v>
      </c>
      <c r="B204" s="23">
        <v>3.5</v>
      </c>
      <c r="C204" s="24">
        <v>5</v>
      </c>
      <c r="D204" t="b" s="25">
        <f>D$3</f>
        <v>1</v>
      </c>
      <c r="E204" s="24">
        <f>IF(B204-B203&gt;0,(B204-B203)/'data'!$G$26*100-1,E203-C204)</f>
        <v>-950</v>
      </c>
      <c r="F204" s="25">
        <f>3600*(B204*'data'!$C$15/1000-H204-I204)/C204</f>
        <v>585.626461233991</v>
      </c>
      <c r="G204" s="25">
        <f>IF(N204&gt;B204,0,IF(E204&gt;0,'data'!$H$29,IF(F204&lt;0,0,F204)))</f>
        <v>585.626461233991</v>
      </c>
      <c r="H204" s="30">
        <f>(J204*'data'!$C$16+K204*OFFSET('data'!$C$17,0,$D$3)-I203*(OFFSET('data'!$C$18,0,$D$3)+'data'!$C$19+OFFSET('data'!$C$20,0,$D$3)))*$C204/60</f>
        <v>-0.814007566085825</v>
      </c>
      <c r="I204" s="30">
        <f>(G203/60)*$C204/60+H204+I203</f>
        <v>22.9093698753938</v>
      </c>
      <c r="J204" s="30">
        <f>J203+('data'!$C$19*I203-'data'!$C$16*J203)*$C204/60</f>
        <v>78.2190012561863</v>
      </c>
      <c r="K204" s="30">
        <f>K203+(OFFSET('data'!$C$20,0,$D$3)*I203-OFFSET('data'!$C$17,0,$D$3)*K203)*$C204/60</f>
        <v>58.2114031394683</v>
      </c>
      <c r="L204" s="28">
        <f>$A204/60</f>
        <v>16.6260144339082</v>
      </c>
      <c r="M204" s="24">
        <f>I204/'data'!$C$15*1000</f>
        <v>3.50009739446063</v>
      </c>
      <c r="N204" s="24">
        <f>N203+'data'!$G$21*(M203-N203)/60*C203</f>
        <v>3.49674321390438</v>
      </c>
      <c r="O204" s="25">
        <f>IF(N204&lt;='data'!$G$22,1.89,1.47)</f>
        <v>1.47</v>
      </c>
      <c r="P204" s="24">
        <f>$A204</f>
        <v>997.560866034489</v>
      </c>
      <c r="Q204" s="29">
        <f>'data'!$G$23-'data'!$G$23*(1-('data'!$G$22^O204)/('data'!$G$22^O204+N204^O204))</f>
        <v>41.1021009787799</v>
      </c>
      <c r="R204" s="29">
        <f>VLOOKUP(IF(P204-'data'!$G$24&lt;0,0,P204-'data'!$G$24),P2:Q1104,2)</f>
        <v>41.103669790571</v>
      </c>
    </row>
    <row r="205" ht="20.05" customHeight="1">
      <c r="A205" s="22">
        <f>$A204+C204</f>
        <v>1002.560866034490</v>
      </c>
      <c r="B205" s="23">
        <v>3.5</v>
      </c>
      <c r="C205" s="24">
        <v>5</v>
      </c>
      <c r="D205" t="b" s="25">
        <f>D$3</f>
        <v>1</v>
      </c>
      <c r="E205" s="24">
        <f>IF(B205-B204&gt;0,(B205-B204)/'data'!$G$26*100-1,E204-C205)</f>
        <v>-955</v>
      </c>
      <c r="F205" s="25">
        <f>3600*(B205*'data'!$C$15/1000-H205-I205)/C205</f>
        <v>585.172242303245</v>
      </c>
      <c r="G205" s="25">
        <f>IF(N205&gt;B205,0,IF(E205&gt;0,'data'!$H$29,IF(F205&lt;0,0,F205)))</f>
        <v>585.172242303245</v>
      </c>
      <c r="H205" s="30">
        <f>(J205*'data'!$C$16+K205*OFFSET('data'!$C$17,0,$D$3)-I204*(OFFSET('data'!$C$18,0,$D$3)+'data'!$C$19+OFFSET('data'!$C$20,0,$D$3)))*$C205/60</f>
        <v>-0.813373395753488</v>
      </c>
      <c r="I205" s="30">
        <f>(G204/60)*$C205/60+H205+I204</f>
        <v>22.9093665646875</v>
      </c>
      <c r="J205" s="30">
        <f>J204+('data'!$C$19*I204-'data'!$C$16*J204)*$C205/60</f>
        <v>78.3136578367514</v>
      </c>
      <c r="K205" s="30">
        <f>K204+(OFFSET('data'!$C$20,0,$D$3)*I204-OFFSET('data'!$C$17,0,$D$3)*K204)*$C205/60</f>
        <v>58.4160439607092</v>
      </c>
      <c r="L205" s="28">
        <f>$A205/60</f>
        <v>16.7093477672415</v>
      </c>
      <c r="M205" s="24">
        <f>I205/'data'!$C$15*1000</f>
        <v>3.50009688865036</v>
      </c>
      <c r="N205" s="24">
        <f>N204+'data'!$G$21*(M204-N204)/60*C204</f>
        <v>3.49678268326217</v>
      </c>
      <c r="O205" s="25">
        <f>IF(N205&lt;='data'!$G$22,1.89,1.47)</f>
        <v>1.47</v>
      </c>
      <c r="P205" s="24">
        <f>$A205</f>
        <v>1002.560866034490</v>
      </c>
      <c r="Q205" s="29">
        <f>'data'!$G$23-'data'!$G$23*(1-('data'!$G$22^O205)/('data'!$G$22^O205+N205^O205))</f>
        <v>41.1017204025718</v>
      </c>
      <c r="R205" s="29">
        <f>VLOOKUP(IF(P205-'data'!$G$24&lt;0,0,P205-'data'!$G$24),P2:Q1104,2)</f>
        <v>41.1032704998837</v>
      </c>
    </row>
    <row r="206" ht="20.05" customHeight="1">
      <c r="A206" s="22">
        <f>$A205+C205</f>
        <v>1007.560866034490</v>
      </c>
      <c r="B206" s="23">
        <v>3.5</v>
      </c>
      <c r="C206" s="24">
        <v>5</v>
      </c>
      <c r="D206" t="b" s="25">
        <f>D$3</f>
        <v>1</v>
      </c>
      <c r="E206" s="24">
        <f>IF(B206-B205&gt;0,(B206-B205)/'data'!$G$26*100-1,E205-C206)</f>
        <v>-960</v>
      </c>
      <c r="F206" s="25">
        <f>3600*(B206*'data'!$C$15/1000-H206-I206)/C206</f>
        <v>584.720379338009</v>
      </c>
      <c r="G206" s="25">
        <f>IF(N206&gt;B206,0,IF(E206&gt;0,'data'!$H$29,IF(F206&lt;0,0,F206)))</f>
        <v>584.720379338009</v>
      </c>
      <c r="H206" s="30">
        <f>(J206*'data'!$C$16+K206*OFFSET('data'!$C$17,0,$D$3)-I205*(OFFSET('data'!$C$18,0,$D$3)+'data'!$C$19+OFFSET('data'!$C$20,0,$D$3)))*$C206/60</f>
        <v>-0.812742516861472</v>
      </c>
      <c r="I206" s="30">
        <f>(G205/60)*$C206/60+H206+I205</f>
        <v>22.9093632732472</v>
      </c>
      <c r="J206" s="30">
        <f>J205+('data'!$C$19*I205-'data'!$C$16*J205)*$C206/60</f>
        <v>78.4077588586503</v>
      </c>
      <c r="K206" s="30">
        <f>K205+(OFFSET('data'!$C$20,0,$D$3)*I205-OFFSET('data'!$C$17,0,$D$3)*K205)*$C206/60</f>
        <v>58.6206062457621</v>
      </c>
      <c r="L206" s="28">
        <f>$A206/60</f>
        <v>16.7926811005748</v>
      </c>
      <c r="M206" s="24">
        <f>I206/'data'!$C$15*1000</f>
        <v>3.50009638578355</v>
      </c>
      <c r="N206" s="24">
        <f>N205+'data'!$G$21*(M205-N205)/60*C205</f>
        <v>3.49682168222364</v>
      </c>
      <c r="O206" s="25">
        <f>IF(N206&lt;='data'!$G$22,1.89,1.47)</f>
        <v>1.47</v>
      </c>
      <c r="P206" s="24">
        <f>$A206</f>
        <v>1007.560866034490</v>
      </c>
      <c r="Q206" s="29">
        <f>'data'!$G$23-'data'!$G$23*(1-('data'!$G$22^O206)/('data'!$G$22^O206+N206^O206))</f>
        <v>41.101344367015</v>
      </c>
      <c r="R206" s="29">
        <f>VLOOKUP(IF(P206-'data'!$G$24&lt;0,0,P206-'data'!$G$24),P2:Q1104,2)</f>
        <v>41.1028759719215</v>
      </c>
    </row>
    <row r="207" ht="20.05" customHeight="1">
      <c r="A207" s="22">
        <f>$A206+C206</f>
        <v>1012.560866034490</v>
      </c>
      <c r="B207" s="23">
        <v>3.5</v>
      </c>
      <c r="C207" s="24">
        <v>5</v>
      </c>
      <c r="D207" t="b" s="25">
        <f>D$3</f>
        <v>1</v>
      </c>
      <c r="E207" s="24">
        <f>IF(B207-B206&gt;0,(B207-B206)/'data'!$G$26*100-1,E206-C207)</f>
        <v>-965</v>
      </c>
      <c r="F207" s="25">
        <f>3600*(B207*'data'!$C$15/1000-H207-I207)/C207</f>
        <v>584.270858629631</v>
      </c>
      <c r="G207" s="25">
        <f>IF(N207&gt;B207,0,IF(E207&gt;0,'data'!$H$29,IF(F207&lt;0,0,F207)))</f>
        <v>584.270858629631</v>
      </c>
      <c r="H207" s="30">
        <f>(J207*'data'!$C$16+K207*OFFSET('data'!$C$17,0,$D$3)-I206*(OFFSET('data'!$C$18,0,$D$3)+'data'!$C$19+OFFSET('data'!$C$20,0,$D$3)))*$C207/60</f>
        <v>-0.81211491025688</v>
      </c>
      <c r="I207" s="30">
        <f>(G206/60)*$C207/60+H207+I206</f>
        <v>22.9093600009598</v>
      </c>
      <c r="J207" s="30">
        <f>J206+('data'!$C$19*I206-'data'!$C$16*J206)*$C207/60</f>
        <v>78.5013075825655</v>
      </c>
      <c r="K207" s="30">
        <f>K206+(OFFSET('data'!$C$20,0,$D$3)*I206-OFFSET('data'!$C$17,0,$D$3)*K206)*$C207/60</f>
        <v>58.8250900249456</v>
      </c>
      <c r="L207" s="28">
        <f>$A207/60</f>
        <v>16.8760144339082</v>
      </c>
      <c r="M207" s="24">
        <f>I207/'data'!$C$15*1000</f>
        <v>3.50009588584293</v>
      </c>
      <c r="N207" s="24">
        <f>N206+'data'!$G$21*(M206-N206)/60*C206</f>
        <v>3.49686021635867</v>
      </c>
      <c r="O207" s="25">
        <f>IF(N207&lt;='data'!$G$22,1.89,1.47)</f>
        <v>1.47</v>
      </c>
      <c r="P207" s="24">
        <f>$A207</f>
        <v>1012.560866034490</v>
      </c>
      <c r="Q207" s="29">
        <f>'data'!$G$23-'data'!$G$23*(1-('data'!$G$22^O207)/('data'!$G$22^O207+N207^O207))</f>
        <v>41.1009728182271</v>
      </c>
      <c r="R207" s="29">
        <f>VLOOKUP(IF(P207-'data'!$G$24&lt;0,0,P207-'data'!$G$24),P2:Q1104,2)</f>
        <v>41.1024861501687</v>
      </c>
    </row>
    <row r="208" ht="20.05" customHeight="1">
      <c r="A208" s="22">
        <f>$A207+C207</f>
        <v>1017.560866034490</v>
      </c>
      <c r="B208" s="23">
        <v>3.5</v>
      </c>
      <c r="C208" s="24">
        <v>5</v>
      </c>
      <c r="D208" t="b" s="25">
        <f>D$3</f>
        <v>1</v>
      </c>
      <c r="E208" s="24">
        <f>IF(B208-B207&gt;0,(B208-B207)/'data'!$G$26*100-1,E207-C208)</f>
        <v>-970</v>
      </c>
      <c r="F208" s="25">
        <f>3600*(B208*'data'!$C$15/1000-H208-I208)/C208</f>
        <v>583.823666549830</v>
      </c>
      <c r="G208" s="25">
        <f>IF(N208&gt;B208,0,IF(E208&gt;0,'data'!$H$29,IF(F208&lt;0,0,F208)))</f>
        <v>583.823666549830</v>
      </c>
      <c r="H208" s="30">
        <f>(J208*'data'!$C$16+K208*OFFSET('data'!$C$17,0,$D$3)-I207*(OFFSET('data'!$C$18,0,$D$3)+'data'!$C$19+OFFSET('data'!$C$20,0,$D$3)))*$C208/60</f>
        <v>-0.811490556899146</v>
      </c>
      <c r="I208" s="30">
        <f>(G207/60)*$C208/60+H208+I207</f>
        <v>22.9093567477129</v>
      </c>
      <c r="J208" s="30">
        <f>J207+('data'!$C$19*I207-'data'!$C$16*J207)*$C208/60</f>
        <v>78.59430725004189</v>
      </c>
      <c r="K208" s="30">
        <f>K207+(OFFSET('data'!$C$20,0,$D$3)*I207-OFFSET('data'!$C$17,0,$D$3)*K207)*$C208/60</f>
        <v>59.0294953285655</v>
      </c>
      <c r="L208" s="28">
        <f>$A208/60</f>
        <v>16.9593477672415</v>
      </c>
      <c r="M208" s="24">
        <f>I208/'data'!$C$15*1000</f>
        <v>3.50009538881132</v>
      </c>
      <c r="N208" s="24">
        <f>N207+'data'!$G$21*(M207-N207)/60*C207</f>
        <v>3.49689829117141</v>
      </c>
      <c r="O208" s="25">
        <f>IF(N208&lt;='data'!$G$22,1.89,1.47)</f>
        <v>1.47</v>
      </c>
      <c r="P208" s="24">
        <f>$A208</f>
        <v>1017.560866034490</v>
      </c>
      <c r="Q208" s="29">
        <f>'data'!$G$23-'data'!$G$23*(1-('data'!$G$22^O208)/('data'!$G$22^O208+N208^O208))</f>
        <v>41.1006057029642</v>
      </c>
      <c r="R208" s="29">
        <f>VLOOKUP(IF(P208-'data'!$G$24&lt;0,0,P208-'data'!$G$24),P2:Q1104,2)</f>
        <v>41.1021009787799</v>
      </c>
    </row>
    <row r="209" ht="20.05" customHeight="1">
      <c r="A209" s="22">
        <f>$A208+C208</f>
        <v>1022.560866034490</v>
      </c>
      <c r="B209" s="23">
        <v>3.5</v>
      </c>
      <c r="C209" s="24">
        <v>5</v>
      </c>
      <c r="D209" t="b" s="25">
        <f>D$3</f>
        <v>1</v>
      </c>
      <c r="E209" s="24">
        <f>IF(B209-B208&gt;0,(B209-B208)/'data'!$G$26*100-1,E208-C209)</f>
        <v>-975</v>
      </c>
      <c r="F209" s="25">
        <f>3600*(B209*'data'!$C$15/1000-H209-I209)/C209</f>
        <v>583.378789550170</v>
      </c>
      <c r="G209" s="25">
        <f>IF(N209&gt;B209,0,IF(E209&gt;0,'data'!$H$29,IF(F209&lt;0,0,F209)))</f>
        <v>583.378789550170</v>
      </c>
      <c r="H209" s="30">
        <f>(J209*'data'!$C$16+K209*OFFSET('data'!$C$17,0,$D$3)-I208*(OFFSET('data'!$C$18,0,$D$3)+'data'!$C$19+OFFSET('data'!$C$20,0,$D$3)))*$C209/60</f>
        <v>-0.810869437859396</v>
      </c>
      <c r="I209" s="30">
        <f>(G208/60)*$C209/60+H209+I208</f>
        <v>22.9093535133949</v>
      </c>
      <c r="J209" s="30">
        <f>J208+('data'!$C$19*I208-'data'!$C$16*J208)*$C209/60</f>
        <v>78.68676108359909</v>
      </c>
      <c r="K209" s="30">
        <f>K208+(OFFSET('data'!$C$20,0,$D$3)*I208-OFFSET('data'!$C$17,0,$D$3)*K208)*$C209/60</f>
        <v>59.2338221869149</v>
      </c>
      <c r="L209" s="28">
        <f>$A209/60</f>
        <v>17.0426811005748</v>
      </c>
      <c r="M209" s="24">
        <f>I209/'data'!$C$15*1000</f>
        <v>3.50009489467167</v>
      </c>
      <c r="N209" s="24">
        <f>N208+'data'!$G$21*(M208-N208)/60*C208</f>
        <v>3.49693591210103</v>
      </c>
      <c r="O209" s="25">
        <f>IF(N209&lt;='data'!$G$22,1.89,1.47)</f>
        <v>1.47</v>
      </c>
      <c r="P209" s="24">
        <f>$A209</f>
        <v>1022.560866034490</v>
      </c>
      <c r="Q209" s="29">
        <f>'data'!$G$23-'data'!$G$23*(1-('data'!$G$22^O209)/('data'!$G$22^O209+N209^O209))</f>
        <v>41.1002429686136</v>
      </c>
      <c r="R209" s="29">
        <f>VLOOKUP(IF(P209-'data'!$G$24&lt;0,0,P209-'data'!$G$24),P2:Q1104,2)</f>
        <v>41.1017204025718</v>
      </c>
    </row>
    <row r="210" ht="20.05" customHeight="1">
      <c r="A210" s="22">
        <f>$A209+C209</f>
        <v>1027.560866034490</v>
      </c>
      <c r="B210" s="23">
        <v>3.5</v>
      </c>
      <c r="C210" s="24">
        <v>5</v>
      </c>
      <c r="D210" t="b" s="25">
        <f>D$3</f>
        <v>1</v>
      </c>
      <c r="E210" s="24">
        <f>IF(B210-B209&gt;0,(B210-B209)/'data'!$G$26*100-1,E209-C210)</f>
        <v>-980</v>
      </c>
      <c r="F210" s="25">
        <f>3600*(B210*'data'!$C$15/1000-H210-I210)/C210</f>
        <v>582.936214161733</v>
      </c>
      <c r="G210" s="25">
        <f>IF(N210&gt;B210,0,IF(E210&gt;0,'data'!$H$29,IF(F210&lt;0,0,F210)))</f>
        <v>582.936214161733</v>
      </c>
      <c r="H210" s="30">
        <f>(J210*'data'!$C$16+K210*OFFSET('data'!$C$17,0,$D$3)-I209*(OFFSET('data'!$C$18,0,$D$3)+'data'!$C$19+OFFSET('data'!$C$20,0,$D$3)))*$C210/60</f>
        <v>-0.8102515343198</v>
      </c>
      <c r="I210" s="30">
        <f>(G209/60)*$C210/60+H210+I209</f>
        <v>22.9093502978948</v>
      </c>
      <c r="J210" s="30">
        <f>J209+('data'!$C$19*I209-'data'!$C$16*J209)*$C210/60</f>
        <v>78.7786722868431</v>
      </c>
      <c r="K210" s="30">
        <f>K209+(OFFSET('data'!$C$20,0,$D$3)*I209-OFFSET('data'!$C$17,0,$D$3)*K209)*$C210/60</f>
        <v>59.4380706302741</v>
      </c>
      <c r="L210" s="28">
        <f>$A210/60</f>
        <v>17.1260144339082</v>
      </c>
      <c r="M210" s="24">
        <f>I210/'data'!$C$15*1000</f>
        <v>3.50009440340703</v>
      </c>
      <c r="N210" s="24">
        <f>N209+'data'!$G$21*(M209-N209)/60*C209</f>
        <v>3.49697308452251</v>
      </c>
      <c r="O210" s="25">
        <f>IF(N210&lt;='data'!$G$22,1.89,1.47)</f>
        <v>1.47</v>
      </c>
      <c r="P210" s="24">
        <f>$A210</f>
        <v>1027.560866034490</v>
      </c>
      <c r="Q210" s="29">
        <f>'data'!$G$23-'data'!$G$23*(1-('data'!$G$22^O210)/('data'!$G$22^O210+N210^O210))</f>
        <v>41.0998845631863</v>
      </c>
      <c r="R210" s="29">
        <f>VLOOKUP(IF(P210-'data'!$G$24&lt;0,0,P210-'data'!$G$24),P2:Q1104,2)</f>
        <v>41.101344367015</v>
      </c>
    </row>
    <row r="211" ht="20.05" customHeight="1">
      <c r="A211" s="22">
        <f>$A210+C210</f>
        <v>1032.560866034490</v>
      </c>
      <c r="B211" s="23">
        <v>3.5</v>
      </c>
      <c r="C211" s="24">
        <v>5</v>
      </c>
      <c r="D211" t="b" s="25">
        <f>D$3</f>
        <v>1</v>
      </c>
      <c r="E211" s="24">
        <f>IF(B211-B210&gt;0,(B211-B210)/'data'!$G$26*100-1,E210-C211)</f>
        <v>-985</v>
      </c>
      <c r="F211" s="25">
        <f>3600*(B211*'data'!$C$15/1000-H211-I211)/C211</f>
        <v>582.495926994713</v>
      </c>
      <c r="G211" s="25">
        <f>IF(N211&gt;B211,0,IF(E211&gt;0,'data'!$H$29,IF(F211&lt;0,0,F211)))</f>
        <v>582.495926994713</v>
      </c>
      <c r="H211" s="30">
        <f>(J211*'data'!$C$16+K211*OFFSET('data'!$C$17,0,$D$3)-I210*(OFFSET('data'!$C$18,0,$D$3)+'data'!$C$19+OFFSET('data'!$C$20,0,$D$3)))*$C211/60</f>
        <v>-0.809636827572905</v>
      </c>
      <c r="I211" s="30">
        <f>(G210/60)*$C211/60+H211+I210</f>
        <v>22.9093471011021</v>
      </c>
      <c r="J211" s="30">
        <f>J210+('data'!$C$19*I210-'data'!$C$16*J210)*$C211/60</f>
        <v>78.8700440445774</v>
      </c>
      <c r="K211" s="30">
        <f>K210+(OFFSET('data'!$C$20,0,$D$3)*I210-OFFSET('data'!$C$17,0,$D$3)*K210)*$C211/60</f>
        <v>59.6422406889108</v>
      </c>
      <c r="L211" s="28">
        <f>$A211/60</f>
        <v>17.2093477672415</v>
      </c>
      <c r="M211" s="24">
        <f>I211/'data'!$C$15*1000</f>
        <v>3.5000939150005</v>
      </c>
      <c r="N211" s="24">
        <f>N210+'data'!$G$21*(M210-N210)/60*C210</f>
        <v>3.49700981374736</v>
      </c>
      <c r="O211" s="25">
        <f>IF(N211&lt;='data'!$G$22,1.89,1.47)</f>
        <v>1.47</v>
      </c>
      <c r="P211" s="24">
        <f>$A211</f>
        <v>1032.560866034490</v>
      </c>
      <c r="Q211" s="29">
        <f>'data'!$G$23-'data'!$G$23*(1-('data'!$G$22^O211)/('data'!$G$22^O211+N211^O211))</f>
        <v>41.0995304353098</v>
      </c>
      <c r="R211" s="29">
        <f>VLOOKUP(IF(P211-'data'!$G$24&lt;0,0,P211-'data'!$G$24),P2:Q1104,2)</f>
        <v>41.1009728182271</v>
      </c>
    </row>
    <row r="212" ht="20.05" customHeight="1">
      <c r="A212" s="22">
        <f>$A211+C211</f>
        <v>1037.560866034490</v>
      </c>
      <c r="B212" s="23">
        <v>3.5</v>
      </c>
      <c r="C212" s="24">
        <v>5</v>
      </c>
      <c r="D212" t="b" s="25">
        <f>D$3</f>
        <v>1</v>
      </c>
      <c r="E212" s="24">
        <f>IF(B212-B211&gt;0,(B212-B211)/'data'!$G$26*100-1,E211-C212)</f>
        <v>-990</v>
      </c>
      <c r="F212" s="25">
        <f>3600*(B212*'data'!$C$15/1000-H212-I212)/C212</f>
        <v>582.057914737729</v>
      </c>
      <c r="G212" s="25">
        <f>IF(N212&gt;B212,0,IF(E212&gt;0,'data'!$H$29,IF(F212&lt;0,0,F212)))</f>
        <v>582.057914737729</v>
      </c>
      <c r="H212" s="30">
        <f>(J212*'data'!$C$16+K212*OFFSET('data'!$C$17,0,$D$3)-I211*(OFFSET('data'!$C$18,0,$D$3)+'data'!$C$19+OFFSET('data'!$C$20,0,$D$3)))*$C212/60</f>
        <v>-0.809025299020983</v>
      </c>
      <c r="I212" s="30">
        <f>(G211/60)*$C212/60+H212+I211</f>
        <v>22.9093439229071</v>
      </c>
      <c r="J212" s="30">
        <f>J211+('data'!$C$19*I211-'data'!$C$16*J211)*$C212/60</f>
        <v>78.9608795229133</v>
      </c>
      <c r="K212" s="30">
        <f>K211+(OFFSET('data'!$C$20,0,$D$3)*I211-OFFSET('data'!$C$17,0,$D$3)*K211)*$C212/60</f>
        <v>59.8463323930799</v>
      </c>
      <c r="L212" s="28">
        <f>$A212/60</f>
        <v>17.2926811005748</v>
      </c>
      <c r="M212" s="24">
        <f>I212/'data'!$C$15*1000</f>
        <v>3.50009342943533</v>
      </c>
      <c r="N212" s="24">
        <f>N211+'data'!$G$21*(M211-N211)/60*C211</f>
        <v>3.49704610502441</v>
      </c>
      <c r="O212" s="25">
        <f>IF(N212&lt;='data'!$G$22,1.89,1.47)</f>
        <v>1.47</v>
      </c>
      <c r="P212" s="24">
        <f>$A212</f>
        <v>1037.560866034490</v>
      </c>
      <c r="Q212" s="29">
        <f>'data'!$G$23-'data'!$G$23*(1-('data'!$G$22^O212)/('data'!$G$22^O212+N212^O212))</f>
        <v>41.0991805342202</v>
      </c>
      <c r="R212" s="29">
        <f>VLOOKUP(IF(P212-'data'!$G$24&lt;0,0,P212-'data'!$G$24),P2:Q1104,2)</f>
        <v>41.1006057029642</v>
      </c>
    </row>
    <row r="213" ht="20.05" customHeight="1">
      <c r="A213" s="22">
        <f>$A212+C212</f>
        <v>1042.560866034490</v>
      </c>
      <c r="B213" s="23">
        <v>3.5</v>
      </c>
      <c r="C213" s="24">
        <v>5</v>
      </c>
      <c r="D213" t="b" s="25">
        <f>D$3</f>
        <v>1</v>
      </c>
      <c r="E213" s="24">
        <f>IF(B213-B212&gt;0,(B213-B212)/'data'!$G$26*100-1,E212-C213)</f>
        <v>-995</v>
      </c>
      <c r="F213" s="25">
        <f>3600*(B213*'data'!$C$15/1000-H213-I213)/C213</f>
        <v>581.622164157450</v>
      </c>
      <c r="G213" s="25">
        <f>IF(N213&gt;B213,0,IF(E213&gt;0,'data'!$H$29,IF(F213&lt;0,0,F213)))</f>
        <v>581.622164157450</v>
      </c>
      <c r="H213" s="30">
        <f>(J213*'data'!$C$16+K213*OFFSET('data'!$C$17,0,$D$3)-I212*(OFFSET('data'!$C$18,0,$D$3)+'data'!$C$19+OFFSET('data'!$C$20,0,$D$3)))*$C213/60</f>
        <v>-0.8084169301754069</v>
      </c>
      <c r="I213" s="30">
        <f>(G212/60)*$C213/60+H213+I212</f>
        <v>22.9093407632008</v>
      </c>
      <c r="J213" s="30">
        <f>J212+('data'!$C$19*I212-'data'!$C$16*J212)*$C213/60</f>
        <v>79.05118186937941</v>
      </c>
      <c r="K213" s="30">
        <f>K212+(OFFSET('data'!$C$20,0,$D$3)*I212-OFFSET('data'!$C$17,0,$D$3)*K212)*$C213/60</f>
        <v>60.0503457730237</v>
      </c>
      <c r="L213" s="28">
        <f>$A213/60</f>
        <v>17.3760144339082</v>
      </c>
      <c r="M213" s="24">
        <f>I213/'data'!$C$15*1000</f>
        <v>3.50009294669487</v>
      </c>
      <c r="N213" s="24">
        <f>N212+'data'!$G$21*(M212-N212)/60*C212</f>
        <v>3.49708196354051</v>
      </c>
      <c r="O213" s="25">
        <f>IF(N213&lt;='data'!$G$22,1.89,1.47)</f>
        <v>1.47</v>
      </c>
      <c r="P213" s="24">
        <f>$A213</f>
        <v>1042.560866034490</v>
      </c>
      <c r="Q213" s="29">
        <f>'data'!$G$23-'data'!$G$23*(1-('data'!$G$22^O213)/('data'!$G$22^O213+N213^O213))</f>
        <v>41.0988348097557</v>
      </c>
      <c r="R213" s="29">
        <f>VLOOKUP(IF(P213-'data'!$G$24&lt;0,0,P213-'data'!$G$24),P2:Q1104,2)</f>
        <v>41.1002429686136</v>
      </c>
    </row>
    <row r="214" ht="20.05" customHeight="1">
      <c r="A214" s="22">
        <f>$A213+C213</f>
        <v>1047.560866034490</v>
      </c>
      <c r="B214" s="23">
        <v>3.5</v>
      </c>
      <c r="C214" s="24">
        <v>5</v>
      </c>
      <c r="D214" t="b" s="25">
        <f>D$3</f>
        <v>1</v>
      </c>
      <c r="E214" s="24">
        <f>IF(B214-B213&gt;0,(B214-B213)/'data'!$G$26*100-1,E213-C214)</f>
        <v>-1000</v>
      </c>
      <c r="F214" s="25">
        <f>3600*(B214*'data'!$C$15/1000-H214-I214)/C214</f>
        <v>581.188662098344</v>
      </c>
      <c r="G214" s="25">
        <f>IF(N214&gt;B214,0,IF(E214&gt;0,'data'!$H$29,IF(F214&lt;0,0,F214)))</f>
        <v>581.188662098344</v>
      </c>
      <c r="H214" s="30">
        <f>(J214*'data'!$C$16+K214*OFFSET('data'!$C$17,0,$D$3)-I213*(OFFSET('data'!$C$18,0,$D$3)+'data'!$C$19+OFFSET('data'!$C$20,0,$D$3)))*$C214/60</f>
        <v>-0.807811702656004</v>
      </c>
      <c r="I214" s="30">
        <f>(G213/60)*$C214/60+H214+I213</f>
        <v>22.9093376218746</v>
      </c>
      <c r="J214" s="30">
        <f>J213+('data'!$C$19*I213-'data'!$C$16*J213)*$C214/60</f>
        <v>79.14095421303089</v>
      </c>
      <c r="K214" s="30">
        <f>K213+(OFFSET('data'!$C$20,0,$D$3)*I213-OFFSET('data'!$C$17,0,$D$3)*K213)*$C214/60</f>
        <v>60.2542808589717</v>
      </c>
      <c r="L214" s="28">
        <f>$A214/60</f>
        <v>17.4593477672415</v>
      </c>
      <c r="M214" s="24">
        <f>I214/'data'!$C$15*1000</f>
        <v>3.50009246676252</v>
      </c>
      <c r="N214" s="24">
        <f>N213+'data'!$G$21*(M213-N213)/60*C213</f>
        <v>3.4971173944213</v>
      </c>
      <c r="O214" s="25">
        <f>IF(N214&lt;='data'!$G$22,1.89,1.47)</f>
        <v>1.47</v>
      </c>
      <c r="P214" s="24">
        <f>$A214</f>
        <v>1047.560866034490</v>
      </c>
      <c r="Q214" s="29">
        <f>'data'!$G$23-'data'!$G$23*(1-('data'!$G$22^O214)/('data'!$G$22^O214+N214^O214))</f>
        <v>41.0984932123487</v>
      </c>
      <c r="R214" s="29">
        <f>VLOOKUP(IF(P214-'data'!$G$24&lt;0,0,P214-'data'!$G$24),P2:Q1104,2)</f>
        <v>41.0998845631863</v>
      </c>
    </row>
    <row r="215" ht="20.05" customHeight="1">
      <c r="A215" s="22">
        <f>$A214+C214</f>
        <v>1052.560866034490</v>
      </c>
      <c r="B215" s="23">
        <v>3.5</v>
      </c>
      <c r="C215" s="24">
        <v>5</v>
      </c>
      <c r="D215" t="b" s="25">
        <f>D$3</f>
        <v>1</v>
      </c>
      <c r="E215" s="24">
        <f>IF(B215-B214&gt;0,(B215-B214)/'data'!$G$26*100-1,E214-C215)</f>
        <v>-1005</v>
      </c>
      <c r="F215" s="25">
        <f>3600*(B215*'data'!$C$15/1000-H215-I215)/C215</f>
        <v>580.757395481844</v>
      </c>
      <c r="G215" s="25">
        <f>IF(N215&gt;B215,0,IF(E215&gt;0,'data'!$H$29,IF(F215&lt;0,0,F215)))</f>
        <v>580.757395481844</v>
      </c>
      <c r="H215" s="30">
        <f>(J215*'data'!$C$16+K215*OFFSET('data'!$C$17,0,$D$3)-I214*(OFFSET('data'!$C$18,0,$D$3)+'data'!$C$19+OFFSET('data'!$C$20,0,$D$3)))*$C215/60</f>
        <v>-0.8072095981903979</v>
      </c>
      <c r="I215" s="30">
        <f>(G214/60)*$C215/60+H215+I214</f>
        <v>22.9093344988208</v>
      </c>
      <c r="J215" s="30">
        <f>J214+('data'!$C$19*I214-'data'!$C$16*J214)*$C215/60</f>
        <v>79.230199664558</v>
      </c>
      <c r="K215" s="30">
        <f>K214+(OFFSET('data'!$C$20,0,$D$3)*I214-OFFSET('data'!$C$17,0,$D$3)*K214)*$C215/60</f>
        <v>60.4581376811408</v>
      </c>
      <c r="L215" s="28">
        <f>$A215/60</f>
        <v>17.5426811005748</v>
      </c>
      <c r="M215" s="24">
        <f>I215/'data'!$C$15*1000</f>
        <v>3.50009198962183</v>
      </c>
      <c r="N215" s="24">
        <f>N214+'data'!$G$21*(M214-N214)/60*C214</f>
        <v>3.49715240273189</v>
      </c>
      <c r="O215" s="25">
        <f>IF(N215&lt;='data'!$G$22,1.89,1.47)</f>
        <v>1.47</v>
      </c>
      <c r="P215" s="24">
        <f>$A215</f>
        <v>1052.560866034490</v>
      </c>
      <c r="Q215" s="29">
        <f>'data'!$G$23-'data'!$G$23*(1-('data'!$G$22^O215)/('data'!$G$22^O215+N215^O215))</f>
        <v>41.0981556930195</v>
      </c>
      <c r="R215" s="29">
        <f>VLOOKUP(IF(P215-'data'!$G$24&lt;0,0,P215-'data'!$G$24),P2:Q1104,2)</f>
        <v>41.0995304353098</v>
      </c>
    </row>
    <row r="216" ht="20.05" customHeight="1">
      <c r="A216" s="22">
        <f>$A215+C215</f>
        <v>1057.560866034490</v>
      </c>
      <c r="B216" s="23">
        <v>3.5</v>
      </c>
      <c r="C216" s="24">
        <v>5</v>
      </c>
      <c r="D216" t="b" s="25">
        <f>D$3</f>
        <v>1</v>
      </c>
      <c r="E216" s="24">
        <f>IF(B216-B215&gt;0,(B216-B215)/'data'!$G$26*100-1,E215-C216)</f>
        <v>-1010</v>
      </c>
      <c r="F216" s="25">
        <f>3600*(B216*'data'!$C$15/1000-H216-I216)/C216</f>
        <v>580.3283513062059</v>
      </c>
      <c r="G216" s="25">
        <f>IF(N216&gt;B216,0,IF(E216&gt;0,'data'!$H$29,IF(F216&lt;0,0,F216)))</f>
        <v>580.3283513062059</v>
      </c>
      <c r="H216" s="30">
        <f>(J216*'data'!$C$16+K216*OFFSET('data'!$C$17,0,$D$3)-I215*(OFFSET('data'!$C$18,0,$D$3)+'data'!$C$19+OFFSET('data'!$C$20,0,$D$3)))*$C216/60</f>
        <v>-0.806610598613412</v>
      </c>
      <c r="I216" s="30">
        <f>(G215/60)*$C216/60+H216+I215</f>
        <v>22.9093313939322</v>
      </c>
      <c r="J216" s="30">
        <f>J215+('data'!$C$19*I215-'data'!$C$16*J215)*$C216/60</f>
        <v>79.3189213163937</v>
      </c>
      <c r="K216" s="30">
        <f>K215+(OFFSET('data'!$C$20,0,$D$3)*I215-OFFSET('data'!$C$17,0,$D$3)*K215)*$C216/60</f>
        <v>60.6619162697352</v>
      </c>
      <c r="L216" s="28">
        <f>$A216/60</f>
        <v>17.6260144339082</v>
      </c>
      <c r="M216" s="24">
        <f>I216/'data'!$C$15*1000</f>
        <v>3.50009151525643</v>
      </c>
      <c r="N216" s="24">
        <f>N215+'data'!$G$21*(M215-N215)/60*C215</f>
        <v>3.49718699347761</v>
      </c>
      <c r="O216" s="25">
        <f>IF(N216&lt;='data'!$G$22,1.89,1.47)</f>
        <v>1.47</v>
      </c>
      <c r="P216" s="24">
        <f>$A216</f>
        <v>1057.560866034490</v>
      </c>
      <c r="Q216" s="29">
        <f>'data'!$G$23-'data'!$G$23*(1-('data'!$G$22^O216)/('data'!$G$22^O216+N216^O216))</f>
        <v>41.0978222033686</v>
      </c>
      <c r="R216" s="29">
        <f>VLOOKUP(IF(P216-'data'!$G$24&lt;0,0,P216-'data'!$G$24),P2:Q1104,2)</f>
        <v>41.0991805342202</v>
      </c>
    </row>
    <row r="217" ht="20.05" customHeight="1">
      <c r="A217" s="22">
        <f>$A216+C216</f>
        <v>1062.560866034490</v>
      </c>
      <c r="B217" s="23">
        <v>3.5</v>
      </c>
      <c r="C217" s="24">
        <v>5</v>
      </c>
      <c r="D217" t="b" s="25">
        <f>D$3</f>
        <v>1</v>
      </c>
      <c r="E217" s="24">
        <f>IF(B217-B216&gt;0,(B217-B216)/'data'!$G$26*100-1,E216-C217)</f>
        <v>-1015</v>
      </c>
      <c r="F217" s="25">
        <f>3600*(B217*'data'!$C$15/1000-H217-I217)/C217</f>
        <v>579.901516645964</v>
      </c>
      <c r="G217" s="25">
        <f>IF(N217&gt;B217,0,IF(E217&gt;0,'data'!$H$29,IF(F217&lt;0,0,F217)))</f>
        <v>579.901516645964</v>
      </c>
      <c r="H217" s="30">
        <f>(J217*'data'!$C$16+K217*OFFSET('data'!$C$17,0,$D$3)-I216*(OFFSET('data'!$C$18,0,$D$3)+'data'!$C$19+OFFSET('data'!$C$20,0,$D$3)))*$C217/60</f>
        <v>-0.80601468586641</v>
      </c>
      <c r="I217" s="30">
        <f>(G216/60)*$C217/60+H217+I216</f>
        <v>22.9093283071022</v>
      </c>
      <c r="J217" s="30">
        <f>J216+('data'!$C$19*I216-'data'!$C$16*J216)*$C217/60</f>
        <v>79.4071222428209</v>
      </c>
      <c r="K217" s="30">
        <f>K216+(OFFSET('data'!$C$20,0,$D$3)*I216-OFFSET('data'!$C$17,0,$D$3)*K216)*$C217/60</f>
        <v>60.8656166549465</v>
      </c>
      <c r="L217" s="28">
        <f>$A217/60</f>
        <v>17.7093477672415</v>
      </c>
      <c r="M217" s="24">
        <f>I217/'data'!$C$15*1000</f>
        <v>3.50009104365002</v>
      </c>
      <c r="N217" s="24">
        <f>N216+'data'!$G$21*(M216-N216)/60*C216</f>
        <v>3.49722117160469</v>
      </c>
      <c r="O217" s="25">
        <f>IF(N217&lt;='data'!$G$22,1.89,1.47)</f>
        <v>1.47</v>
      </c>
      <c r="P217" s="24">
        <f>$A217</f>
        <v>1062.560866034490</v>
      </c>
      <c r="Q217" s="29">
        <f>'data'!$G$23-'data'!$G$23*(1-('data'!$G$22^O217)/('data'!$G$22^O217+N217^O217))</f>
        <v>41.0974926955702</v>
      </c>
      <c r="R217" s="29">
        <f>VLOOKUP(IF(P217-'data'!$G$24&lt;0,0,P217-'data'!$G$24),P2:Q1104,2)</f>
        <v>41.0988348097557</v>
      </c>
    </row>
    <row r="218" ht="20.05" customHeight="1">
      <c r="A218" s="22">
        <f>$A217+C217</f>
        <v>1067.560866034490</v>
      </c>
      <c r="B218" s="23">
        <v>3.5</v>
      </c>
      <c r="C218" s="24">
        <v>5</v>
      </c>
      <c r="D218" t="b" s="25">
        <f>D$3</f>
        <v>1</v>
      </c>
      <c r="E218" s="24">
        <f>IF(B218-B217&gt;0,(B218-B217)/'data'!$G$26*100-1,E217-C218)</f>
        <v>-1020</v>
      </c>
      <c r="F218" s="25">
        <f>3600*(B218*'data'!$C$15/1000-H218-I218)/C218</f>
        <v>579.476878651418</v>
      </c>
      <c r="G218" s="25">
        <f>IF(N218&gt;B218,0,IF(E218&gt;0,'data'!$H$29,IF(F218&lt;0,0,F218)))</f>
        <v>579.476878651418</v>
      </c>
      <c r="H218" s="30">
        <f>(J218*'data'!$C$16+K218*OFFSET('data'!$C$17,0,$D$3)-I217*(OFFSET('data'!$C$18,0,$D$3)+'data'!$C$19+OFFSET('data'!$C$20,0,$D$3)))*$C218/60</f>
        <v>-0.805421841996684</v>
      </c>
      <c r="I218" s="30">
        <f>(G217/60)*$C218/60+H218+I217</f>
        <v>22.9093252382249</v>
      </c>
      <c r="J218" s="30">
        <f>J217+('data'!$C$19*I217-'data'!$C$16*J217)*$C218/60</f>
        <v>79.4948055000788</v>
      </c>
      <c r="K218" s="30">
        <f>K217+(OFFSET('data'!$C$20,0,$D$3)*I217-OFFSET('data'!$C$17,0,$D$3)*K217)*$C218/60</f>
        <v>61.0692388669537</v>
      </c>
      <c r="L218" s="28">
        <f>$A218/60</f>
        <v>17.7926811005748</v>
      </c>
      <c r="M218" s="24">
        <f>I218/'data'!$C$15*1000</f>
        <v>3.50009057478643</v>
      </c>
      <c r="N218" s="24">
        <f>N217+'data'!$G$21*(M217-N217)/60*C217</f>
        <v>3.49725494200097</v>
      </c>
      <c r="O218" s="25">
        <f>IF(N218&lt;='data'!$G$22,1.89,1.47)</f>
        <v>1.47</v>
      </c>
      <c r="P218" s="24">
        <f>$A218</f>
        <v>1067.560866034490</v>
      </c>
      <c r="Q218" s="29">
        <f>'data'!$G$23-'data'!$G$23*(1-('data'!$G$22^O218)/('data'!$G$22^O218+N218^O218))</f>
        <v>41.0971671223655</v>
      </c>
      <c r="R218" s="29">
        <f>VLOOKUP(IF(P218-'data'!$G$24&lt;0,0,P218-'data'!$G$24),P2:Q1104,2)</f>
        <v>41.0984932123487</v>
      </c>
    </row>
    <row r="219" ht="20.05" customHeight="1">
      <c r="A219" s="22">
        <f>$A218+C218</f>
        <v>1072.560866034490</v>
      </c>
      <c r="B219" s="23">
        <v>3.5</v>
      </c>
      <c r="C219" s="24">
        <v>5</v>
      </c>
      <c r="D219" t="b" s="25">
        <f>D$3</f>
        <v>1</v>
      </c>
      <c r="E219" s="24">
        <f>IF(B219-B218&gt;0,(B219-B218)/'data'!$G$26*100-1,E218-C219)</f>
        <v>-1025</v>
      </c>
      <c r="F219" s="25">
        <f>3600*(B219*'data'!$C$15/1000-H219-I219)/C219</f>
        <v>579.054424548253</v>
      </c>
      <c r="G219" s="25">
        <f>IF(N219&gt;B219,0,IF(E219&gt;0,'data'!$H$29,IF(F219&lt;0,0,F219)))</f>
        <v>579.054424548253</v>
      </c>
      <c r="H219" s="30">
        <f>(J219*'data'!$C$16+K219*OFFSET('data'!$C$17,0,$D$3)-I218*(OFFSET('data'!$C$18,0,$D$3)+'data'!$C$19+OFFSET('data'!$C$20,0,$D$3)))*$C219/60</f>
        <v>-0.804832049156833</v>
      </c>
      <c r="I219" s="30">
        <f>(G218/60)*$C219/60+H219+I218</f>
        <v>22.909322187195</v>
      </c>
      <c r="J219" s="30">
        <f>J218+('data'!$C$19*I218-'data'!$C$16*J218)*$C219/60</f>
        <v>79.58197412646911</v>
      </c>
      <c r="K219" s="30">
        <f>K218+(OFFSET('data'!$C$20,0,$D$3)*I218-OFFSET('data'!$C$17,0,$D$3)*K218)*$C219/60</f>
        <v>61.2727829359231</v>
      </c>
      <c r="L219" s="28">
        <f>$A219/60</f>
        <v>17.8760144339082</v>
      </c>
      <c r="M219" s="24">
        <f>I219/'data'!$C$15*1000</f>
        <v>3.50009010864957</v>
      </c>
      <c r="N219" s="24">
        <f>N218+'data'!$G$21*(M218-N218)/60*C218</f>
        <v>3.49728830949658</v>
      </c>
      <c r="O219" s="25">
        <f>IF(N219&lt;='data'!$G$22,1.89,1.47)</f>
        <v>1.47</v>
      </c>
      <c r="P219" s="24">
        <f>$A219</f>
        <v>1072.560866034490</v>
      </c>
      <c r="Q219" s="29">
        <f>'data'!$G$23-'data'!$G$23*(1-('data'!$G$22^O219)/('data'!$G$22^O219+N219^O219))</f>
        <v>41.0968454370556</v>
      </c>
      <c r="R219" s="29">
        <f>VLOOKUP(IF(P219-'data'!$G$24&lt;0,0,P219-'data'!$G$24),P2:Q1104,2)</f>
        <v>41.0981556930195</v>
      </c>
    </row>
    <row r="220" ht="20.05" customHeight="1">
      <c r="A220" s="22">
        <f>$A219+C219</f>
        <v>1077.560866034490</v>
      </c>
      <c r="B220" s="23">
        <v>3.5</v>
      </c>
      <c r="C220" s="24">
        <v>5</v>
      </c>
      <c r="D220" t="b" s="25">
        <f>D$3</f>
        <v>1</v>
      </c>
      <c r="E220" s="24">
        <f>IF(B220-B219&gt;0,(B220-B219)/'data'!$G$26*100-1,E219-C220)</f>
        <v>-1030</v>
      </c>
      <c r="F220" s="25">
        <f>3600*(B220*'data'!$C$15/1000-H220-I220)/C220</f>
        <v>578.6341416370281</v>
      </c>
      <c r="G220" s="25">
        <f>IF(N220&gt;B220,0,IF(E220&gt;0,'data'!$H$29,IF(F220&lt;0,0,F220)))</f>
        <v>578.6341416370281</v>
      </c>
      <c r="H220" s="30">
        <f>(J220*'data'!$C$16+K220*OFFSET('data'!$C$17,0,$D$3)-I219*(OFFSET('data'!$C$18,0,$D$3)+'data'!$C$19+OFFSET('data'!$C$20,0,$D$3)))*$C220/60</f>
        <v>-0.804245289604143</v>
      </c>
      <c r="I220" s="30">
        <f>(G219/60)*$C220/60+H220+I219</f>
        <v>22.9093191539079</v>
      </c>
      <c r="J220" s="30">
        <f>J219+('data'!$C$19*I219-'data'!$C$16*J219)*$C220/60</f>
        <v>79.668631142461</v>
      </c>
      <c r="K220" s="30">
        <f>K219+(OFFSET('data'!$C$20,0,$D$3)*I219-OFFSET('data'!$C$17,0,$D$3)*K219)*$C220/60</f>
        <v>61.4762488920083</v>
      </c>
      <c r="L220" s="28">
        <f>$A220/60</f>
        <v>17.9593477672415</v>
      </c>
      <c r="M220" s="24">
        <f>I220/'data'!$C$15*1000</f>
        <v>3.50008964522345</v>
      </c>
      <c r="N220" s="24">
        <f>N219+'data'!$G$21*(M219-N219)/60*C219</f>
        <v>3.49732127886462</v>
      </c>
      <c r="O220" s="25">
        <f>IF(N220&lt;='data'!$G$22,1.89,1.47)</f>
        <v>1.47</v>
      </c>
      <c r="P220" s="24">
        <f>$A220</f>
        <v>1077.560866034490</v>
      </c>
      <c r="Q220" s="29">
        <f>'data'!$G$23-'data'!$G$23*(1-('data'!$G$22^O220)/('data'!$G$22^O220+N220^O220))</f>
        <v>41.096527593495</v>
      </c>
      <c r="R220" s="29">
        <f>VLOOKUP(IF(P220-'data'!$G$24&lt;0,0,P220-'data'!$G$24),P2:Q1104,2)</f>
        <v>41.0978222033686</v>
      </c>
    </row>
    <row r="221" ht="20.05" customHeight="1">
      <c r="A221" s="22">
        <f>$A220+C220</f>
        <v>1082.560866034490</v>
      </c>
      <c r="B221" s="23">
        <v>3.5</v>
      </c>
      <c r="C221" s="24">
        <v>5</v>
      </c>
      <c r="D221" t="b" s="25">
        <f>D$3</f>
        <v>1</v>
      </c>
      <c r="E221" s="24">
        <f>IF(B221-B220&gt;0,(B221-B220)/'data'!$G$26*100-1,E220-C221)</f>
        <v>-1035</v>
      </c>
      <c r="F221" s="25">
        <f>3600*(B221*'data'!$C$15/1000-H221-I221)/C221</f>
        <v>578.216017292949</v>
      </c>
      <c r="G221" s="25">
        <f>IF(N221&gt;B221,0,IF(E221&gt;0,'data'!$H$29,IF(F221&lt;0,0,F221)))</f>
        <v>578.216017292949</v>
      </c>
      <c r="H221" s="30">
        <f>(J221*'data'!$C$16+K221*OFFSET('data'!$C$17,0,$D$3)-I220*(OFFSET('data'!$C$18,0,$D$3)+'data'!$C$19+OFFSET('data'!$C$20,0,$D$3)))*$C221/60</f>
        <v>-0.8036615456999771</v>
      </c>
      <c r="I221" s="30">
        <f>(G220/60)*$C221/60+H221+I220</f>
        <v>22.9093161382594</v>
      </c>
      <c r="J221" s="30">
        <f>J220+('data'!$C$19*I220-'data'!$C$16*J220)*$C221/60</f>
        <v>79.754779550796</v>
      </c>
      <c r="K221" s="30">
        <f>K220+(OFFSET('data'!$C$20,0,$D$3)*I220-OFFSET('data'!$C$17,0,$D$3)*K220)*$C221/60</f>
        <v>61.6796367653505</v>
      </c>
      <c r="L221" s="28">
        <f>$A221/60</f>
        <v>18.0426811005748</v>
      </c>
      <c r="M221" s="24">
        <f>I221/'data'!$C$15*1000</f>
        <v>3.50008918449217</v>
      </c>
      <c r="N221" s="24">
        <f>N220+'data'!$G$21*(M220-N220)/60*C220</f>
        <v>3.49735385482184</v>
      </c>
      <c r="O221" s="25">
        <f>IF(N221&lt;='data'!$G$22,1.89,1.47)</f>
        <v>1.47</v>
      </c>
      <c r="P221" s="24">
        <f>$A221</f>
        <v>1082.560866034490</v>
      </c>
      <c r="Q221" s="29">
        <f>'data'!$G$23-'data'!$G$23*(1-('data'!$G$22^O221)/('data'!$G$22^O221+N221^O221))</f>
        <v>41.0962135460854</v>
      </c>
      <c r="R221" s="29">
        <f>VLOOKUP(IF(P221-'data'!$G$24&lt;0,0,P221-'data'!$G$24),P2:Q1104,2)</f>
        <v>41.0974926955702</v>
      </c>
    </row>
    <row r="222" ht="20.05" customHeight="1">
      <c r="A222" s="22">
        <f>$A221+C221</f>
        <v>1087.560866034490</v>
      </c>
      <c r="B222" s="23">
        <v>3.5</v>
      </c>
      <c r="C222" s="24">
        <v>5</v>
      </c>
      <c r="D222" t="b" s="25">
        <f>D$3</f>
        <v>1</v>
      </c>
      <c r="E222" s="24">
        <f>IF(B222-B221&gt;0,(B222-B221)/'data'!$G$26*100-1,E221-C222)</f>
        <v>-1040</v>
      </c>
      <c r="F222" s="25">
        <f>3600*(B222*'data'!$C$15/1000-H222-I222)/C222</f>
        <v>577.800038965198</v>
      </c>
      <c r="G222" s="25">
        <f>IF(N222&gt;B222,0,IF(E222&gt;0,'data'!$H$29,IF(F222&lt;0,0,F222)))</f>
        <v>577.800038965198</v>
      </c>
      <c r="H222" s="30">
        <f>(J222*'data'!$C$16+K222*OFFSET('data'!$C$17,0,$D$3)-I221*(OFFSET('data'!$C$18,0,$D$3)+'data'!$C$19+OFFSET('data'!$C$20,0,$D$3)))*$C222/60</f>
        <v>-0.803080799909146</v>
      </c>
      <c r="I222" s="30">
        <f>(G221/60)*$C222/60+H222+I221</f>
        <v>22.909313140146</v>
      </c>
      <c r="J222" s="30">
        <f>J221+('data'!$C$19*I221-'data'!$C$16*J221)*$C222/60</f>
        <v>79.8404223365919</v>
      </c>
      <c r="K222" s="30">
        <f>K221+(OFFSET('data'!$C$20,0,$D$3)*I221-OFFSET('data'!$C$17,0,$D$3)*K221)*$C222/60</f>
        <v>61.8829465860782</v>
      </c>
      <c r="L222" s="28">
        <f>$A222/60</f>
        <v>18.1260144339082</v>
      </c>
      <c r="M222" s="24">
        <f>I222/'data'!$C$15*1000</f>
        <v>3.50008872643989</v>
      </c>
      <c r="N222" s="24">
        <f>N221+'data'!$G$21*(M221-N221)/60*C221</f>
        <v>3.49738604202931</v>
      </c>
      <c r="O222" s="25">
        <f>IF(N222&lt;='data'!$G$22,1.89,1.47)</f>
        <v>1.47</v>
      </c>
      <c r="P222" s="24">
        <f>$A222</f>
        <v>1087.560866034490</v>
      </c>
      <c r="Q222" s="29">
        <f>'data'!$G$23-'data'!$G$23*(1-('data'!$G$22^O222)/('data'!$G$22^O222+N222^O222))</f>
        <v>41.0959032497683</v>
      </c>
      <c r="R222" s="29">
        <f>VLOOKUP(IF(P222-'data'!$G$24&lt;0,0,P222-'data'!$G$24),P2:Q1104,2)</f>
        <v>41.0971671223655</v>
      </c>
    </row>
    <row r="223" ht="20.05" customHeight="1">
      <c r="A223" s="22">
        <f>$A222+C222</f>
        <v>1092.560866034490</v>
      </c>
      <c r="B223" s="23">
        <v>3.5</v>
      </c>
      <c r="C223" s="24">
        <v>5</v>
      </c>
      <c r="D223" t="b" s="25">
        <f>D$3</f>
        <v>1</v>
      </c>
      <c r="E223" s="24">
        <f>IF(B223-B222&gt;0,(B223-B222)/'data'!$G$26*100-1,E222-C223)</f>
        <v>-1045</v>
      </c>
      <c r="F223" s="25">
        <f>3600*(B223*'data'!$C$15/1000-H223-I223)/C223</f>
        <v>577.386194176444</v>
      </c>
      <c r="G223" s="25">
        <f>IF(N223&gt;B223,0,IF(E223&gt;0,'data'!$H$29,IF(F223&lt;0,0,F223)))</f>
        <v>577.386194176444</v>
      </c>
      <c r="H223" s="30">
        <f>(J223*'data'!$C$16+K223*OFFSET('data'!$C$17,0,$D$3)-I222*(OFFSET('data'!$C$18,0,$D$3)+'data'!$C$19+OFFSET('data'!$C$20,0,$D$3)))*$C223/60</f>
        <v>-0.8025030347993209</v>
      </c>
      <c r="I223" s="30">
        <f>(G222/60)*$C223/60+H223+I222</f>
        <v>22.909310159465</v>
      </c>
      <c r="J223" s="30">
        <f>J222+('data'!$C$19*I222-'data'!$C$16*J222)*$C223/60</f>
        <v>79.9255624674464</v>
      </c>
      <c r="K223" s="30">
        <f>K222+(OFFSET('data'!$C$20,0,$D$3)*I222-OFFSET('data'!$C$17,0,$D$3)*K222)*$C223/60</f>
        <v>62.0861783843072</v>
      </c>
      <c r="L223" s="28">
        <f>$A223/60</f>
        <v>18.2093477672415</v>
      </c>
      <c r="M223" s="24">
        <f>I223/'data'!$C$15*1000</f>
        <v>3.50008827105095</v>
      </c>
      <c r="N223" s="24">
        <f>N222+'data'!$G$21*(M222-N222)/60*C222</f>
        <v>3.49741784509304</v>
      </c>
      <c r="O223" s="25">
        <f>IF(N223&lt;='data'!$G$22,1.89,1.47)</f>
        <v>1.47</v>
      </c>
      <c r="P223" s="24">
        <f>$A223</f>
        <v>1092.560866034490</v>
      </c>
      <c r="Q223" s="29">
        <f>'data'!$G$23-'data'!$G$23*(1-('data'!$G$22^O223)/('data'!$G$22^O223+N223^O223))</f>
        <v>41.0955966600197</v>
      </c>
      <c r="R223" s="29">
        <f>VLOOKUP(IF(P223-'data'!$G$24&lt;0,0,P223-'data'!$G$24),P2:Q1104,2)</f>
        <v>41.0968454370556</v>
      </c>
    </row>
    <row r="224" ht="20.05" customHeight="1">
      <c r="A224" s="22">
        <f>$A223+C223</f>
        <v>1097.560866034490</v>
      </c>
      <c r="B224" s="23">
        <v>3.5</v>
      </c>
      <c r="C224" s="24">
        <v>5</v>
      </c>
      <c r="D224" t="b" s="25">
        <f>D$3</f>
        <v>1</v>
      </c>
      <c r="E224" s="24">
        <f>IF(B224-B223&gt;0,(B224-B223)/'data'!$G$26*100-1,E223-C224)</f>
        <v>-1050</v>
      </c>
      <c r="F224" s="25">
        <f>3600*(B224*'data'!$C$15/1000-H224-I224)/C224</f>
        <v>576.974470522695</v>
      </c>
      <c r="G224" s="25">
        <f>IF(N224&gt;B224,0,IF(E224&gt;0,'data'!$H$29,IF(F224&lt;0,0,F224)))</f>
        <v>576.974470522695</v>
      </c>
      <c r="H224" s="30">
        <f>(J224*'data'!$C$16+K224*OFFSET('data'!$C$17,0,$D$3)-I223*(OFFSET('data'!$C$18,0,$D$3)+'data'!$C$19+OFFSET('data'!$C$20,0,$D$3)))*$C224/60</f>
        <v>-0.801928233040436</v>
      </c>
      <c r="I224" s="30">
        <f>(G223/60)*$C224/60+H224+I223</f>
        <v>22.9093071961141</v>
      </c>
      <c r="J224" s="30">
        <f>J223+('data'!$C$19*I223-'data'!$C$16*J223)*$C224/60</f>
        <v>80.0102028935396</v>
      </c>
      <c r="K224" s="30">
        <f>K223+(OFFSET('data'!$C$20,0,$D$3)*I223-OFFSET('data'!$C$17,0,$D$3)*K223)*$C224/60</f>
        <v>62.289332190141</v>
      </c>
      <c r="L224" s="28">
        <f>$A224/60</f>
        <v>18.2926811005748</v>
      </c>
      <c r="M224" s="24">
        <f>I224/'data'!$C$15*1000</f>
        <v>3.5000878183097</v>
      </c>
      <c r="N224" s="24">
        <f>N223+'data'!$G$21*(M223-N223)/60*C223</f>
        <v>3.49744926856468</v>
      </c>
      <c r="O224" s="25">
        <f>IF(N224&lt;='data'!$G$22,1.89,1.47)</f>
        <v>1.47</v>
      </c>
      <c r="P224" s="24">
        <f>$A224</f>
        <v>1097.560866034490</v>
      </c>
      <c r="Q224" s="29">
        <f>'data'!$G$23-'data'!$G$23*(1-('data'!$G$22^O224)/('data'!$G$22^O224+N224^O224))</f>
        <v>41.0952937328429</v>
      </c>
      <c r="R224" s="29">
        <f>VLOOKUP(IF(P224-'data'!$G$24&lt;0,0,P224-'data'!$G$24),P2:Q1104,2)</f>
        <v>41.096527593495</v>
      </c>
    </row>
    <row r="225" ht="20.05" customHeight="1">
      <c r="A225" s="22">
        <f>$A224+C224</f>
        <v>1102.560866034490</v>
      </c>
      <c r="B225" s="23">
        <v>3.5</v>
      </c>
      <c r="C225" s="24">
        <v>5</v>
      </c>
      <c r="D225" t="b" s="25">
        <f>D$3</f>
        <v>1</v>
      </c>
      <c r="E225" s="24">
        <f>IF(B225-B224&gt;0,(B225-B224)/'data'!$G$26*100-1,E224-C225)</f>
        <v>-1055</v>
      </c>
      <c r="F225" s="25">
        <f>3600*(B225*'data'!$C$15/1000-H225-I225)/C225</f>
        <v>576.564855672707</v>
      </c>
      <c r="G225" s="25">
        <f>IF(N225&gt;B225,0,IF(E225&gt;0,'data'!$H$29,IF(F225&lt;0,0,F225)))</f>
        <v>576.564855672707</v>
      </c>
      <c r="H225" s="30">
        <f>(J225*'data'!$C$16+K225*OFFSET('data'!$C$17,0,$D$3)-I224*(OFFSET('data'!$C$18,0,$D$3)+'data'!$C$19+OFFSET('data'!$C$20,0,$D$3)))*$C225/60</f>
        <v>-0.801356377404063</v>
      </c>
      <c r="I225" s="30">
        <f>(G224/60)*$C225/60+H225+I224</f>
        <v>22.9093042499916</v>
      </c>
      <c r="J225" s="30">
        <f>J224+('data'!$C$19*I224-'data'!$C$16*J224)*$C225/60</f>
        <v>80.09434654773661</v>
      </c>
      <c r="K225" s="30">
        <f>K224+(OFFSET('data'!$C$20,0,$D$3)*I224-OFFSET('data'!$C$17,0,$D$3)*K224)*$C225/60</f>
        <v>62.4924080336703</v>
      </c>
      <c r="L225" s="28">
        <f>$A225/60</f>
        <v>18.3760144339082</v>
      </c>
      <c r="M225" s="24">
        <f>I225/'data'!$C$15*1000</f>
        <v>3.50008736820061</v>
      </c>
      <c r="N225" s="24">
        <f>N224+'data'!$G$21*(M224-N224)/60*C224</f>
        <v>3.49748031694213</v>
      </c>
      <c r="O225" s="25">
        <f>IF(N225&lt;='data'!$G$22,1.89,1.47)</f>
        <v>1.47</v>
      </c>
      <c r="P225" s="24">
        <f>$A225</f>
        <v>1102.560866034490</v>
      </c>
      <c r="Q225" s="29">
        <f>'data'!$G$23-'data'!$G$23*(1-('data'!$G$22^O225)/('data'!$G$22^O225+N225^O225))</f>
        <v>41.0949944247625</v>
      </c>
      <c r="R225" s="29">
        <f>VLOOKUP(IF(P225-'data'!$G$24&lt;0,0,P225-'data'!$G$24),P2:Q1104,2)</f>
        <v>41.0962135460854</v>
      </c>
    </row>
    <row r="226" ht="20.05" customHeight="1">
      <c r="A226" s="22">
        <f>$A225+C225</f>
        <v>1107.560866034490</v>
      </c>
      <c r="B226" s="23">
        <v>3.5</v>
      </c>
      <c r="C226" s="24">
        <v>5</v>
      </c>
      <c r="D226" t="b" s="25">
        <f>D$3</f>
        <v>1</v>
      </c>
      <c r="E226" s="24">
        <f>IF(B226-B225&gt;0,(B226-B225)/'data'!$G$26*100-1,E225-C226)</f>
        <v>-1060</v>
      </c>
      <c r="F226" s="25">
        <f>3600*(B226*'data'!$C$15/1000-H226-I226)/C226</f>
        <v>576.157337367561</v>
      </c>
      <c r="G226" s="25">
        <f>IF(N226&gt;B226,0,IF(E226&gt;0,'data'!$H$29,IF(F226&lt;0,0,F226)))</f>
        <v>576.157337367561</v>
      </c>
      <c r="H226" s="30">
        <f>(J226*'data'!$C$16+K226*OFFSET('data'!$C$17,0,$D$3)-I225*(OFFSET('data'!$C$18,0,$D$3)+'data'!$C$19+OFFSET('data'!$C$20,0,$D$3)))*$C226/60</f>
        <v>-0.800787450762827</v>
      </c>
      <c r="I226" s="30">
        <f>(G225/60)*$C226/60+H226+I225</f>
        <v>22.9093013209964</v>
      </c>
      <c r="J226" s="30">
        <f>J225+('data'!$C$19*I225-'data'!$C$16*J225)*$C226/60</f>
        <v>80.1779963456888</v>
      </c>
      <c r="K226" s="30">
        <f>K225+(OFFSET('data'!$C$20,0,$D$3)*I225-OFFSET('data'!$C$17,0,$D$3)*K225)*$C226/60</f>
        <v>62.6954059449733</v>
      </c>
      <c r="L226" s="28">
        <f>$A226/60</f>
        <v>18.4593477672415</v>
      </c>
      <c r="M226" s="24">
        <f>I226/'data'!$C$15*1000</f>
        <v>3.50008692070822</v>
      </c>
      <c r="N226" s="24">
        <f>N225+'data'!$G$21*(M225-N225)/60*C225</f>
        <v>3.49751099467017</v>
      </c>
      <c r="O226" s="25">
        <f>IF(N226&lt;='data'!$G$22,1.89,1.47)</f>
        <v>1.47</v>
      </c>
      <c r="P226" s="24">
        <f>$A226</f>
        <v>1107.560866034490</v>
      </c>
      <c r="Q226" s="29">
        <f>'data'!$G$23-'data'!$G$23*(1-('data'!$G$22^O226)/('data'!$G$22^O226+N226^O226))</f>
        <v>41.0946986928186</v>
      </c>
      <c r="R226" s="29">
        <f>VLOOKUP(IF(P226-'data'!$G$24&lt;0,0,P226-'data'!$G$24),P2:Q1104,2)</f>
        <v>41.0959032497683</v>
      </c>
    </row>
    <row r="227" ht="20.05" customHeight="1">
      <c r="A227" s="22">
        <f>$A226+C226</f>
        <v>1112.560866034490</v>
      </c>
      <c r="B227" s="23">
        <v>3.5</v>
      </c>
      <c r="C227" s="24">
        <v>5</v>
      </c>
      <c r="D227" t="b" s="25">
        <f>D$3</f>
        <v>1</v>
      </c>
      <c r="E227" s="24">
        <f>IF(B227-B226&gt;0,(B227-B226)/'data'!$G$26*100-1,E226-C227)</f>
        <v>-1065</v>
      </c>
      <c r="F227" s="25">
        <f>3600*(B227*'data'!$C$15/1000-H227-I227)/C227</f>
        <v>575.7519034200971</v>
      </c>
      <c r="G227" s="25">
        <f>IF(N227&gt;B227,0,IF(E227&gt;0,'data'!$H$29,IF(F227&lt;0,0,F227)))</f>
        <v>575.7519034200971</v>
      </c>
      <c r="H227" s="30">
        <f>(J227*'data'!$C$16+K227*OFFSET('data'!$C$17,0,$D$3)-I226*(OFFSET('data'!$C$18,0,$D$3)+'data'!$C$19+OFFSET('data'!$C$20,0,$D$3)))*$C227/60</f>
        <v>-0.800221436089816</v>
      </c>
      <c r="I227" s="30">
        <f>(G226/60)*$C227/60+H227+I226</f>
        <v>22.9092984090282</v>
      </c>
      <c r="J227" s="30">
        <f>J226+('data'!$C$19*I226-'data'!$C$16*J226)*$C227/60</f>
        <v>80.2611551859351</v>
      </c>
      <c r="K227" s="30">
        <f>K226+(OFFSET('data'!$C$20,0,$D$3)*I226-OFFSET('data'!$C$17,0,$D$3)*K226)*$C227/60</f>
        <v>62.8983259541158</v>
      </c>
      <c r="L227" s="28">
        <f>$A227/60</f>
        <v>18.5426811005748</v>
      </c>
      <c r="M227" s="24">
        <f>I227/'data'!$C$15*1000</f>
        <v>3.50008647581723</v>
      </c>
      <c r="N227" s="24">
        <f>N226+'data'!$G$21*(M226-N226)/60*C226</f>
        <v>3.49754130614111</v>
      </c>
      <c r="O227" s="25">
        <f>IF(N227&lt;='data'!$G$22,1.89,1.47)</f>
        <v>1.47</v>
      </c>
      <c r="P227" s="24">
        <f>$A227</f>
        <v>1112.560866034490</v>
      </c>
      <c r="Q227" s="29">
        <f>'data'!$G$23-'data'!$G$23*(1-('data'!$G$22^O227)/('data'!$G$22^O227+N227^O227))</f>
        <v>41.094406494560</v>
      </c>
      <c r="R227" s="29">
        <f>VLOOKUP(IF(P227-'data'!$G$24&lt;0,0,P227-'data'!$G$24),P2:Q1104,2)</f>
        <v>41.0955966600197</v>
      </c>
    </row>
    <row r="228" ht="20.05" customHeight="1">
      <c r="A228" s="22">
        <f>$A227+C227</f>
        <v>1117.560866034490</v>
      </c>
      <c r="B228" s="23">
        <v>3.5</v>
      </c>
      <c r="C228" s="24">
        <v>5</v>
      </c>
      <c r="D228" t="b" s="25">
        <f>D$3</f>
        <v>1</v>
      </c>
      <c r="E228" s="24">
        <f>IF(B228-B227&gt;0,(B228-B227)/'data'!$G$26*100-1,E227-C228)</f>
        <v>-1070</v>
      </c>
      <c r="F228" s="25">
        <f>3600*(B228*'data'!$C$15/1000-H228-I228)/C228</f>
        <v>575.348541714853</v>
      </c>
      <c r="G228" s="25">
        <f>IF(N228&gt;B228,0,IF(E228&gt;0,'data'!$H$29,IF(F228&lt;0,0,F228)))</f>
        <v>575.348541714853</v>
      </c>
      <c r="H228" s="30">
        <f>(J228*'data'!$C$16+K228*OFFSET('data'!$C$17,0,$D$3)-I227*(OFFSET('data'!$C$18,0,$D$3)+'data'!$C$19+OFFSET('data'!$C$20,0,$D$3)))*$C228/60</f>
        <v>-0.799658316458</v>
      </c>
      <c r="I228" s="30">
        <f>(G227/60)*$C228/60+H228+I227</f>
        <v>22.909295513987</v>
      </c>
      <c r="J228" s="30">
        <f>J227+('data'!$C$19*I227-'data'!$C$16*J227)*$C228/60</f>
        <v>80.3438259500024</v>
      </c>
      <c r="K228" s="30">
        <f>K227+(OFFSET('data'!$C$20,0,$D$3)*I227-OFFSET('data'!$C$17,0,$D$3)*K227)*$C228/60</f>
        <v>63.1011680911509</v>
      </c>
      <c r="L228" s="28">
        <f>$A228/60</f>
        <v>18.6260144339082</v>
      </c>
      <c r="M228" s="24">
        <f>I228/'data'!$C$15*1000</f>
        <v>3.50008603351235</v>
      </c>
      <c r="N228" s="24">
        <f>N227+'data'!$G$21*(M227-N227)/60*C227</f>
        <v>3.49757125569538</v>
      </c>
      <c r="O228" s="25">
        <f>IF(N228&lt;='data'!$G$22,1.89,1.47)</f>
        <v>1.47</v>
      </c>
      <c r="P228" s="24">
        <f>$A228</f>
        <v>1117.560866034490</v>
      </c>
      <c r="Q228" s="29">
        <f>'data'!$G$23-'data'!$G$23*(1-('data'!$G$22^O228)/('data'!$G$22^O228+N228^O228))</f>
        <v>41.0941177880387</v>
      </c>
      <c r="R228" s="29">
        <f>VLOOKUP(IF(P228-'data'!$G$24&lt;0,0,P228-'data'!$G$24),P2:Q1104,2)</f>
        <v>41.0952937328429</v>
      </c>
    </row>
    <row r="229" ht="20.05" customHeight="1">
      <c r="A229" s="22">
        <f>$A228+C228</f>
        <v>1122.560866034490</v>
      </c>
      <c r="B229" s="23">
        <v>3.5</v>
      </c>
      <c r="C229" s="24">
        <v>5</v>
      </c>
      <c r="D229" t="b" s="25">
        <f>D$3</f>
        <v>1</v>
      </c>
      <c r="E229" s="24">
        <f>IF(B229-B228&gt;0,(B229-B228)/'data'!$G$26*100-1,E228-C229)</f>
        <v>-1075</v>
      </c>
      <c r="F229" s="25">
        <f>3600*(B229*'data'!$C$15/1000-H229-I229)/C229</f>
        <v>574.947240207266</v>
      </c>
      <c r="G229" s="25">
        <f>IF(N229&gt;B229,0,IF(E229&gt;0,'data'!$H$29,IF(F229&lt;0,0,F229)))</f>
        <v>574.947240207266</v>
      </c>
      <c r="H229" s="30">
        <f>(J229*'data'!$C$16+K229*OFFSET('data'!$C$17,0,$D$3)-I228*(OFFSET('data'!$C$18,0,$D$3)+'data'!$C$19+OFFSET('data'!$C$20,0,$D$3)))*$C229/60</f>
        <v>-0.799098075039618</v>
      </c>
      <c r="I229" s="30">
        <f>(G228/60)*$C229/60+H229+I228</f>
        <v>22.9092926357736</v>
      </c>
      <c r="J229" s="30">
        <f>J228+('data'!$C$19*I228-'data'!$C$16*J228)*$C229/60</f>
        <v>80.4260115025053</v>
      </c>
      <c r="K229" s="30">
        <f>K228+(OFFSET('data'!$C$20,0,$D$3)*I228-OFFSET('data'!$C$17,0,$D$3)*K228)*$C229/60</f>
        <v>63.3039323861193</v>
      </c>
      <c r="L229" s="28">
        <f>$A229/60</f>
        <v>18.7093477672415</v>
      </c>
      <c r="M229" s="24">
        <f>I229/'data'!$C$15*1000</f>
        <v>3.50008559377842</v>
      </c>
      <c r="N229" s="24">
        <f>N228+'data'!$G$21*(M228-N228)/60*C228</f>
        <v>3.49760084762216</v>
      </c>
      <c r="O229" s="25">
        <f>IF(N229&lt;='data'!$G$22,1.89,1.47)</f>
        <v>1.47</v>
      </c>
      <c r="P229" s="24">
        <f>$A229</f>
        <v>1122.560866034490</v>
      </c>
      <c r="Q229" s="29">
        <f>'data'!$G$23-'data'!$G$23*(1-('data'!$G$22^O229)/('data'!$G$22^O229+N229^O229))</f>
        <v>41.0938325318036</v>
      </c>
      <c r="R229" s="29">
        <f>VLOOKUP(IF(P229-'data'!$G$24&lt;0,0,P229-'data'!$G$24),P2:Q1104,2)</f>
        <v>41.0949944247625</v>
      </c>
    </row>
    <row r="230" ht="20.05" customHeight="1">
      <c r="A230" s="22">
        <f>$A229+C229</f>
        <v>1127.560866034490</v>
      </c>
      <c r="B230" s="23">
        <v>3.5</v>
      </c>
      <c r="C230" s="24">
        <v>5</v>
      </c>
      <c r="D230" t="b" s="25">
        <f>D$3</f>
        <v>1</v>
      </c>
      <c r="E230" s="24">
        <f>IF(B230-B229&gt;0,(B230-B229)/'data'!$G$26*100-1,E229-C230)</f>
        <v>-1080</v>
      </c>
      <c r="F230" s="25">
        <f>3600*(B230*'data'!$C$15/1000-H230-I230)/C230</f>
        <v>574.5479869235591</v>
      </c>
      <c r="G230" s="25">
        <f>IF(N230&gt;B230,0,IF(E230&gt;0,'data'!$H$29,IF(F230&lt;0,0,F230)))</f>
        <v>574.5479869235591</v>
      </c>
      <c r="H230" s="30">
        <f>(J230*'data'!$C$16+K230*OFFSET('data'!$C$17,0,$D$3)-I229*(OFFSET('data'!$C$18,0,$D$3)+'data'!$C$19+OFFSET('data'!$C$20,0,$D$3)))*$C230/60</f>
        <v>-0.798540695105625</v>
      </c>
      <c r="I230" s="30">
        <f>(G229/60)*$C230/60+H230+I229</f>
        <v>22.9092897742892</v>
      </c>
      <c r="J230" s="30">
        <f>J229+('data'!$C$19*I229-'data'!$C$16*J229)*$C230/60</f>
        <v>80.5077146912453</v>
      </c>
      <c r="K230" s="30">
        <f>K229+(OFFSET('data'!$C$20,0,$D$3)*I229-OFFSET('data'!$C$17,0,$D$3)*K229)*$C230/60</f>
        <v>63.5066188690491</v>
      </c>
      <c r="L230" s="28">
        <f>$A230/60</f>
        <v>18.7926811005748</v>
      </c>
      <c r="M230" s="24">
        <f>I230/'data'!$C$15*1000</f>
        <v>3.50008515660035</v>
      </c>
      <c r="N230" s="24">
        <f>N229+'data'!$G$21*(M229-N229)/60*C229</f>
        <v>3.49763008615999</v>
      </c>
      <c r="O230" s="25">
        <f>IF(N230&lt;='data'!$G$22,1.89,1.47)</f>
        <v>1.47</v>
      </c>
      <c r="P230" s="24">
        <f>$A230</f>
        <v>1127.560866034490</v>
      </c>
      <c r="Q230" s="29">
        <f>'data'!$G$23-'data'!$G$23*(1-('data'!$G$22^O230)/('data'!$G$22^O230+N230^O230))</f>
        <v>41.0935506848948</v>
      </c>
      <c r="R230" s="29">
        <f>VLOOKUP(IF(P230-'data'!$G$24&lt;0,0,P230-'data'!$G$24),P2:Q1104,2)</f>
        <v>41.0946986928186</v>
      </c>
    </row>
    <row r="231" ht="20.05" customHeight="1">
      <c r="A231" s="22">
        <f>$A230+C230</f>
        <v>1132.560866034490</v>
      </c>
      <c r="B231" s="23">
        <v>3.5</v>
      </c>
      <c r="C231" s="24">
        <v>5</v>
      </c>
      <c r="D231" t="b" s="25">
        <f>D$3</f>
        <v>1</v>
      </c>
      <c r="E231" s="24">
        <f>IF(B231-B230&gt;0,(B231-B230)/'data'!$G$26*100-1,E230-C231)</f>
        <v>-1085</v>
      </c>
      <c r="F231" s="25">
        <f>3600*(B231*'data'!$C$15/1000-H231-I231)/C231</f>
        <v>574.150769960092</v>
      </c>
      <c r="G231" s="25">
        <f>IF(N231&gt;B231,0,IF(E231&gt;0,'data'!$H$29,IF(F231&lt;0,0,F231)))</f>
        <v>574.150769960092</v>
      </c>
      <c r="H231" s="30">
        <f>(J231*'data'!$C$16+K231*OFFSET('data'!$C$17,0,$D$3)-I230*(OFFSET('data'!$C$18,0,$D$3)+'data'!$C$19+OFFSET('data'!$C$20,0,$D$3)))*$C231/60</f>
        <v>-0.797986160025087</v>
      </c>
      <c r="I231" s="30">
        <f>(G230/60)*$C231/60+H231+I230</f>
        <v>22.9092869294357</v>
      </c>
      <c r="J231" s="30">
        <f>J230+('data'!$C$19*I230-'data'!$C$16*J230)*$C231/60</f>
        <v>80.58893834730981</v>
      </c>
      <c r="K231" s="30">
        <f>K230+(OFFSET('data'!$C$20,0,$D$3)*I230-OFFSET('data'!$C$17,0,$D$3)*K230)*$C231/60</f>
        <v>63.7092275699559</v>
      </c>
      <c r="L231" s="28">
        <f>$A231/60</f>
        <v>18.8760144339082</v>
      </c>
      <c r="M231" s="24">
        <f>I231/'data'!$C$15*1000</f>
        <v>3.50008472196315</v>
      </c>
      <c r="N231" s="24">
        <f>N230+'data'!$G$21*(M230-N230)/60*C230</f>
        <v>3.49765897549734</v>
      </c>
      <c r="O231" s="25">
        <f>IF(N231&lt;='data'!$G$22,1.89,1.47)</f>
        <v>1.47</v>
      </c>
      <c r="P231" s="24">
        <f>$A231</f>
        <v>1132.560866034490</v>
      </c>
      <c r="Q231" s="29">
        <f>'data'!$G$23-'data'!$G$23*(1-('data'!$G$22^O231)/('data'!$G$22^O231+N231^O231))</f>
        <v>41.0932722068377</v>
      </c>
      <c r="R231" s="29">
        <f>VLOOKUP(IF(P231-'data'!$G$24&lt;0,0,P231-'data'!$G$24),P2:Q1104,2)</f>
        <v>41.094406494560</v>
      </c>
    </row>
    <row r="232" ht="20.05" customHeight="1">
      <c r="A232" s="22">
        <f>$A231+C231</f>
        <v>1137.560866034490</v>
      </c>
      <c r="B232" s="23">
        <v>3.5</v>
      </c>
      <c r="C232" s="24">
        <v>5</v>
      </c>
      <c r="D232" t="b" s="25">
        <f>D$3</f>
        <v>1</v>
      </c>
      <c r="E232" s="24">
        <f>IF(B232-B231&gt;0,(B232-B231)/'data'!$G$26*100-1,E231-C232)</f>
        <v>-1090</v>
      </c>
      <c r="F232" s="25">
        <f>3600*(B232*'data'!$C$15/1000-H232-I232)/C232</f>
        <v>573.7555774830309</v>
      </c>
      <c r="G232" s="25">
        <f>IF(N232&gt;B232,0,IF(E232&gt;0,'data'!$H$29,IF(F232&lt;0,0,F232)))</f>
        <v>573.7555774830309</v>
      </c>
      <c r="H232" s="30">
        <f>(J232*'data'!$C$16+K232*OFFSET('data'!$C$17,0,$D$3)-I231*(OFFSET('data'!$C$18,0,$D$3)+'data'!$C$19+OFFSET('data'!$C$20,0,$D$3)))*$C232/60</f>
        <v>-0.797434453264625</v>
      </c>
      <c r="I232" s="30">
        <f>(G231/60)*$C232/60+H232+I231</f>
        <v>22.9092841011156</v>
      </c>
      <c r="J232" s="30">
        <f>J231+('data'!$C$19*I231-'data'!$C$16*J231)*$C232/60</f>
        <v>80.6696852851699</v>
      </c>
      <c r="K232" s="30">
        <f>K231+(OFFSET('data'!$C$20,0,$D$3)*I231-OFFSET('data'!$C$17,0,$D$3)*K231)*$C232/60</f>
        <v>63.9117585188429</v>
      </c>
      <c r="L232" s="28">
        <f>$A232/60</f>
        <v>18.9593477672415</v>
      </c>
      <c r="M232" s="24">
        <f>I232/'data'!$C$15*1000</f>
        <v>3.50008428985193</v>
      </c>
      <c r="N232" s="24">
        <f>N231+'data'!$G$21*(M231-N231)/60*C231</f>
        <v>3.49768751977323</v>
      </c>
      <c r="O232" s="25">
        <f>IF(N232&lt;='data'!$G$22,1.89,1.47)</f>
        <v>1.47</v>
      </c>
      <c r="P232" s="24">
        <f>$A232</f>
        <v>1137.560866034490</v>
      </c>
      <c r="Q232" s="29">
        <f>'data'!$G$23-'data'!$G$23*(1-('data'!$G$22^O232)/('data'!$G$22^O232+N232^O232))</f>
        <v>41.0929970576373</v>
      </c>
      <c r="R232" s="29">
        <f>VLOOKUP(IF(P232-'data'!$G$24&lt;0,0,P232-'data'!$G$24),P2:Q1104,2)</f>
        <v>41.0941177880387</v>
      </c>
    </row>
    <row r="233" ht="20.05" customHeight="1">
      <c r="A233" s="22">
        <f>$A232+C232</f>
        <v>1142.560866034490</v>
      </c>
      <c r="B233" s="23">
        <v>3.5</v>
      </c>
      <c r="C233" s="24">
        <v>5</v>
      </c>
      <c r="D233" t="b" s="25">
        <f>D$3</f>
        <v>1</v>
      </c>
      <c r="E233" s="24">
        <f>IF(B233-B232&gt;0,(B233-B232)/'data'!$G$26*100-1,E232-C233)</f>
        <v>-1095</v>
      </c>
      <c r="F233" s="25">
        <f>3600*(B233*'data'!$C$15/1000-H233-I233)/C233</f>
        <v>573.362397727935</v>
      </c>
      <c r="G233" s="25">
        <f>IF(N233&gt;B233,0,IF(E233&gt;0,'data'!$H$29,IF(F233&lt;0,0,F233)))</f>
        <v>573.362397727935</v>
      </c>
      <c r="H233" s="30">
        <f>(J233*'data'!$C$16+K233*OFFSET('data'!$C$17,0,$D$3)-I232*(OFFSET('data'!$C$18,0,$D$3)+'data'!$C$19+OFFSET('data'!$C$20,0,$D$3)))*$C233/60</f>
        <v>-0.796885558387836</v>
      </c>
      <c r="I233" s="30">
        <f>(G232/60)*$C233/60+H233+I232</f>
        <v>22.909281289232</v>
      </c>
      <c r="J233" s="30">
        <f>J232+('data'!$C$19*I232-'data'!$C$16*J232)*$C233/60</f>
        <v>80.749958302778</v>
      </c>
      <c r="K233" s="30">
        <f>K232+(OFFSET('data'!$C$20,0,$D$3)*I232-OFFSET('data'!$C$17,0,$D$3)*K232)*$C233/60</f>
        <v>64.1142117457008</v>
      </c>
      <c r="L233" s="28">
        <f>$A233/60</f>
        <v>19.0426811005748</v>
      </c>
      <c r="M233" s="24">
        <f>I233/'data'!$C$15*1000</f>
        <v>3.50008386025188</v>
      </c>
      <c r="N233" s="24">
        <f>N232+'data'!$G$21*(M232-N232)/60*C232</f>
        <v>3.49771572307779</v>
      </c>
      <c r="O233" s="25">
        <f>IF(N233&lt;='data'!$G$22,1.89,1.47)</f>
        <v>1.47</v>
      </c>
      <c r="P233" s="24">
        <f>$A233</f>
        <v>1142.560866034490</v>
      </c>
      <c r="Q233" s="29">
        <f>'data'!$G$23-'data'!$G$23*(1-('data'!$G$22^O233)/('data'!$G$22^O233+N233^O233))</f>
        <v>41.0927251977724</v>
      </c>
      <c r="R233" s="29">
        <f>VLOOKUP(IF(P233-'data'!$G$24&lt;0,0,P233-'data'!$G$24),P2:Q1104,2)</f>
        <v>41.0938325318036</v>
      </c>
    </row>
    <row r="234" ht="20.05" customHeight="1">
      <c r="A234" s="22">
        <f>$A233+C233</f>
        <v>1147.560866034490</v>
      </c>
      <c r="B234" s="23">
        <v>3.5</v>
      </c>
      <c r="C234" s="24">
        <v>5</v>
      </c>
      <c r="D234" t="b" s="25">
        <f>D$3</f>
        <v>1</v>
      </c>
      <c r="E234" s="24">
        <f>IF(B234-B233&gt;0,(B234-B233)/'data'!$G$26*100-1,E233-C234)</f>
        <v>-1100</v>
      </c>
      <c r="F234" s="25">
        <f>3600*(B234*'data'!$C$15/1000-H234-I234)/C234</f>
        <v>572.971218999558</v>
      </c>
      <c r="G234" s="25">
        <f>IF(N234&gt;B234,0,IF(E234&gt;0,'data'!$H$29,IF(F234&lt;0,0,F234)))</f>
        <v>572.971218999558</v>
      </c>
      <c r="H234" s="30">
        <f>(J234*'data'!$C$16+K234*OFFSET('data'!$C$17,0,$D$3)-I233*(OFFSET('data'!$C$18,0,$D$3)+'data'!$C$19+OFFSET('data'!$C$20,0,$D$3)))*$C234/60</f>
        <v>-0.796339459054724</v>
      </c>
      <c r="I234" s="30">
        <f>(G233/60)*$C234/60+H234+I233</f>
        <v>22.9092784936883</v>
      </c>
      <c r="J234" s="30">
        <f>J233+('data'!$C$19*I233-'data'!$C$16*J233)*$C234/60</f>
        <v>80.8297601816648</v>
      </c>
      <c r="K234" s="30">
        <f>K233+(OFFSET('data'!$C$20,0,$D$3)*I233-OFFSET('data'!$C$17,0,$D$3)*K233)*$C234/60</f>
        <v>64.3165872805078</v>
      </c>
      <c r="L234" s="28">
        <f>$A234/60</f>
        <v>19.1260144339082</v>
      </c>
      <c r="M234" s="24">
        <f>I234/'data'!$C$15*1000</f>
        <v>3.50008343314824</v>
      </c>
      <c r="N234" s="24">
        <f>N233+'data'!$G$21*(M233-N233)/60*C233</f>
        <v>3.49774358945286</v>
      </c>
      <c r="O234" s="25">
        <f>IF(N234&lt;='data'!$G$22,1.89,1.47)</f>
        <v>1.47</v>
      </c>
      <c r="P234" s="24">
        <f>$A234</f>
        <v>1147.560866034490</v>
      </c>
      <c r="Q234" s="29">
        <f>'data'!$G$23-'data'!$G$23*(1-('data'!$G$22^O234)/('data'!$G$22^O234+N234^O234))</f>
        <v>41.092456588190</v>
      </c>
      <c r="R234" s="29">
        <f>VLOOKUP(IF(P234-'data'!$G$24&lt;0,0,P234-'data'!$G$24),P2:Q1104,2)</f>
        <v>41.0935506848948</v>
      </c>
    </row>
    <row r="235" ht="20.05" customHeight="1">
      <c r="A235" s="22">
        <f>$A234+C234</f>
        <v>1152.560866034490</v>
      </c>
      <c r="B235" s="23">
        <v>3.5</v>
      </c>
      <c r="C235" s="24">
        <v>5</v>
      </c>
      <c r="D235" t="b" s="25">
        <f>D$3</f>
        <v>1</v>
      </c>
      <c r="E235" s="24">
        <f>IF(B235-B234&gt;0,(B235-B234)/'data'!$G$26*100-1,E234-C235)</f>
        <v>-1105</v>
      </c>
      <c r="F235" s="25">
        <f>3600*(B235*'data'!$C$15/1000-H235-I235)/C235</f>
        <v>572.582029671004</v>
      </c>
      <c r="G235" s="25">
        <f>IF(N235&gt;B235,0,IF(E235&gt;0,'data'!$H$29,IF(F235&lt;0,0,F235)))</f>
        <v>572.582029671004</v>
      </c>
      <c r="H235" s="30">
        <f>(J235*'data'!$C$16+K235*OFFSET('data'!$C$17,0,$D$3)-I234*(OFFSET('data'!$C$18,0,$D$3)+'data'!$C$19+OFFSET('data'!$C$20,0,$D$3)))*$C235/60</f>
        <v>-0.79579613902112</v>
      </c>
      <c r="I235" s="30">
        <f>(G234/60)*$C235/60+H235+I234</f>
        <v>22.9092757143888</v>
      </c>
      <c r="J235" s="30">
        <f>J234+('data'!$C$19*I234-'data'!$C$16*J234)*$C235/60</f>
        <v>80.90909368703559</v>
      </c>
      <c r="K235" s="30">
        <f>K234+(OFFSET('data'!$C$20,0,$D$3)*I234-OFFSET('data'!$C$17,0,$D$3)*K234)*$C235/60</f>
        <v>64.5188851532297</v>
      </c>
      <c r="L235" s="28">
        <f>$A235/60</f>
        <v>19.2093477672415</v>
      </c>
      <c r="M235" s="24">
        <f>I235/'data'!$C$15*1000</f>
        <v>3.5000830085264</v>
      </c>
      <c r="N235" s="24">
        <f>N234+'data'!$G$21*(M234-N234)/60*C234</f>
        <v>3.49777112289253</v>
      </c>
      <c r="O235" s="25">
        <f>IF(N235&lt;='data'!$G$22,1.89,1.47)</f>
        <v>1.47</v>
      </c>
      <c r="P235" s="24">
        <f>$A235</f>
        <v>1152.560866034490</v>
      </c>
      <c r="Q235" s="29">
        <f>'data'!$G$23-'data'!$G$23*(1-('data'!$G$22^O235)/('data'!$G$22^O235+N235^O235))</f>
        <v>41.0921911902998</v>
      </c>
      <c r="R235" s="29">
        <f>VLOOKUP(IF(P235-'data'!$G$24&lt;0,0,P235-'data'!$G$24),P2:Q1104,2)</f>
        <v>41.0932722068377</v>
      </c>
    </row>
    <row r="236" ht="20.05" customHeight="1">
      <c r="A236" s="22">
        <f>$A235+C235</f>
        <v>1157.560866034490</v>
      </c>
      <c r="B236" s="23">
        <v>3.5</v>
      </c>
      <c r="C236" s="24">
        <v>5</v>
      </c>
      <c r="D236" t="b" s="25">
        <f>D$3</f>
        <v>1</v>
      </c>
      <c r="E236" s="24">
        <f>IF(B236-B235&gt;0,(B236-B235)/'data'!$G$26*100-1,E235-C236)</f>
        <v>-1110</v>
      </c>
      <c r="F236" s="25">
        <f>3600*(B236*'data'!$C$15/1000-H236-I236)/C236</f>
        <v>572.194818183695</v>
      </c>
      <c r="G236" s="25">
        <f>IF(N236&gt;B236,0,IF(E236&gt;0,'data'!$H$29,IF(F236&lt;0,0,F236)))</f>
        <v>572.194818183695</v>
      </c>
      <c r="H236" s="30">
        <f>(J236*'data'!$C$16+K236*OFFSET('data'!$C$17,0,$D$3)-I235*(OFFSET('data'!$C$18,0,$D$3)+'data'!$C$19+OFFSET('data'!$C$20,0,$D$3)))*$C236/60</f>
        <v>-0.795255582138147</v>
      </c>
      <c r="I236" s="30">
        <f>(G235/60)*$C236/60+H236+I235</f>
        <v>22.9092729512382</v>
      </c>
      <c r="J236" s="30">
        <f>J235+('data'!$C$19*I235-'data'!$C$16*J235)*$C236/60</f>
        <v>80.98796156786629</v>
      </c>
      <c r="K236" s="30">
        <f>K235+(OFFSET('data'!$C$20,0,$D$3)*I235-OFFSET('data'!$C$17,0,$D$3)*K235)*$C236/60</f>
        <v>64.7211053938198</v>
      </c>
      <c r="L236" s="28">
        <f>$A236/60</f>
        <v>19.2926811005748</v>
      </c>
      <c r="M236" s="24">
        <f>I236/'data'!$C$15*1000</f>
        <v>3.50008258637178</v>
      </c>
      <c r="N236" s="24">
        <f>N235+'data'!$G$21*(M235-N235)/60*C235</f>
        <v>3.49779832734373</v>
      </c>
      <c r="O236" s="25">
        <f>IF(N236&lt;='data'!$G$22,1.89,1.47)</f>
        <v>1.47</v>
      </c>
      <c r="P236" s="24">
        <f>$A236</f>
        <v>1157.560866034490</v>
      </c>
      <c r="Q236" s="29">
        <f>'data'!$G$23-'data'!$G$23*(1-('data'!$G$22^O236)/('data'!$G$22^O236+N236^O236))</f>
        <v>41.0919289659687</v>
      </c>
      <c r="R236" s="29">
        <f>VLOOKUP(IF(P236-'data'!$G$24&lt;0,0,P236-'data'!$G$24),P2:Q1104,2)</f>
        <v>41.0929970576373</v>
      </c>
    </row>
    <row r="237" ht="20.05" customHeight="1">
      <c r="A237" s="22">
        <f>$A236+C236</f>
        <v>1162.560866034490</v>
      </c>
      <c r="B237" s="23">
        <v>3.5</v>
      </c>
      <c r="C237" s="24">
        <v>5</v>
      </c>
      <c r="D237" t="b" s="25">
        <f>D$3</f>
        <v>1</v>
      </c>
      <c r="E237" s="24">
        <f>IF(B237-B236&gt;0,(B237-B236)/'data'!$G$26*100-1,E236-C237)</f>
        <v>-1115</v>
      </c>
      <c r="F237" s="25">
        <f>3600*(B237*'data'!$C$15/1000-H237-I237)/C237</f>
        <v>571.809573046891</v>
      </c>
      <c r="G237" s="25">
        <f>IF(N237&gt;B237,0,IF(E237&gt;0,'data'!$H$29,IF(F237&lt;0,0,F237)))</f>
        <v>571.809573046891</v>
      </c>
      <c r="H237" s="30">
        <f>(J237*'data'!$C$16+K237*OFFSET('data'!$C$17,0,$D$3)-I236*(OFFSET('data'!$C$18,0,$D$3)+'data'!$C$19+OFFSET('data'!$C$20,0,$D$3)))*$C237/60</f>
        <v>-0.794717772351642</v>
      </c>
      <c r="I237" s="30">
        <f>(G236/60)*$C237/60+H237+I236</f>
        <v>22.9092702041417</v>
      </c>
      <c r="J237" s="30">
        <f>J236+('data'!$C$19*I236-'data'!$C$16*J236)*$C237/60</f>
        <v>81.0663665569984</v>
      </c>
      <c r="K237" s="30">
        <f>K236+(OFFSET('data'!$C$20,0,$D$3)*I236-OFFSET('data'!$C$17,0,$D$3)*K236)*$C237/60</f>
        <v>64.92324803221889</v>
      </c>
      <c r="L237" s="28">
        <f>$A237/60</f>
        <v>19.3760144339082</v>
      </c>
      <c r="M237" s="24">
        <f>I237/'data'!$C$15*1000</f>
        <v>3.50008216666991</v>
      </c>
      <c r="N237" s="24">
        <f>N236+'data'!$G$21*(M236-N236)/60*C236</f>
        <v>3.49782520670677</v>
      </c>
      <c r="O237" s="25">
        <f>IF(N237&lt;='data'!$G$22,1.89,1.47)</f>
        <v>1.47</v>
      </c>
      <c r="P237" s="24">
        <f>$A237</f>
        <v>1162.560866034490</v>
      </c>
      <c r="Q237" s="29">
        <f>'data'!$G$23-'data'!$G$23*(1-('data'!$G$22^O237)/('data'!$G$22^O237+N237^O237))</f>
        <v>41.0916698775153</v>
      </c>
      <c r="R237" s="29">
        <f>VLOOKUP(IF(P237-'data'!$G$24&lt;0,0,P237-'data'!$G$24),P2:Q1104,2)</f>
        <v>41.0927251977724</v>
      </c>
    </row>
    <row r="238" ht="20.05" customHeight="1">
      <c r="A238" s="22">
        <f>$A237+C237</f>
        <v>1167.560866034490</v>
      </c>
      <c r="B238" s="23">
        <v>3.5</v>
      </c>
      <c r="C238" s="24">
        <v>5</v>
      </c>
      <c r="D238" t="b" s="25">
        <f>D$3</f>
        <v>1</v>
      </c>
      <c r="E238" s="24">
        <f>IF(B238-B237&gt;0,(B238-B237)/'data'!$G$26*100-1,E237-C238)</f>
        <v>-1120</v>
      </c>
      <c r="F238" s="25">
        <f>3600*(B238*'data'!$C$15/1000-H238-I238)/C238</f>
        <v>571.426282837139</v>
      </c>
      <c r="G238" s="25">
        <f>IF(N238&gt;B238,0,IF(E238&gt;0,'data'!$H$29,IF(F238&lt;0,0,F238)))</f>
        <v>571.426282837139</v>
      </c>
      <c r="H238" s="30">
        <f>(J238*'data'!$C$16+K238*OFFSET('data'!$C$17,0,$D$3)-I237*(OFFSET('data'!$C$18,0,$D$3)+'data'!$C$19+OFFSET('data'!$C$20,0,$D$3)))*$C238/60</f>
        <v>-0.794182693701597</v>
      </c>
      <c r="I238" s="30">
        <f>(G237/60)*$C238/60+H238+I237</f>
        <v>22.9092674730052</v>
      </c>
      <c r="J238" s="30">
        <f>J237+('data'!$C$19*I237-'data'!$C$16*J237)*$C238/60</f>
        <v>81.1443113712338</v>
      </c>
      <c r="K238" s="30">
        <f>K237+(OFFSET('data'!$C$20,0,$D$3)*I237-OFFSET('data'!$C$17,0,$D$3)*K237)*$C238/60</f>
        <v>65.12531309835551</v>
      </c>
      <c r="L238" s="28">
        <f>$A238/60</f>
        <v>19.4593477672415</v>
      </c>
      <c r="M238" s="24">
        <f>I238/'data'!$C$15*1000</f>
        <v>3.50008174940642</v>
      </c>
      <c r="N238" s="24">
        <f>N237+'data'!$G$21*(M237-N237)/60*C237</f>
        <v>3.49785176483589</v>
      </c>
      <c r="O238" s="25">
        <f>IF(N238&lt;='data'!$G$22,1.89,1.47)</f>
        <v>1.47</v>
      </c>
      <c r="P238" s="24">
        <f>$A238</f>
        <v>1167.560866034490</v>
      </c>
      <c r="Q238" s="29">
        <f>'data'!$G$23-'data'!$G$23*(1-('data'!$G$22^O238)/('data'!$G$22^O238+N238^O238))</f>
        <v>41.0914138877048</v>
      </c>
      <c r="R238" s="29">
        <f>VLOOKUP(IF(P238-'data'!$G$24&lt;0,0,P238-'data'!$G$24),P2:Q1104,2)</f>
        <v>41.092456588190</v>
      </c>
    </row>
    <row r="239" ht="20.05" customHeight="1">
      <c r="A239" s="22">
        <f>$A238+C238</f>
        <v>1172.560866034490</v>
      </c>
      <c r="B239" s="23">
        <v>3.5</v>
      </c>
      <c r="C239" s="24">
        <v>5</v>
      </c>
      <c r="D239" t="b" s="25">
        <f>D$3</f>
        <v>1</v>
      </c>
      <c r="E239" s="24">
        <f>IF(B239-B238&gt;0,(B239-B238)/'data'!$G$26*100-1,E238-C239)</f>
        <v>-1125</v>
      </c>
      <c r="F239" s="25">
        <f>3600*(B239*'data'!$C$15/1000-H239-I239)/C239</f>
        <v>571.044936197958</v>
      </c>
      <c r="G239" s="25">
        <f>IF(N239&gt;B239,0,IF(E239&gt;0,'data'!$H$29,IF(F239&lt;0,0,F239)))</f>
        <v>571.044936197958</v>
      </c>
      <c r="H239" s="30">
        <f>(J239*'data'!$C$16+K239*OFFSET('data'!$C$17,0,$D$3)-I238*(OFFSET('data'!$C$18,0,$D$3)+'data'!$C$19+OFFSET('data'!$C$20,0,$D$3)))*$C239/60</f>
        <v>-0.793650330321624</v>
      </c>
      <c r="I239" s="30">
        <f>(G238/60)*$C239/60+H239+I238</f>
        <v>22.9092647577352</v>
      </c>
      <c r="J239" s="30">
        <f>J238+('data'!$C$19*I238-'data'!$C$16*J238)*$C239/60</f>
        <v>81.2217987114291</v>
      </c>
      <c r="K239" s="30">
        <f>K238+(OFFSET('data'!$C$20,0,$D$3)*I238-OFFSET('data'!$C$17,0,$D$3)*K238)*$C239/60</f>
        <v>65.3273006221457</v>
      </c>
      <c r="L239" s="28">
        <f>$A239/60</f>
        <v>19.5426811005748</v>
      </c>
      <c r="M239" s="24">
        <f>I239/'data'!$C$15*1000</f>
        <v>3.50008133456701</v>
      </c>
      <c r="N239" s="24">
        <f>N238+'data'!$G$21*(M238-N238)/60*C238</f>
        <v>3.49787800553982</v>
      </c>
      <c r="O239" s="25">
        <f>IF(N239&lt;='data'!$G$22,1.89,1.47)</f>
        <v>1.47</v>
      </c>
      <c r="P239" s="24">
        <f>$A239</f>
        <v>1172.560866034490</v>
      </c>
      <c r="Q239" s="29">
        <f>'data'!$G$23-'data'!$G$23*(1-('data'!$G$22^O239)/('data'!$G$22^O239+N239^O239))</f>
        <v>41.0911609597433</v>
      </c>
      <c r="R239" s="29">
        <f>VLOOKUP(IF(P239-'data'!$G$24&lt;0,0,P239-'data'!$G$24),P2:Q1104,2)</f>
        <v>41.0921911902998</v>
      </c>
    </row>
    <row r="240" ht="20.05" customHeight="1">
      <c r="A240" s="22">
        <f>$A239+C239</f>
        <v>1177.560866034490</v>
      </c>
      <c r="B240" s="23">
        <v>3.5</v>
      </c>
      <c r="C240" s="24">
        <v>5</v>
      </c>
      <c r="D240" t="b" s="25">
        <f>D$3</f>
        <v>1</v>
      </c>
      <c r="E240" s="24">
        <f>IF(B240-B239&gt;0,(B240-B239)/'data'!$G$26*100-1,E239-C240)</f>
        <v>-1130</v>
      </c>
      <c r="F240" s="25">
        <f>3600*(B240*'data'!$C$15/1000-H240-I240)/C240</f>
        <v>570.665521839732</v>
      </c>
      <c r="G240" s="25">
        <f>IF(N240&gt;B240,0,IF(E240&gt;0,'data'!$H$29,IF(F240&lt;0,0,F240)))</f>
        <v>570.665521839732</v>
      </c>
      <c r="H240" s="30">
        <f>(J240*'data'!$C$16+K240*OFFSET('data'!$C$17,0,$D$3)-I239*(OFFSET('data'!$C$18,0,$D$3)+'data'!$C$19+OFFSET('data'!$C$20,0,$D$3)))*$C240/60</f>
        <v>-0.793120666438398</v>
      </c>
      <c r="I240" s="30">
        <f>(G239/60)*$C240/60+H240+I239</f>
        <v>22.9092620582384</v>
      </c>
      <c r="J240" s="30">
        <f>J239+('data'!$C$19*I239-'data'!$C$16*J239)*$C240/60</f>
        <v>81.29883126258891</v>
      </c>
      <c r="K240" s="30">
        <f>K239+(OFFSET('data'!$C$20,0,$D$3)*I239-OFFSET('data'!$C$17,0,$D$3)*K239)*$C240/60</f>
        <v>65.52921063349309</v>
      </c>
      <c r="L240" s="28">
        <f>$A240/60</f>
        <v>19.6260144339082</v>
      </c>
      <c r="M240" s="24">
        <f>I240/'data'!$C$15*1000</f>
        <v>3.50008092213743</v>
      </c>
      <c r="N240" s="24">
        <f>N239+'data'!$G$21*(M239-N239)/60*C239</f>
        <v>3.49790393258228</v>
      </c>
      <c r="O240" s="25">
        <f>IF(N240&lt;='data'!$G$22,1.89,1.47)</f>
        <v>1.47</v>
      </c>
      <c r="P240" s="24">
        <f>$A240</f>
        <v>1177.560866034490</v>
      </c>
      <c r="Q240" s="29">
        <f>'data'!$G$23-'data'!$G$23*(1-('data'!$G$22^O240)/('data'!$G$22^O240+N240^O240))</f>
        <v>41.090911057273</v>
      </c>
      <c r="R240" s="29">
        <f>VLOOKUP(IF(P240-'data'!$G$24&lt;0,0,P240-'data'!$G$24),P2:Q1104,2)</f>
        <v>41.0919289659687</v>
      </c>
    </row>
    <row r="241" ht="20.05" customHeight="1">
      <c r="A241" s="22">
        <f>$A240+C240</f>
        <v>1182.560866034490</v>
      </c>
      <c r="B241" s="23">
        <v>3.5</v>
      </c>
      <c r="C241" s="24">
        <v>5</v>
      </c>
      <c r="D241" t="b" s="25">
        <f>D$3</f>
        <v>1</v>
      </c>
      <c r="E241" s="24">
        <f>IF(B241-B240&gt;0,(B241-B240)/'data'!$G$26*100-1,E240-C241)</f>
        <v>-1135</v>
      </c>
      <c r="F241" s="25">
        <f>3600*(B241*'data'!$C$15/1000-H241-I241)/C241</f>
        <v>570.288028538716</v>
      </c>
      <c r="G241" s="25">
        <f>IF(N241&gt;B241,0,IF(E241&gt;0,'data'!$H$29,IF(F241&lt;0,0,F241)))</f>
        <v>570.288028538716</v>
      </c>
      <c r="H241" s="30">
        <f>(J241*'data'!$C$16+K241*OFFSET('data'!$C$17,0,$D$3)-I240*(OFFSET('data'!$C$18,0,$D$3)+'data'!$C$19+OFFSET('data'!$C$20,0,$D$3)))*$C241/60</f>
        <v>-0.792593686371087</v>
      </c>
      <c r="I241" s="30">
        <f>(G240/60)*$C241/60+H241+I240</f>
        <v>22.9092593744225</v>
      </c>
      <c r="J241" s="30">
        <f>J240+('data'!$C$19*I240-'data'!$C$16*J240)*$C241/60</f>
        <v>81.37541169395909</v>
      </c>
      <c r="K241" s="30">
        <f>K240+(OFFSET('data'!$C$20,0,$D$3)*I240-OFFSET('data'!$C$17,0,$D$3)*K240)*$C241/60</f>
        <v>65.7310431622889</v>
      </c>
      <c r="L241" s="28">
        <f>$A241/60</f>
        <v>19.7093477672415</v>
      </c>
      <c r="M241" s="24">
        <f>I241/'data'!$C$15*1000</f>
        <v>3.50008051210359</v>
      </c>
      <c r="N241" s="24">
        <f>N240+'data'!$G$21*(M240-N240)/60*C240</f>
        <v>3.49792954968256</v>
      </c>
      <c r="O241" s="25">
        <f>IF(N241&lt;='data'!$G$22,1.89,1.47)</f>
        <v>1.47</v>
      </c>
      <c r="P241" s="24">
        <f>$A241</f>
        <v>1182.560866034490</v>
      </c>
      <c r="Q241" s="29">
        <f>'data'!$G$23-'data'!$G$23*(1-('data'!$G$22^O241)/('data'!$G$22^O241+N241^O241))</f>
        <v>41.0906641443665</v>
      </c>
      <c r="R241" s="29">
        <f>VLOOKUP(IF(P241-'data'!$G$24&lt;0,0,P241-'data'!$G$24),P2:Q1104,2)</f>
        <v>41.0916698775153</v>
      </c>
    </row>
    <row r="242" ht="20.05" customHeight="1">
      <c r="A242" s="22">
        <f>$A241+C241</f>
        <v>1187.560866034490</v>
      </c>
      <c r="B242" s="23">
        <v>3.5</v>
      </c>
      <c r="C242" s="24">
        <v>5</v>
      </c>
      <c r="D242" t="b" s="25">
        <f>D$3</f>
        <v>1</v>
      </c>
      <c r="E242" s="24">
        <f>IF(B242-B241&gt;0,(B242-B241)/'data'!$G$26*100-1,E241-C242)</f>
        <v>-1140</v>
      </c>
      <c r="F242" s="25">
        <f>3600*(B242*'data'!$C$15/1000-H242-I242)/C242</f>
        <v>569.912445137263</v>
      </c>
      <c r="G242" s="25">
        <f>IF(N242&gt;B242,0,IF(E242&gt;0,'data'!$H$29,IF(F242&lt;0,0,F242)))</f>
        <v>569.912445137263</v>
      </c>
      <c r="H242" s="30">
        <f>(J242*'data'!$C$16+K242*OFFSET('data'!$C$17,0,$D$3)-I241*(OFFSET('data'!$C$18,0,$D$3)+'data'!$C$19+OFFSET('data'!$C$20,0,$D$3)))*$C242/60</f>
        <v>-0.792069374530858</v>
      </c>
      <c r="I242" s="30">
        <f>(G241/60)*$C242/60+H242+I241</f>
        <v>22.9092567061954</v>
      </c>
      <c r="J242" s="30">
        <f>J241+('data'!$C$19*I241-'data'!$C$16*J241)*$C242/60</f>
        <v>81.4515426591192</v>
      </c>
      <c r="K242" s="30">
        <f>K241+(OFFSET('data'!$C$20,0,$D$3)*I241-OFFSET('data'!$C$17,0,$D$3)*K241)*$C242/60</f>
        <v>65.932798238412</v>
      </c>
      <c r="L242" s="28">
        <f>$A242/60</f>
        <v>19.7926811005748</v>
      </c>
      <c r="M242" s="24">
        <f>I242/'data'!$C$15*1000</f>
        <v>3.5000801044514</v>
      </c>
      <c r="N242" s="24">
        <f>N241+'data'!$G$21*(M241-N241)/60*C241</f>
        <v>3.497954860516</v>
      </c>
      <c r="O242" s="25">
        <f>IF(N242&lt;='data'!$G$22,1.89,1.47)</f>
        <v>1.47</v>
      </c>
      <c r="P242" s="24">
        <f>$A242</f>
        <v>1187.560866034490</v>
      </c>
      <c r="Q242" s="29">
        <f>'data'!$G$23-'data'!$G$23*(1-('data'!$G$22^O242)/('data'!$G$22^O242+N242^O242))</f>
        <v>41.0904201855223</v>
      </c>
      <c r="R242" s="29">
        <f>VLOOKUP(IF(P242-'data'!$G$24&lt;0,0,P242-'data'!$G$24),P2:Q1104,2)</f>
        <v>41.0914138877048</v>
      </c>
    </row>
    <row r="243" ht="20.05" customHeight="1">
      <c r="A243" s="22">
        <f>$A242+C242</f>
        <v>1192.560866034490</v>
      </c>
      <c r="B243" s="23">
        <v>3.5</v>
      </c>
      <c r="C243" s="24">
        <v>5</v>
      </c>
      <c r="D243" t="b" s="25">
        <f>D$3</f>
        <v>1</v>
      </c>
      <c r="E243" s="24">
        <f>IF(B243-B242&gt;0,(B243-B242)/'data'!$G$26*100-1,E242-C243)</f>
        <v>-1145</v>
      </c>
      <c r="F243" s="25">
        <f>3600*(B243*'data'!$C$15/1000-H243-I243)/C243</f>
        <v>569.538760542965</v>
      </c>
      <c r="G243" s="25">
        <f>IF(N243&gt;B243,0,IF(E243&gt;0,'data'!$H$29,IF(F243&lt;0,0,F243)))</f>
        <v>569.538760542965</v>
      </c>
      <c r="H243" s="30">
        <f>(J243*'data'!$C$16+K243*OFFSET('data'!$C$17,0,$D$3)-I242*(OFFSET('data'!$C$18,0,$D$3)+'data'!$C$19+OFFSET('data'!$C$20,0,$D$3)))*$C243/60</f>
        <v>-0.791547715420288</v>
      </c>
      <c r="I243" s="30">
        <f>(G242/60)*$C243/60+H243+I242</f>
        <v>22.9092540534658</v>
      </c>
      <c r="J243" s="30">
        <f>J242+('data'!$C$19*I242-'data'!$C$16*J242)*$C243/60</f>
        <v>81.5272267960744</v>
      </c>
      <c r="K243" s="30">
        <f>K242+(OFFSET('data'!$C$20,0,$D$3)*I242-OFFSET('data'!$C$17,0,$D$3)*K242)*$C243/60</f>
        <v>66.1344758917289</v>
      </c>
      <c r="L243" s="28">
        <f>$A243/60</f>
        <v>19.8760144339082</v>
      </c>
      <c r="M243" s="24">
        <f>I243/'data'!$C$15*1000</f>
        <v>3.50007969916693</v>
      </c>
      <c r="N243" s="24">
        <f>N242+'data'!$G$21*(M242-N242)/60*C242</f>
        <v>3.49797986871454</v>
      </c>
      <c r="O243" s="25">
        <f>IF(N243&lt;='data'!$G$22,1.89,1.47)</f>
        <v>1.47</v>
      </c>
      <c r="P243" s="24">
        <f>$A243</f>
        <v>1192.560866034490</v>
      </c>
      <c r="Q243" s="29">
        <f>'data'!$G$23-'data'!$G$23*(1-('data'!$G$22^O243)/('data'!$G$22^O243+N243^O243))</f>
        <v>41.0901791456594</v>
      </c>
      <c r="R243" s="29">
        <f>VLOOKUP(IF(P243-'data'!$G$24&lt;0,0,P243-'data'!$G$24),P2:Q1104,2)</f>
        <v>41.0911609597433</v>
      </c>
    </row>
    <row r="244" ht="20.05" customHeight="1">
      <c r="A244" s="22">
        <f>$A243+C243</f>
        <v>1197.560866034490</v>
      </c>
      <c r="B244" s="23">
        <v>3.5</v>
      </c>
      <c r="C244" s="24">
        <v>5</v>
      </c>
      <c r="D244" t="b" s="25">
        <f>D$3</f>
        <v>1</v>
      </c>
      <c r="E244" s="24">
        <f>IF(B244-B243&gt;0,(B244-B243)/'data'!$G$26*100-1,E243-C244)</f>
        <v>-1150</v>
      </c>
      <c r="F244" s="25">
        <f>3600*(B244*'data'!$C$15/1000-H244-I244)/C244</f>
        <v>569.166963728723</v>
      </c>
      <c r="G244" s="25">
        <f>IF(N244&gt;B244,0,IF(E244&gt;0,'data'!$H$29,IF(F244&lt;0,0,F244)))</f>
        <v>569.166963728723</v>
      </c>
      <c r="H244" s="30">
        <f>(J244*'data'!$C$16+K244*OFFSET('data'!$C$17,0,$D$3)-I243*(OFFSET('data'!$C$18,0,$D$3)+'data'!$C$19+OFFSET('data'!$C$20,0,$D$3)))*$C244/60</f>
        <v>-0.791028693632864</v>
      </c>
      <c r="I244" s="30">
        <f>(G243/60)*$C244/60+H244+I243</f>
        <v>22.9092514161426</v>
      </c>
      <c r="J244" s="30">
        <f>J243+('data'!$C$19*I243-'data'!$C$16*J243)*$C244/60</f>
        <v>81.60246672734689</v>
      </c>
      <c r="K244" s="30">
        <f>K243+(OFFSET('data'!$C$20,0,$D$3)*I243-OFFSET('data'!$C$17,0,$D$3)*K243)*$C244/60</f>
        <v>66.3360761520937</v>
      </c>
      <c r="L244" s="28">
        <f>$A244/60</f>
        <v>19.9593477672415</v>
      </c>
      <c r="M244" s="24">
        <f>I244/'data'!$C$15*1000</f>
        <v>3.50007929623624</v>
      </c>
      <c r="N244" s="24">
        <f>N243+'data'!$G$21*(M243-N243)/60*C243</f>
        <v>3.49800457786721</v>
      </c>
      <c r="O244" s="25">
        <f>IF(N244&lt;='data'!$G$22,1.89,1.47)</f>
        <v>1.47</v>
      </c>
      <c r="P244" s="24">
        <f>$A244</f>
        <v>1197.560866034490</v>
      </c>
      <c r="Q244" s="29">
        <f>'data'!$G$23-'data'!$G$23*(1-('data'!$G$22^O244)/('data'!$G$22^O244+N244^O244))</f>
        <v>41.0899409901121</v>
      </c>
      <c r="R244" s="29">
        <f>VLOOKUP(IF(P244-'data'!$G$24&lt;0,0,P244-'data'!$G$24),P2:Q1104,2)</f>
        <v>41.090911057273</v>
      </c>
    </row>
    <row r="245" ht="20.05" customHeight="1">
      <c r="A245" s="22">
        <f>$A244+C244</f>
        <v>1202.560866034490</v>
      </c>
      <c r="B245" s="23">
        <v>3.5</v>
      </c>
      <c r="C245" s="24">
        <v>5</v>
      </c>
      <c r="D245" t="b" s="25">
        <f>D$3</f>
        <v>1</v>
      </c>
      <c r="E245" s="24">
        <f>IF(B245-B244&gt;0,(B245-B244)/'data'!$G$26*100-1,E244-C245)</f>
        <v>-1155</v>
      </c>
      <c r="F245" s="25">
        <f>3600*(B245*'data'!$C$15/1000-H245-I245)/C245</f>
        <v>568.797043731841</v>
      </c>
      <c r="G245" s="25">
        <f>IF(N245&gt;B245,0,IF(E245&gt;0,'data'!$H$29,IF(F245&lt;0,0,F245)))</f>
        <v>568.797043731841</v>
      </c>
      <c r="H245" s="30">
        <f>(J245*'data'!$C$16+K245*OFFSET('data'!$C$17,0,$D$3)-I244*(OFFSET('data'!$C$18,0,$D$3)+'data'!$C$19+OFFSET('data'!$C$20,0,$D$3)))*$C245/60</f>
        <v>-0.7905122938524169</v>
      </c>
      <c r="I245" s="30">
        <f>(G244/60)*$C245/60+H245+I244</f>
        <v>22.9092487941356</v>
      </c>
      <c r="J245" s="30">
        <f>J244+('data'!$C$19*I244-'data'!$C$16*J244)*$C245/60</f>
        <v>81.6772650600667</v>
      </c>
      <c r="K245" s="30">
        <f>K244+(OFFSET('data'!$C$20,0,$D$3)*I244-OFFSET('data'!$C$17,0,$D$3)*K244)*$C245/60</f>
        <v>66.5375990493482</v>
      </c>
      <c r="L245" s="28">
        <f>$A245/60</f>
        <v>20.0426811005748</v>
      </c>
      <c r="M245" s="24">
        <f>I245/'data'!$C$15*1000</f>
        <v>3.50007889564557</v>
      </c>
      <c r="N245" s="24">
        <f>N244+'data'!$G$21*(M244-N244)/60*C244</f>
        <v>3.49802899152064</v>
      </c>
      <c r="O245" s="25">
        <f>IF(N245&lt;='data'!$G$22,1.89,1.47)</f>
        <v>1.47</v>
      </c>
      <c r="P245" s="24">
        <f>$A245</f>
        <v>1202.560866034490</v>
      </c>
      <c r="Q245" s="29">
        <f>'data'!$G$23-'data'!$G$23*(1-('data'!$G$22^O245)/('data'!$G$22^O245+N245^O245))</f>
        <v>41.0897056846258</v>
      </c>
      <c r="R245" s="29">
        <f>VLOOKUP(IF(P245-'data'!$G$24&lt;0,0,P245-'data'!$G$24),P2:Q1104,2)</f>
        <v>41.0906641443665</v>
      </c>
    </row>
    <row r="246" ht="20.05" customHeight="1">
      <c r="A246" s="22">
        <f>$A245+C245</f>
        <v>1207.560866034490</v>
      </c>
      <c r="B246" s="23">
        <v>3.5</v>
      </c>
      <c r="C246" s="24">
        <v>5</v>
      </c>
      <c r="D246" t="b" s="25">
        <f>D$3</f>
        <v>1</v>
      </c>
      <c r="E246" s="24">
        <f>IF(B246-B245&gt;0,(B246-B245)/'data'!$G$26*100-1,E245-C246)</f>
        <v>-1160</v>
      </c>
      <c r="F246" s="25">
        <f>3600*(B246*'data'!$C$15/1000-H246-I246)/C246</f>
        <v>568.428989654025</v>
      </c>
      <c r="G246" s="25">
        <f>IF(N246&gt;B246,0,IF(E246&gt;0,'data'!$H$29,IF(F246&lt;0,0,F246)))</f>
        <v>568.428989654025</v>
      </c>
      <c r="H246" s="30">
        <f>(J246*'data'!$C$16+K246*OFFSET('data'!$C$17,0,$D$3)-I245*(OFFSET('data'!$C$18,0,$D$3)+'data'!$C$19+OFFSET('data'!$C$20,0,$D$3)))*$C246/60</f>
        <v>-0.789998500852628</v>
      </c>
      <c r="I246" s="30">
        <f>(G245/60)*$C246/60+H246+I245</f>
        <v>22.909246187355</v>
      </c>
      <c r="J246" s="30">
        <f>J245+('data'!$C$19*I245-'data'!$C$16*J245)*$C246/60</f>
        <v>81.7516243860622</v>
      </c>
      <c r="K246" s="30">
        <f>K245+(OFFSET('data'!$C$20,0,$D$3)*I245-OFFSET('data'!$C$17,0,$D$3)*K245)*$C246/60</f>
        <v>66.73904461332189</v>
      </c>
      <c r="L246" s="28">
        <f>$A246/60</f>
        <v>20.1260144339082</v>
      </c>
      <c r="M246" s="24">
        <f>I246/'data'!$C$15*1000</f>
        <v>3.50007849738119</v>
      </c>
      <c r="N246" s="24">
        <f>N245+'data'!$G$21*(M245-N245)/60*C245</f>
        <v>3.49805311317957</v>
      </c>
      <c r="O246" s="25">
        <f>IF(N246&lt;='data'!$G$22,1.89,1.47)</f>
        <v>1.47</v>
      </c>
      <c r="P246" s="24">
        <f>$A246</f>
        <v>1207.560866034490</v>
      </c>
      <c r="Q246" s="29">
        <f>'data'!$G$23-'data'!$G$23*(1-('data'!$G$22^O246)/('data'!$G$22^O246+N246^O246))</f>
        <v>41.0894731953513</v>
      </c>
      <c r="R246" s="29">
        <f>VLOOKUP(IF(P246-'data'!$G$24&lt;0,0,P246-'data'!$G$24),P2:Q1104,2)</f>
        <v>41.0904201855223</v>
      </c>
    </row>
    <row r="247" ht="20.05" customHeight="1">
      <c r="A247" s="22">
        <f>$A246+C246</f>
        <v>1212.560866034490</v>
      </c>
      <c r="B247" s="23">
        <v>3.5</v>
      </c>
      <c r="C247" s="24">
        <v>5</v>
      </c>
      <c r="D247" t="b" s="25">
        <f>D$3</f>
        <v>1</v>
      </c>
      <c r="E247" s="24">
        <f>IF(B247-B246&gt;0,(B247-B246)/'data'!$G$26*100-1,E246-C247)</f>
        <v>-1165</v>
      </c>
      <c r="F247" s="25">
        <f>3600*(B247*'data'!$C$15/1000-H247-I247)/C247</f>
        <v>568.062790661060</v>
      </c>
      <c r="G247" s="25">
        <f>IF(N247&gt;B247,0,IF(E247&gt;0,'data'!$H$29,IF(F247&lt;0,0,F247)))</f>
        <v>568.062790661060</v>
      </c>
      <c r="H247" s="30">
        <f>(J247*'data'!$C$16+K247*OFFSET('data'!$C$17,0,$D$3)-I246*(OFFSET('data'!$C$18,0,$D$3)+'data'!$C$19+OFFSET('data'!$C$20,0,$D$3)))*$C247/60</f>
        <v>-0.789487299496476</v>
      </c>
      <c r="I247" s="30">
        <f>(G246/60)*$C247/60+H247+I246</f>
        <v>22.9092435957113</v>
      </c>
      <c r="J247" s="30">
        <f>J246+('data'!$C$19*I246-'data'!$C$16*J246)*$C247/60</f>
        <v>81.8255472819497</v>
      </c>
      <c r="K247" s="30">
        <f>K246+(OFFSET('data'!$C$20,0,$D$3)*I246-OFFSET('data'!$C$17,0,$D$3)*K246)*$C247/60</f>
        <v>66.9404128738318</v>
      </c>
      <c r="L247" s="28">
        <f>$A247/60</f>
        <v>20.2093477672415</v>
      </c>
      <c r="M247" s="24">
        <f>I247/'data'!$C$15*1000</f>
        <v>3.50007810142943</v>
      </c>
      <c r="N247" s="24">
        <f>N246+'data'!$G$21*(M246-N246)/60*C246</f>
        <v>3.49807694630733</v>
      </c>
      <c r="O247" s="25">
        <f>IF(N247&lt;='data'!$G$22,1.89,1.47)</f>
        <v>1.47</v>
      </c>
      <c r="P247" s="24">
        <f>$A247</f>
        <v>1212.560866034490</v>
      </c>
      <c r="Q247" s="29">
        <f>'data'!$G$23-'data'!$G$23*(1-('data'!$G$22^O247)/('data'!$G$22^O247+N247^O247))</f>
        <v>41.0892434888405</v>
      </c>
      <c r="R247" s="29">
        <f>VLOOKUP(IF(P247-'data'!$G$24&lt;0,0,P247-'data'!$G$24),P2:Q1104,2)</f>
        <v>41.0901791456594</v>
      </c>
    </row>
    <row r="248" ht="20.05" customHeight="1">
      <c r="A248" s="22">
        <f>$A247+C247</f>
        <v>1217.560866034490</v>
      </c>
      <c r="B248" s="23">
        <v>3.5</v>
      </c>
      <c r="C248" s="24">
        <v>5</v>
      </c>
      <c r="D248" t="b" s="25">
        <f>D$3</f>
        <v>1</v>
      </c>
      <c r="E248" s="24">
        <f>IF(B248-B247&gt;0,(B248-B247)/'data'!$G$26*100-1,E247-C248)</f>
        <v>-1170</v>
      </c>
      <c r="F248" s="25">
        <f>3600*(B248*'data'!$C$15/1000-H248-I248)/C248</f>
        <v>567.698435981921</v>
      </c>
      <c r="G248" s="25">
        <f>IF(N248&gt;B248,0,IF(E248&gt;0,'data'!$H$29,IF(F248&lt;0,0,F248)))</f>
        <v>567.698435981921</v>
      </c>
      <c r="H248" s="30">
        <f>(J248*'data'!$C$16+K248*OFFSET('data'!$C$17,0,$D$3)-I247*(OFFSET('data'!$C$18,0,$D$3)+'data'!$C$19+OFFSET('data'!$C$20,0,$D$3)))*$C248/60</f>
        <v>-0.788978674735705</v>
      </c>
      <c r="I248" s="30">
        <f>(G247/60)*$C248/60+H248+I247</f>
        <v>22.909241019116</v>
      </c>
      <c r="J248" s="30">
        <f>J247+('data'!$C$19*I247-'data'!$C$16*J247)*$C248/60</f>
        <v>81.89903630922301</v>
      </c>
      <c r="K248" s="30">
        <f>K247+(OFFSET('data'!$C$20,0,$D$3)*I247-OFFSET('data'!$C$17,0,$D$3)*K247)*$C248/60</f>
        <v>67.1417038606827</v>
      </c>
      <c r="L248" s="28">
        <f>$A248/60</f>
        <v>20.2926811005748</v>
      </c>
      <c r="M248" s="24">
        <f>I248/'data'!$C$15*1000</f>
        <v>3.50007770777676</v>
      </c>
      <c r="N248" s="24">
        <f>N247+'data'!$G$21*(M247-N247)/60*C247</f>
        <v>3.49810049432634</v>
      </c>
      <c r="O248" s="25">
        <f>IF(N248&lt;='data'!$G$22,1.89,1.47)</f>
        <v>1.47</v>
      </c>
      <c r="P248" s="24">
        <f>$A248</f>
        <v>1217.560866034490</v>
      </c>
      <c r="Q248" s="29">
        <f>'data'!$G$23-'data'!$G$23*(1-('data'!$G$22^O248)/('data'!$G$22^O248+N248^O248))</f>
        <v>41.0890165320417</v>
      </c>
      <c r="R248" s="29">
        <f>VLOOKUP(IF(P248-'data'!$G$24&lt;0,0,P248-'data'!$G$24),P2:Q1104,2)</f>
        <v>41.0899409901121</v>
      </c>
    </row>
    <row r="249" ht="20.05" customHeight="1">
      <c r="A249" s="22">
        <f>$A248+C248</f>
        <v>1222.560866034490</v>
      </c>
      <c r="B249" s="23">
        <v>3.5</v>
      </c>
      <c r="C249" s="24">
        <v>5</v>
      </c>
      <c r="D249" t="b" s="25">
        <f>D$3</f>
        <v>1</v>
      </c>
      <c r="E249" s="24">
        <f>IF(B249-B248&gt;0,(B249-B248)/'data'!$G$26*100-1,E248-C249)</f>
        <v>-1175</v>
      </c>
      <c r="F249" s="25">
        <f>3600*(B249*'data'!$C$15/1000-H249-I249)/C249</f>
        <v>567.335914909222</v>
      </c>
      <c r="G249" s="25">
        <f>IF(N249&gt;B249,0,IF(E249&gt;0,'data'!$H$29,IF(F249&lt;0,0,F249)))</f>
        <v>567.335914909222</v>
      </c>
      <c r="H249" s="30">
        <f>(J249*'data'!$C$16+K249*OFFSET('data'!$C$17,0,$D$3)-I248*(OFFSET('data'!$C$18,0,$D$3)+'data'!$C$19+OFFSET('data'!$C$20,0,$D$3)))*$C249/60</f>
        <v>-0.788472611610346</v>
      </c>
      <c r="I249" s="30">
        <f>(G248/60)*$C249/60+H249+I248</f>
        <v>22.9092384574805</v>
      </c>
      <c r="J249" s="30">
        <f>J248+('data'!$C$19*I248-'data'!$C$16*J248)*$C249/60</f>
        <v>81.97209401434191</v>
      </c>
      <c r="K249" s="30">
        <f>K248+(OFFSET('data'!$C$20,0,$D$3)*I248-OFFSET('data'!$C$17,0,$D$3)*K248)*$C249/60</f>
        <v>67.342917603667</v>
      </c>
      <c r="L249" s="28">
        <f>$A249/60</f>
        <v>20.3760144339082</v>
      </c>
      <c r="M249" s="24">
        <f>I249/'data'!$C$15*1000</f>
        <v>3.50007731640966</v>
      </c>
      <c r="N249" s="24">
        <f>N248+'data'!$G$21*(M248-N248)/60*C248</f>
        <v>3.4981237606186</v>
      </c>
      <c r="O249" s="25">
        <f>IF(N249&lt;='data'!$G$22,1.89,1.47)</f>
        <v>1.47</v>
      </c>
      <c r="P249" s="24">
        <f>$A249</f>
        <v>1222.560866034490</v>
      </c>
      <c r="Q249" s="29">
        <f>'data'!$G$23-'data'!$G$23*(1-('data'!$G$22^O249)/('data'!$G$22^O249+N249^O249))</f>
        <v>41.0887922922943</v>
      </c>
      <c r="R249" s="29">
        <f>VLOOKUP(IF(P249-'data'!$G$24&lt;0,0,P249-'data'!$G$24),P2:Q1104,2)</f>
        <v>41.0897056846258</v>
      </c>
    </row>
    <row r="250" ht="20.05" customHeight="1">
      <c r="A250" s="22">
        <f>$A249+C249</f>
        <v>1227.560866034490</v>
      </c>
      <c r="B250" s="23">
        <v>3.5</v>
      </c>
      <c r="C250" s="24">
        <v>5</v>
      </c>
      <c r="D250" t="b" s="25">
        <f>D$3</f>
        <v>1</v>
      </c>
      <c r="E250" s="24">
        <f>IF(B250-B249&gt;0,(B250-B249)/'data'!$G$26*100-1,E249-C250)</f>
        <v>-1180</v>
      </c>
      <c r="F250" s="25">
        <f>3600*(B250*'data'!$C$15/1000-H250-I250)/C250</f>
        <v>566.975216797862</v>
      </c>
      <c r="G250" s="25">
        <f>IF(N250&gt;B250,0,IF(E250&gt;0,'data'!$H$29,IF(F250&lt;0,0,F250)))</f>
        <v>566.975216797862</v>
      </c>
      <c r="H250" s="30">
        <f>(J250*'data'!$C$16+K250*OFFSET('data'!$C$17,0,$D$3)-I249*(OFFSET('data'!$C$18,0,$D$3)+'data'!$C$19+OFFSET('data'!$C$20,0,$D$3)))*$C250/60</f>
        <v>-0.787969095248135</v>
      </c>
      <c r="I250" s="30">
        <f>(G249/60)*$C250/60+H250+I249</f>
        <v>22.9092359107174</v>
      </c>
      <c r="J250" s="30">
        <f>J249+('data'!$C$19*I249-'data'!$C$16*J249)*$C250/60</f>
        <v>82.0447229288206</v>
      </c>
      <c r="K250" s="30">
        <f>K249+(OFFSET('data'!$C$20,0,$D$3)*I249-OFFSET('data'!$C$17,0,$D$3)*K249)*$C250/60</f>
        <v>67.5440541325649</v>
      </c>
      <c r="L250" s="28">
        <f>$A250/60</f>
        <v>20.4593477672415</v>
      </c>
      <c r="M250" s="24">
        <f>I250/'data'!$C$15*1000</f>
        <v>3.50007692731476</v>
      </c>
      <c r="N250" s="24">
        <f>N249+'data'!$G$21*(M249-N249)/60*C249</f>
        <v>3.49814674852614</v>
      </c>
      <c r="O250" s="25">
        <f>IF(N250&lt;='data'!$G$22,1.89,1.47)</f>
        <v>1.47</v>
      </c>
      <c r="P250" s="24">
        <f>$A250</f>
        <v>1227.560866034490</v>
      </c>
      <c r="Q250" s="29">
        <f>'data'!$G$23-'data'!$G$23*(1-('data'!$G$22^O250)/('data'!$G$22^O250+N250^O250))</f>
        <v>41.0885707373249</v>
      </c>
      <c r="R250" s="29">
        <f>VLOOKUP(IF(P250-'data'!$G$24&lt;0,0,P250-'data'!$G$24),P2:Q1104,2)</f>
        <v>41.0894731953513</v>
      </c>
    </row>
    <row r="251" ht="20.05" customHeight="1">
      <c r="A251" s="22">
        <f>$A250+C250</f>
        <v>1232.560866034490</v>
      </c>
      <c r="B251" s="23">
        <v>3.5</v>
      </c>
      <c r="C251" s="24">
        <v>5</v>
      </c>
      <c r="D251" t="b" s="25">
        <f>D$3</f>
        <v>1</v>
      </c>
      <c r="E251" s="24">
        <f>IF(B251-B250&gt;0,(B251-B250)/'data'!$G$26*100-1,E250-C251)</f>
        <v>-1185</v>
      </c>
      <c r="F251" s="25">
        <f>3600*(B251*'data'!$C$15/1000-H251-I251)/C251</f>
        <v>566.616331065642</v>
      </c>
      <c r="G251" s="25">
        <f>IF(N251&gt;B251,0,IF(E251&gt;0,'data'!$H$29,IF(F251&lt;0,0,F251)))</f>
        <v>566.616331065642</v>
      </c>
      <c r="H251" s="30">
        <f>(J251*'data'!$C$16+K251*OFFSET('data'!$C$17,0,$D$3)-I250*(OFFSET('data'!$C$18,0,$D$3)+'data'!$C$19+OFFSET('data'!$C$20,0,$D$3)))*$C251/60</f>
        <v>-0.787468110864073</v>
      </c>
      <c r="I251" s="30">
        <f>(G250/60)*$C251/60+H251+I250</f>
        <v>22.9092333787392</v>
      </c>
      <c r="J251" s="30">
        <f>J250+('data'!$C$19*I250-'data'!$C$16*J250)*$C251/60</f>
        <v>82.1169255693152</v>
      </c>
      <c r="K251" s="30">
        <f>K250+(OFFSET('data'!$C$20,0,$D$3)*I250-OFFSET('data'!$C$17,0,$D$3)*K250)*$C251/60</f>
        <v>67.7451134771443</v>
      </c>
      <c r="L251" s="28">
        <f>$A251/60</f>
        <v>20.5426811005748</v>
      </c>
      <c r="M251" s="24">
        <f>I251/'data'!$C$15*1000</f>
        <v>3.50007654047871</v>
      </c>
      <c r="N251" s="24">
        <f>N250+'data'!$G$21*(M250-N250)/60*C250</f>
        <v>3.4981694613515</v>
      </c>
      <c r="O251" s="25">
        <f>IF(N251&lt;='data'!$G$22,1.89,1.47)</f>
        <v>1.47</v>
      </c>
      <c r="P251" s="24">
        <f>$A251</f>
        <v>1232.560866034490</v>
      </c>
      <c r="Q251" s="29">
        <f>'data'!$G$23-'data'!$G$23*(1-('data'!$G$22^O251)/('data'!$G$22^O251+N251^O251))</f>
        <v>41.0883518352423</v>
      </c>
      <c r="R251" s="29">
        <f>VLOOKUP(IF(P251-'data'!$G$24&lt;0,0,P251-'data'!$G$24),P2:Q1104,2)</f>
        <v>41.0892434888405</v>
      </c>
    </row>
    <row r="252" ht="20.05" customHeight="1">
      <c r="A252" s="22">
        <f>$A251+C251</f>
        <v>1237.560866034490</v>
      </c>
      <c r="B252" s="23">
        <v>3.5</v>
      </c>
      <c r="C252" s="24">
        <v>5</v>
      </c>
      <c r="D252" t="b" s="25">
        <f>D$3</f>
        <v>1</v>
      </c>
      <c r="E252" s="24">
        <f>IF(B252-B251&gt;0,(B252-B251)/'data'!$G$26*100-1,E251-C252)</f>
        <v>-1190</v>
      </c>
      <c r="F252" s="25">
        <f>3600*(B252*'data'!$C$15/1000-H252-I252)/C252</f>
        <v>566.259247192049</v>
      </c>
      <c r="G252" s="25">
        <f>IF(N252&gt;B252,0,IF(E252&gt;0,'data'!$H$29,IF(F252&lt;0,0,F252)))</f>
        <v>566.259247192049</v>
      </c>
      <c r="H252" s="30">
        <f>(J252*'data'!$C$16+K252*OFFSET('data'!$C$17,0,$D$3)-I251*(OFFSET('data'!$C$18,0,$D$3)+'data'!$C$19+OFFSET('data'!$C$20,0,$D$3)))*$C252/60</f>
        <v>-0.786969643759839</v>
      </c>
      <c r="I252" s="30">
        <f>(G251/60)*$C252/60+H252+I251</f>
        <v>22.9092308614594</v>
      </c>
      <c r="J252" s="30">
        <f>J251+('data'!$C$19*I251-'data'!$C$16*J251)*$C252/60</f>
        <v>82.18870443771119</v>
      </c>
      <c r="K252" s="30">
        <f>K251+(OFFSET('data'!$C$20,0,$D$3)*I251-OFFSET('data'!$C$17,0,$D$3)*K251)*$C252/60</f>
        <v>67.9460956671608</v>
      </c>
      <c r="L252" s="28">
        <f>$A252/60</f>
        <v>20.6260144339082</v>
      </c>
      <c r="M252" s="24">
        <f>I252/'data'!$C$15*1000</f>
        <v>3.50007615588828</v>
      </c>
      <c r="N252" s="24">
        <f>N251+'data'!$G$21*(M251-N251)/60*C251</f>
        <v>3.49819190235822</v>
      </c>
      <c r="O252" s="25">
        <f>IF(N252&lt;='data'!$G$22,1.89,1.47)</f>
        <v>1.47</v>
      </c>
      <c r="P252" s="24">
        <f>$A252</f>
        <v>1237.560866034490</v>
      </c>
      <c r="Q252" s="29">
        <f>'data'!$G$23-'data'!$G$23*(1-('data'!$G$22^O252)/('data'!$G$22^O252+N252^O252))</f>
        <v>41.088135554533</v>
      </c>
      <c r="R252" s="29">
        <f>VLOOKUP(IF(P252-'data'!$G$24&lt;0,0,P252-'data'!$G$24),P2:Q1104,2)</f>
        <v>41.0890165320417</v>
      </c>
    </row>
    <row r="253" ht="20.05" customHeight="1">
      <c r="A253" s="22">
        <f>$A252+C252</f>
        <v>1242.560866034490</v>
      </c>
      <c r="B253" s="23">
        <v>3.5</v>
      </c>
      <c r="C253" s="24">
        <v>5</v>
      </c>
      <c r="D253" t="b" s="25">
        <f>D$3</f>
        <v>1</v>
      </c>
      <c r="E253" s="24">
        <f>IF(B253-B252&gt;0,(B253-B252)/'data'!$G$26*100-1,E252-C253)</f>
        <v>-1195</v>
      </c>
      <c r="F253" s="25">
        <f>3600*(B253*'data'!$C$15/1000-H253-I253)/C253</f>
        <v>565.903954718518</v>
      </c>
      <c r="G253" s="25">
        <f>IF(N253&gt;B253,0,IF(E253&gt;0,'data'!$H$29,IF(F253&lt;0,0,F253)))</f>
        <v>565.903954718518</v>
      </c>
      <c r="H253" s="30">
        <f>(J253*'data'!$C$16+K253*OFFSET('data'!$C$17,0,$D$3)-I252*(OFFSET('data'!$C$18,0,$D$3)+'data'!$C$19+OFFSET('data'!$C$20,0,$D$3)))*$C253/60</f>
        <v>-0.786473679323345</v>
      </c>
      <c r="I253" s="30">
        <f>(G252/60)*$C253/60+H253+I252</f>
        <v>22.9092283587917</v>
      </c>
      <c r="J253" s="30">
        <f>J252+('data'!$C$19*I252-'data'!$C$16*J252)*$C253/60</f>
        <v>82.260062021210</v>
      </c>
      <c r="K253" s="30">
        <f>K252+(OFFSET('data'!$C$20,0,$D$3)*I252-OFFSET('data'!$C$17,0,$D$3)*K252)*$C253/60</f>
        <v>68.1470007323576</v>
      </c>
      <c r="L253" s="28">
        <f>$A253/60</f>
        <v>20.7093477672415</v>
      </c>
      <c r="M253" s="24">
        <f>I253/'data'!$C$15*1000</f>
        <v>3.50007577353028</v>
      </c>
      <c r="N253" s="24">
        <f>N252+'data'!$G$21*(M252-N252)/60*C252</f>
        <v>3.49821407477127</v>
      </c>
      <c r="O253" s="25">
        <f>IF(N253&lt;='data'!$G$22,1.89,1.47)</f>
        <v>1.47</v>
      </c>
      <c r="P253" s="24">
        <f>$A253</f>
        <v>1242.560866034490</v>
      </c>
      <c r="Q253" s="29">
        <f>'data'!$G$23-'data'!$G$23*(1-('data'!$G$22^O253)/('data'!$G$22^O253+N253^O253))</f>
        <v>41.0879218640569</v>
      </c>
      <c r="R253" s="29">
        <f>VLOOKUP(IF(P253-'data'!$G$24&lt;0,0,P253-'data'!$G$24),P2:Q1104,2)</f>
        <v>41.0887922922943</v>
      </c>
    </row>
    <row r="254" ht="20.05" customHeight="1">
      <c r="A254" s="22">
        <f>$A253+C253</f>
        <v>1247.560866034490</v>
      </c>
      <c r="B254" s="23">
        <v>3.5</v>
      </c>
      <c r="C254" s="24">
        <v>5</v>
      </c>
      <c r="D254" t="b" s="25">
        <f>D$3</f>
        <v>1</v>
      </c>
      <c r="E254" s="24">
        <f>IF(B254-B253&gt;0,(B254-B253)/'data'!$G$26*100-1,E253-C254)</f>
        <v>-1200</v>
      </c>
      <c r="F254" s="25">
        <f>3600*(B254*'data'!$C$15/1000-H254-I254)/C254</f>
        <v>565.550443247811</v>
      </c>
      <c r="G254" s="25">
        <f>IF(N254&gt;B254,0,IF(E254&gt;0,'data'!$H$29,IF(F254&lt;0,0,F254)))</f>
        <v>565.550443247811</v>
      </c>
      <c r="H254" s="30">
        <f>(J254*'data'!$C$16+K254*OFFSET('data'!$C$17,0,$D$3)-I253*(OFFSET('data'!$C$18,0,$D$3)+'data'!$C$19+OFFSET('data'!$C$20,0,$D$3)))*$C254/60</f>
        <v>-0.7859802030281861</v>
      </c>
      <c r="I254" s="30">
        <f>(G253/60)*$C254/60+H254+I253</f>
        <v>22.9092258706503</v>
      </c>
      <c r="J254" s="30">
        <f>J253+('data'!$C$19*I253-'data'!$C$16*J253)*$C254/60</f>
        <v>82.3310007924151</v>
      </c>
      <c r="K254" s="30">
        <f>K253+(OFFSET('data'!$C$20,0,$D$3)*I253-OFFSET('data'!$C$17,0,$D$3)*K253)*$C254/60</f>
        <v>68.3478287024658</v>
      </c>
      <c r="L254" s="28">
        <f>$A254/60</f>
        <v>20.7926811005748</v>
      </c>
      <c r="M254" s="24">
        <f>I254/'data'!$C$15*1000</f>
        <v>3.50007539339162</v>
      </c>
      <c r="N254" s="24">
        <f>N253+'data'!$G$21*(M253-N253)/60*C253</f>
        <v>3.49823598177752</v>
      </c>
      <c r="O254" s="25">
        <f>IF(N254&lt;='data'!$G$22,1.89,1.47)</f>
        <v>1.47</v>
      </c>
      <c r="P254" s="24">
        <f>$A254</f>
        <v>1247.560866034490</v>
      </c>
      <c r="Q254" s="29">
        <f>'data'!$G$23-'data'!$G$23*(1-('data'!$G$22^O254)/('data'!$G$22^O254+N254^O254))</f>
        <v>41.0877107330427</v>
      </c>
      <c r="R254" s="29">
        <f>VLOOKUP(IF(P254-'data'!$G$24&lt;0,0,P254-'data'!$G$24),P2:Q1104,2)</f>
        <v>41.0885707373249</v>
      </c>
    </row>
    <row r="255" ht="20.05" customHeight="1">
      <c r="A255" s="22">
        <f>$A254+C254</f>
        <v>1252.560866034490</v>
      </c>
      <c r="B255" s="23">
        <v>3.5</v>
      </c>
      <c r="C255" s="24">
        <v>5</v>
      </c>
      <c r="D255" t="b" s="25">
        <f>D$3</f>
        <v>1</v>
      </c>
      <c r="E255" s="24">
        <f>IF(B255-B254&gt;0,(B255-B254)/'data'!$G$26*100-1,E254-C255)</f>
        <v>-1205</v>
      </c>
      <c r="F255" s="25">
        <f>3600*(B255*'data'!$C$15/1000-H255-I255)/C255</f>
        <v>565.198702443457</v>
      </c>
      <c r="G255" s="25">
        <f>IF(N255&gt;B255,0,IF(E255&gt;0,'data'!$H$29,IF(F255&lt;0,0,F255)))</f>
        <v>565.198702443457</v>
      </c>
      <c r="H255" s="30">
        <f>(J255*'data'!$C$16+K255*OFFSET('data'!$C$17,0,$D$3)-I254*(OFFSET('data'!$C$18,0,$D$3)+'data'!$C$19+OFFSET('data'!$C$20,0,$D$3)))*$C255/60</f>
        <v>-0.78548920043315</v>
      </c>
      <c r="I255" s="30">
        <f>(G254/60)*$C255/60+H255+I254</f>
        <v>22.9092233969502</v>
      </c>
      <c r="J255" s="30">
        <f>J254+('data'!$C$19*I254-'data'!$C$16*J254)*$C255/60</f>
        <v>82.4015232094178</v>
      </c>
      <c r="K255" s="30">
        <f>K254+(OFFSET('data'!$C$20,0,$D$3)*I254-OFFSET('data'!$C$17,0,$D$3)*K254)*$C255/60</f>
        <v>68.5485796072042</v>
      </c>
      <c r="L255" s="28">
        <f>$A255/60</f>
        <v>20.8760144339082</v>
      </c>
      <c r="M255" s="24">
        <f>I255/'data'!$C$15*1000</f>
        <v>3.5000750154593</v>
      </c>
      <c r="N255" s="24">
        <f>N254+'data'!$G$21*(M254-N254)/60*C254</f>
        <v>3.49825762652619</v>
      </c>
      <c r="O255" s="25">
        <f>IF(N255&lt;='data'!$G$22,1.89,1.47)</f>
        <v>1.47</v>
      </c>
      <c r="P255" s="24">
        <f>$A255</f>
        <v>1252.560866034490</v>
      </c>
      <c r="Q255" s="29">
        <f>'data'!$G$23-'data'!$G$23*(1-('data'!$G$22^O255)/('data'!$G$22^O255+N255^O255))</f>
        <v>41.0875021310834</v>
      </c>
      <c r="R255" s="29">
        <f>VLOOKUP(IF(P255-'data'!$G$24&lt;0,0,P255-'data'!$G$24),P2:Q1104,2)</f>
        <v>41.0883518352423</v>
      </c>
    </row>
    <row r="256" ht="20.05" customHeight="1">
      <c r="A256" s="22">
        <f>$A255+C255</f>
        <v>1257.560866034490</v>
      </c>
      <c r="B256" s="23">
        <v>3.5</v>
      </c>
      <c r="C256" s="24">
        <v>5</v>
      </c>
      <c r="D256" t="b" s="25">
        <f>D$3</f>
        <v>1</v>
      </c>
      <c r="E256" s="24">
        <f>IF(B256-B255&gt;0,(B256-B255)/'data'!$G$26*100-1,E255-C256)</f>
        <v>-1210</v>
      </c>
      <c r="F256" s="25">
        <f>3600*(B256*'data'!$C$15/1000-H256-I256)/C256</f>
        <v>564.848722029834</v>
      </c>
      <c r="G256" s="25">
        <f>IF(N256&gt;B256,0,IF(E256&gt;0,'data'!$H$29,IF(F256&lt;0,0,F256)))</f>
        <v>564.848722029834</v>
      </c>
      <c r="H256" s="30">
        <f>(J256*'data'!$C$16+K256*OFFSET('data'!$C$17,0,$D$3)-I255*(OFFSET('data'!$C$18,0,$D$3)+'data'!$C$19+OFFSET('data'!$C$20,0,$D$3)))*$C256/60</f>
        <v>-0.7850006571817399</v>
      </c>
      <c r="I256" s="30">
        <f>(G255/60)*$C256/60+H256+I255</f>
        <v>22.9092209376066</v>
      </c>
      <c r="J256" s="30">
        <f>J255+('data'!$C$19*I255-'data'!$C$16*J255)*$C256/60</f>
        <v>82.47163171588249</v>
      </c>
      <c r="K256" s="30">
        <f>K255+(OFFSET('data'!$C$20,0,$D$3)*I255-OFFSET('data'!$C$17,0,$D$3)*K255)*$C256/60</f>
        <v>68.74925347627941</v>
      </c>
      <c r="L256" s="28">
        <f>$A256/60</f>
        <v>20.9593477672415</v>
      </c>
      <c r="M256" s="24">
        <f>I256/'data'!$C$15*1000</f>
        <v>3.50007463972037</v>
      </c>
      <c r="N256" s="24">
        <f>N255+'data'!$G$21*(M255-N255)/60*C255</f>
        <v>3.49827901212928</v>
      </c>
      <c r="O256" s="25">
        <f>IF(N256&lt;='data'!$G$22,1.89,1.47)</f>
        <v>1.47</v>
      </c>
      <c r="P256" s="24">
        <f>$A256</f>
        <v>1257.560866034490</v>
      </c>
      <c r="Q256" s="29">
        <f>'data'!$G$23-'data'!$G$23*(1-('data'!$G$22^O256)/('data'!$G$22^O256+N256^O256))</f>
        <v>41.0872960281324</v>
      </c>
      <c r="R256" s="29">
        <f>VLOOKUP(IF(P256-'data'!$G$24&lt;0,0,P256-'data'!$G$24),P2:Q1104,2)</f>
        <v>41.088135554533</v>
      </c>
    </row>
    <row r="257" ht="20.05" customHeight="1">
      <c r="A257" s="22">
        <f>$A256+C256</f>
        <v>1262.560866034490</v>
      </c>
      <c r="B257" s="23">
        <v>3.5</v>
      </c>
      <c r="C257" s="24">
        <v>5</v>
      </c>
      <c r="D257" t="b" s="25">
        <f>D$3</f>
        <v>1</v>
      </c>
      <c r="E257" s="24">
        <f>IF(B257-B256&gt;0,(B257-B256)/'data'!$G$26*100-1,E256-C257)</f>
        <v>-1215</v>
      </c>
      <c r="F257" s="25">
        <f>3600*(B257*'data'!$C$15/1000-H257-I257)/C257</f>
        <v>564.500491791498</v>
      </c>
      <c r="G257" s="25">
        <f>IF(N257&gt;B257,0,IF(E257&gt;0,'data'!$H$29,IF(F257&lt;0,0,F257)))</f>
        <v>564.500491791498</v>
      </c>
      <c r="H257" s="30">
        <f>(J257*'data'!$C$16+K257*OFFSET('data'!$C$17,0,$D$3)-I256*(OFFSET('data'!$C$18,0,$D$3)+'data'!$C$19+OFFSET('data'!$C$20,0,$D$3)))*$C257/60</f>
        <v>-0.78451455900164</v>
      </c>
      <c r="I257" s="30">
        <f>(G256/60)*$C257/60+H257+I256</f>
        <v>22.9092184925353</v>
      </c>
      <c r="J257" s="30">
        <f>J256+('data'!$C$19*I256-'data'!$C$16*J256)*$C257/60</f>
        <v>82.5413287411311</v>
      </c>
      <c r="K257" s="30">
        <f>K256+(OFFSET('data'!$C$20,0,$D$3)*I256-OFFSET('data'!$C$17,0,$D$3)*K256)*$C257/60</f>
        <v>68.94985033938561</v>
      </c>
      <c r="L257" s="28">
        <f>$A257/60</f>
        <v>21.0426811005748</v>
      </c>
      <c r="M257" s="24">
        <f>I257/'data'!$C$15*1000</f>
        <v>3.50007426616196</v>
      </c>
      <c r="N257" s="24">
        <f>N256+'data'!$G$21*(M256-N256)/60*C256</f>
        <v>3.49830014166201</v>
      </c>
      <c r="O257" s="25">
        <f>IF(N257&lt;='data'!$G$22,1.89,1.47)</f>
        <v>1.47</v>
      </c>
      <c r="P257" s="24">
        <f>$A257</f>
        <v>1262.560866034490</v>
      </c>
      <c r="Q257" s="29">
        <f>'data'!$G$23-'data'!$G$23*(1-('data'!$G$22^O257)/('data'!$G$22^O257+N257^O257))</f>
        <v>41.087092394499</v>
      </c>
      <c r="R257" s="29">
        <f>VLOOKUP(IF(P257-'data'!$G$24&lt;0,0,P257-'data'!$G$24),P2:Q1104,2)</f>
        <v>41.0879218640569</v>
      </c>
    </row>
    <row r="258" ht="20.05" customHeight="1">
      <c r="A258" s="22">
        <f>$A257+C257</f>
        <v>1267.560866034490</v>
      </c>
      <c r="B258" s="23">
        <v>3.5</v>
      </c>
      <c r="C258" s="24">
        <v>5</v>
      </c>
      <c r="D258" t="b" s="25">
        <f>D$3</f>
        <v>1</v>
      </c>
      <c r="E258" s="24">
        <f>IF(B258-B257&gt;0,(B258-B257)/'data'!$G$26*100-1,E257-C258)</f>
        <v>-1220</v>
      </c>
      <c r="F258" s="25">
        <f>3600*(B258*'data'!$C$15/1000-H258-I258)/C258</f>
        <v>564.154001572918</v>
      </c>
      <c r="G258" s="25">
        <f>IF(N258&gt;B258,0,IF(E258&gt;0,'data'!$H$29,IF(F258&lt;0,0,F258)))</f>
        <v>564.154001572918</v>
      </c>
      <c r="H258" s="30">
        <f>(J258*'data'!$C$16+K258*OFFSET('data'!$C$17,0,$D$3)-I257*(OFFSET('data'!$C$18,0,$D$3)+'data'!$C$19+OFFSET('data'!$C$20,0,$D$3)))*$C258/60</f>
        <v>-0.784030891704245</v>
      </c>
      <c r="I258" s="30">
        <f>(G257/60)*$C258/60+H258+I257</f>
        <v>22.9092160616526</v>
      </c>
      <c r="J258" s="30">
        <f>J257+('data'!$C$19*I257-'data'!$C$16*J257)*$C258/60</f>
        <v>82.6106167002274</v>
      </c>
      <c r="K258" s="30">
        <f>K257+(OFFSET('data'!$C$20,0,$D$3)*I257-OFFSET('data'!$C$17,0,$D$3)*K257)*$C258/60</f>
        <v>69.1503702262049</v>
      </c>
      <c r="L258" s="28">
        <f>$A258/60</f>
        <v>21.1260144339082</v>
      </c>
      <c r="M258" s="24">
        <f>I258/'data'!$C$15*1000</f>
        <v>3.5000738947713</v>
      </c>
      <c r="N258" s="24">
        <f>N257+'data'!$G$21*(M257-N257)/60*C257</f>
        <v>3.49832101816329</v>
      </c>
      <c r="O258" s="25">
        <f>IF(N258&lt;='data'!$G$22,1.89,1.47)</f>
        <v>1.47</v>
      </c>
      <c r="P258" s="24">
        <f>$A258</f>
        <v>1267.560866034490</v>
      </c>
      <c r="Q258" s="29">
        <f>'data'!$G$23-'data'!$G$23*(1-('data'!$G$22^O258)/('data'!$G$22^O258+N258^O258))</f>
        <v>41.0868912008441</v>
      </c>
      <c r="R258" s="29">
        <f>VLOOKUP(IF(P258-'data'!$G$24&lt;0,0,P258-'data'!$G$24),P2:Q1104,2)</f>
        <v>41.0877107330427</v>
      </c>
    </row>
    <row r="259" ht="20.05" customHeight="1">
      <c r="A259" s="22">
        <f>$A258+C258</f>
        <v>1272.560866034490</v>
      </c>
      <c r="B259" s="23">
        <v>3.5</v>
      </c>
      <c r="C259" s="24">
        <v>5</v>
      </c>
      <c r="D259" t="b" s="25">
        <f>D$3</f>
        <v>1</v>
      </c>
      <c r="E259" s="24">
        <f>IF(B259-B258&gt;0,(B259-B258)/'data'!$G$26*100-1,E258-C259)</f>
        <v>-1225</v>
      </c>
      <c r="F259" s="25">
        <f>3600*(B259*'data'!$C$15/1000-H259-I259)/C259</f>
        <v>563.809241278115</v>
      </c>
      <c r="G259" s="25">
        <f>IF(N259&gt;B259,0,IF(E259&gt;0,'data'!$H$29,IF(F259&lt;0,0,F259)))</f>
        <v>563.809241278115</v>
      </c>
      <c r="H259" s="30">
        <f>(J259*'data'!$C$16+K259*OFFSET('data'!$C$17,0,$D$3)-I258*(OFFSET('data'!$C$18,0,$D$3)+'data'!$C$19+OFFSET('data'!$C$20,0,$D$3)))*$C259/60</f>
        <v>-0.783549641184163</v>
      </c>
      <c r="I259" s="30">
        <f>(G258/60)*$C259/60+H259+I258</f>
        <v>22.9092136448753</v>
      </c>
      <c r="J259" s="30">
        <f>J258+('data'!$C$19*I258-'data'!$C$16*J258)*$C259/60</f>
        <v>82.6794979940608</v>
      </c>
      <c r="K259" s="30">
        <f>K258+(OFFSET('data'!$C$20,0,$D$3)*I258-OFFSET('data'!$C$17,0,$D$3)*K258)*$C259/60</f>
        <v>69.35081316640721</v>
      </c>
      <c r="L259" s="28">
        <f>$A259/60</f>
        <v>21.2093477672415</v>
      </c>
      <c r="M259" s="24">
        <f>I259/'data'!$C$15*1000</f>
        <v>3.50007352553565</v>
      </c>
      <c r="N259" s="24">
        <f>N258+'data'!$G$21*(M258-N258)/60*C258</f>
        <v>3.49834164463609</v>
      </c>
      <c r="O259" s="25">
        <f>IF(N259&lt;='data'!$G$22,1.89,1.47)</f>
        <v>1.47</v>
      </c>
      <c r="P259" s="24">
        <f>$A259</f>
        <v>1272.560866034490</v>
      </c>
      <c r="Q259" s="29">
        <f>'data'!$G$23-'data'!$G$23*(1-('data'!$G$22^O259)/('data'!$G$22^O259+N259^O259))</f>
        <v>41.0866924181762</v>
      </c>
      <c r="R259" s="29">
        <f>VLOOKUP(IF(P259-'data'!$G$24&lt;0,0,P259-'data'!$G$24),P2:Q1104,2)</f>
        <v>41.0875021310834</v>
      </c>
    </row>
    <row r="260" ht="20.05" customHeight="1">
      <c r="A260" s="22">
        <f>$A259+C259</f>
        <v>1277.560866034490</v>
      </c>
      <c r="B260" s="23">
        <v>3.5</v>
      </c>
      <c r="C260" s="24">
        <v>5</v>
      </c>
      <c r="D260" t="b" s="25">
        <f>D$3</f>
        <v>1</v>
      </c>
      <c r="E260" s="24">
        <f>IF(B260-B259&gt;0,(B260-B259)/'data'!$G$26*100-1,E259-C260)</f>
        <v>-1230</v>
      </c>
      <c r="F260" s="25">
        <f>3600*(B260*'data'!$C$15/1000-H260-I260)/C260</f>
        <v>563.466200870386</v>
      </c>
      <c r="G260" s="25">
        <f>IF(N260&gt;B260,0,IF(E260&gt;0,'data'!$H$29,IF(F260&lt;0,0,F260)))</f>
        <v>563.466200870386</v>
      </c>
      <c r="H260" s="30">
        <f>(J260*'data'!$C$16+K260*OFFSET('data'!$C$17,0,$D$3)-I259*(OFFSET('data'!$C$18,0,$D$3)+'data'!$C$19+OFFSET('data'!$C$20,0,$D$3)))*$C260/60</f>
        <v>-0.783070793418729</v>
      </c>
      <c r="I260" s="30">
        <f>(G259/60)*$C260/60+H260+I259</f>
        <v>22.9092112421206</v>
      </c>
      <c r="J260" s="30">
        <f>J259+('data'!$C$19*I259-'data'!$C$16*J259)*$C260/60</f>
        <v>82.7479750094293</v>
      </c>
      <c r="K260" s="30">
        <f>K259+(OFFSET('data'!$C$20,0,$D$3)*I259-OFFSET('data'!$C$17,0,$D$3)*K259)*$C260/60</f>
        <v>69.5511791896502</v>
      </c>
      <c r="L260" s="28">
        <f>$A260/60</f>
        <v>21.2926811005748</v>
      </c>
      <c r="M260" s="24">
        <f>I260/'data'!$C$15*1000</f>
        <v>3.50007315844238</v>
      </c>
      <c r="N260" s="24">
        <f>N259+'data'!$G$21*(M259-N259)/60*C259</f>
        <v>3.49836202404791</v>
      </c>
      <c r="O260" s="25">
        <f>IF(N260&lt;='data'!$G$22,1.89,1.47)</f>
        <v>1.47</v>
      </c>
      <c r="P260" s="24">
        <f>$A260</f>
        <v>1277.560866034490</v>
      </c>
      <c r="Q260" s="29">
        <f>'data'!$G$23-'data'!$G$23*(1-('data'!$G$22^O260)/('data'!$G$22^O260+N260^O260))</f>
        <v>41.086496017847</v>
      </c>
      <c r="R260" s="29">
        <f>VLOOKUP(IF(P260-'data'!$G$24&lt;0,0,P260-'data'!$G$24),P2:Q1104,2)</f>
        <v>41.0872960281324</v>
      </c>
    </row>
    <row r="261" ht="20.05" customHeight="1">
      <c r="A261" s="22">
        <f>$A260+C260</f>
        <v>1282.560866034490</v>
      </c>
      <c r="B261" s="23">
        <v>3.5</v>
      </c>
      <c r="C261" s="24">
        <v>5</v>
      </c>
      <c r="D261" t="b" s="25">
        <f>D$3</f>
        <v>1</v>
      </c>
      <c r="E261" s="24">
        <f>IF(B261-B260&gt;0,(B261-B260)/'data'!$G$26*100-1,E260-C261)</f>
        <v>-1235</v>
      </c>
      <c r="F261" s="25">
        <f>3600*(B261*'data'!$C$15/1000-H261-I261)/C261</f>
        <v>563.124870371735</v>
      </c>
      <c r="G261" s="25">
        <f>IF(N261&gt;B261,0,IF(E261&gt;0,'data'!$H$29,IF(F261&lt;0,0,F261)))</f>
        <v>563.124870371735</v>
      </c>
      <c r="H261" s="30">
        <f>(J261*'data'!$C$16+K261*OFFSET('data'!$C$17,0,$D$3)-I260*(OFFSET('data'!$C$18,0,$D$3)+'data'!$C$19+OFFSET('data'!$C$20,0,$D$3)))*$C261/60</f>
        <v>-0.782594334467513</v>
      </c>
      <c r="I261" s="30">
        <f>(G260/60)*$C261/60+H261+I260</f>
        <v>22.9092088533064</v>
      </c>
      <c r="J261" s="30">
        <f>J260+('data'!$C$19*I260-'data'!$C$16*J260)*$C261/60</f>
        <v>82.81605011912229</v>
      </c>
      <c r="K261" s="30">
        <f>K260+(OFFSET('data'!$C$20,0,$D$3)*I260-OFFSET('data'!$C$17,0,$D$3)*K260)*$C261/60</f>
        <v>69.7514683255793</v>
      </c>
      <c r="L261" s="28">
        <f>$A261/60</f>
        <v>21.3760144339082</v>
      </c>
      <c r="M261" s="24">
        <f>I261/'data'!$C$15*1000</f>
        <v>3.50007279347895</v>
      </c>
      <c r="N261" s="24">
        <f>N260+'data'!$G$21*(M260-N260)/60*C260</f>
        <v>3.49838215933118</v>
      </c>
      <c r="O261" s="25">
        <f>IF(N261&lt;='data'!$G$22,1.89,1.47)</f>
        <v>1.47</v>
      </c>
      <c r="P261" s="24">
        <f>$A261</f>
        <v>1282.560866034490</v>
      </c>
      <c r="Q261" s="29">
        <f>'data'!$G$23-'data'!$G$23*(1-('data'!$G$22^O261)/('data'!$G$22^O261+N261^O261))</f>
        <v>41.0863019715478</v>
      </c>
      <c r="R261" s="29">
        <f>VLOOKUP(IF(P261-'data'!$G$24&lt;0,0,P261-'data'!$G$24),P2:Q1104,2)</f>
        <v>41.087092394499</v>
      </c>
    </row>
    <row r="262" ht="20.05" customHeight="1">
      <c r="A262" s="22">
        <f>$A261+C261</f>
        <v>1287.560866034490</v>
      </c>
      <c r="B262" s="23">
        <v>3.5</v>
      </c>
      <c r="C262" s="24">
        <v>5</v>
      </c>
      <c r="D262" t="b" s="25">
        <f>D$3</f>
        <v>1</v>
      </c>
      <c r="E262" s="24">
        <f>IF(B262-B261&gt;0,(B262-B261)/'data'!$G$26*100-1,E261-C262)</f>
        <v>-1240</v>
      </c>
      <c r="F262" s="25">
        <f>3600*(B262*'data'!$C$15/1000-H262-I262)/C262</f>
        <v>562.785239862890</v>
      </c>
      <c r="G262" s="25">
        <f>IF(N262&gt;B262,0,IF(E262&gt;0,'data'!$H$29,IF(F262&lt;0,0,F262)))</f>
        <v>562.785239862890</v>
      </c>
      <c r="H262" s="30">
        <f>(J262*'data'!$C$16+K262*OFFSET('data'!$C$17,0,$D$3)-I261*(OFFSET('data'!$C$18,0,$D$3)+'data'!$C$19+OFFSET('data'!$C$20,0,$D$3)))*$C262/60</f>
        <v>-0.782120250471851</v>
      </c>
      <c r="I262" s="30">
        <f>(G261/60)*$C262/60+H262+I261</f>
        <v>22.9092064783508</v>
      </c>
      <c r="J262" s="30">
        <f>J261+('data'!$C$19*I261-'data'!$C$16*J261)*$C262/60</f>
        <v>82.883725682003</v>
      </c>
      <c r="K262" s="30">
        <f>K261+(OFFSET('data'!$C$20,0,$D$3)*I261-OFFSET('data'!$C$17,0,$D$3)*K261)*$C262/60</f>
        <v>69.9516806038278</v>
      </c>
      <c r="L262" s="28">
        <f>$A262/60</f>
        <v>21.4593477672415</v>
      </c>
      <c r="M262" s="24">
        <f>I262/'data'!$C$15*1000</f>
        <v>3.50007243063283</v>
      </c>
      <c r="N262" s="24">
        <f>N261+'data'!$G$21*(M261-N261)/60*C261</f>
        <v>3.49840205338368</v>
      </c>
      <c r="O262" s="25">
        <f>IF(N262&lt;='data'!$G$22,1.89,1.47)</f>
        <v>1.47</v>
      </c>
      <c r="P262" s="24">
        <f>$A262</f>
        <v>1287.560866034490</v>
      </c>
      <c r="Q262" s="29">
        <f>'data'!$G$23-'data'!$G$23*(1-('data'!$G$22^O262)/('data'!$G$22^O262+N262^O262))</f>
        <v>41.0861102513049</v>
      </c>
      <c r="R262" s="29">
        <f>VLOOKUP(IF(P262-'data'!$G$24&lt;0,0,P262-'data'!$G$24),P2:Q1104,2)</f>
        <v>41.0868912008441</v>
      </c>
    </row>
    <row r="263" ht="20.05" customHeight="1">
      <c r="A263" s="22">
        <f>$A262+C262</f>
        <v>1292.560866034490</v>
      </c>
      <c r="B263" s="23">
        <v>3.5</v>
      </c>
      <c r="C263" s="24">
        <v>5</v>
      </c>
      <c r="D263" t="b" s="25">
        <f>D$3</f>
        <v>1</v>
      </c>
      <c r="E263" s="24">
        <f>IF(B263-B262&gt;0,(B263-B262)/'data'!$G$26*100-1,E262-C263)</f>
        <v>-1245</v>
      </c>
      <c r="F263" s="25">
        <f>3600*(B263*'data'!$C$15/1000-H263-I263)/C263</f>
        <v>562.447299482517</v>
      </c>
      <c r="G263" s="25">
        <f>IF(N263&gt;B263,0,IF(E263&gt;0,'data'!$H$29,IF(F263&lt;0,0,F263)))</f>
        <v>562.447299482517</v>
      </c>
      <c r="H263" s="30">
        <f>(J263*'data'!$C$16+K263*OFFSET('data'!$C$17,0,$D$3)-I262*(OFFSET('data'!$C$18,0,$D$3)+'data'!$C$19+OFFSET('data'!$C$20,0,$D$3)))*$C263/60</f>
        <v>-0.781648527654344</v>
      </c>
      <c r="I263" s="30">
        <f>(G262/60)*$C263/60+H263+I262</f>
        <v>22.9092041171727</v>
      </c>
      <c r="J263" s="30">
        <f>J262+('data'!$C$19*I262-'data'!$C$16*J262)*$C263/60</f>
        <v>82.9510040430898</v>
      </c>
      <c r="K263" s="30">
        <f>K262+(OFFSET('data'!$C$20,0,$D$3)*I262-OFFSET('data'!$C$17,0,$D$3)*K262)*$C263/60</f>
        <v>70.15181605401681</v>
      </c>
      <c r="L263" s="28">
        <f>$A263/60</f>
        <v>21.5426811005748</v>
      </c>
      <c r="M263" s="24">
        <f>I263/'data'!$C$15*1000</f>
        <v>3.50007206989164</v>
      </c>
      <c r="N263" s="24">
        <f>N262+'data'!$G$21*(M262-N262)/60*C262</f>
        <v>3.49842170906893</v>
      </c>
      <c r="O263" s="25">
        <f>IF(N263&lt;='data'!$G$22,1.89,1.47)</f>
        <v>1.47</v>
      </c>
      <c r="P263" s="24">
        <f>$A263</f>
        <v>1292.560866034490</v>
      </c>
      <c r="Q263" s="29">
        <f>'data'!$G$23-'data'!$G$23*(1-('data'!$G$22^O263)/('data'!$G$22^O263+N263^O263))</f>
        <v>41.0859208294763</v>
      </c>
      <c r="R263" s="29">
        <f>VLOOKUP(IF(P263-'data'!$G$24&lt;0,0,P263-'data'!$G$24),P2:Q1104,2)</f>
        <v>41.0866924181762</v>
      </c>
    </row>
    <row r="264" ht="20.05" customHeight="1">
      <c r="A264" s="22">
        <f>$A263+C263</f>
        <v>1297.560866034490</v>
      </c>
      <c r="B264" s="23">
        <v>3.5</v>
      </c>
      <c r="C264" s="24">
        <v>5</v>
      </c>
      <c r="D264" t="b" s="25">
        <f>D$3</f>
        <v>1</v>
      </c>
      <c r="E264" s="24">
        <f>IF(B264-B263&gt;0,(B264-B263)/'data'!$G$26*100-1,E263-C264)</f>
        <v>-1250</v>
      </c>
      <c r="F264" s="25">
        <f>3600*(B264*'data'!$C$15/1000-H264-I264)/C264</f>
        <v>562.111039427396</v>
      </c>
      <c r="G264" s="25">
        <f>IF(N264&gt;B264,0,IF(E264&gt;0,'data'!$H$29,IF(F264&lt;0,0,F264)))</f>
        <v>562.111039427396</v>
      </c>
      <c r="H264" s="30">
        <f>(J264*'data'!$C$16+K264*OFFSET('data'!$C$17,0,$D$3)-I263*(OFFSET('data'!$C$18,0,$D$3)+'data'!$C$19+OFFSET('data'!$C$20,0,$D$3)))*$C264/60</f>
        <v>-0.781179152318409</v>
      </c>
      <c r="I264" s="30">
        <f>(G263/60)*$C264/60+H264+I263</f>
        <v>22.9092017696911</v>
      </c>
      <c r="J264" s="30">
        <f>J263+('data'!$C$19*I263-'data'!$C$16*J263)*$C264/60</f>
        <v>83.0178875336378</v>
      </c>
      <c r="K264" s="30">
        <f>K263+(OFFSET('data'!$C$20,0,$D$3)*I263-OFFSET('data'!$C$17,0,$D$3)*K263)*$C264/60</f>
        <v>70.35187470575519</v>
      </c>
      <c r="L264" s="28">
        <f>$A264/60</f>
        <v>21.6260144339082</v>
      </c>
      <c r="M264" s="24">
        <f>I264/'data'!$C$15*1000</f>
        <v>3.50007171124301</v>
      </c>
      <c r="N264" s="24">
        <f>N263+'data'!$G$21*(M263-N263)/60*C263</f>
        <v>3.49844112921663</v>
      </c>
      <c r="O264" s="25">
        <f>IF(N264&lt;='data'!$G$22,1.89,1.47)</f>
        <v>1.47</v>
      </c>
      <c r="P264" s="24">
        <f>$A264</f>
        <v>1297.560866034490</v>
      </c>
      <c r="Q264" s="29">
        <f>'data'!$G$23-'data'!$G$23*(1-('data'!$G$22^O264)/('data'!$G$22^O264+N264^O264))</f>
        <v>41.085733678747</v>
      </c>
      <c r="R264" s="29">
        <f>VLOOKUP(IF(P264-'data'!$G$24&lt;0,0,P264-'data'!$G$24),P2:Q1104,2)</f>
        <v>41.086496017847</v>
      </c>
    </row>
    <row r="265" ht="20.05" customHeight="1">
      <c r="A265" s="22">
        <f>$A264+C264</f>
        <v>1302.560866034490</v>
      </c>
      <c r="B265" s="23">
        <v>3.5</v>
      </c>
      <c r="C265" s="24">
        <v>5</v>
      </c>
      <c r="D265" t="b" s="25">
        <f>D$3</f>
        <v>1</v>
      </c>
      <c r="E265" s="24">
        <f>IF(B265-B264&gt;0,(B265-B264)/'data'!$G$26*100-1,E264-C265)</f>
        <v>-1255</v>
      </c>
      <c r="F265" s="25">
        <f>3600*(B265*'data'!$C$15/1000-H265-I265)/C265</f>
        <v>561.7764499515509</v>
      </c>
      <c r="G265" s="25">
        <f>IF(N265&gt;B265,0,IF(E265&gt;0,'data'!$H$29,IF(F265&lt;0,0,F265)))</f>
        <v>561.7764499515509</v>
      </c>
      <c r="H265" s="30">
        <f>(J265*'data'!$C$16+K265*OFFSET('data'!$C$17,0,$D$3)-I264*(OFFSET('data'!$C$18,0,$D$3)+'data'!$C$19+OFFSET('data'!$C$20,0,$D$3)))*$C265/60</f>
        <v>-0.780712110847769</v>
      </c>
      <c r="I265" s="30">
        <f>(G264/60)*$C265/60+H265+I264</f>
        <v>22.9091994358258</v>
      </c>
      <c r="J265" s="30">
        <f>J264+('data'!$C$19*I264-'data'!$C$16*J264)*$C265/60</f>
        <v>83.08437847121949</v>
      </c>
      <c r="K265" s="30">
        <f>K264+(OFFSET('data'!$C$20,0,$D$3)*I264-OFFSET('data'!$C$17,0,$D$3)*K264)*$C265/60</f>
        <v>70.55185658863979</v>
      </c>
      <c r="L265" s="28">
        <f>$A265/60</f>
        <v>21.7093477672415</v>
      </c>
      <c r="M265" s="24">
        <f>I265/'data'!$C$15*1000</f>
        <v>3.50007135467467</v>
      </c>
      <c r="N265" s="24">
        <f>N264+'data'!$G$21*(M264-N264)/60*C264</f>
        <v>3.49846031662301</v>
      </c>
      <c r="O265" s="25">
        <f>IF(N265&lt;='data'!$G$22,1.89,1.47)</f>
        <v>1.47</v>
      </c>
      <c r="P265" s="24">
        <f>$A265</f>
        <v>1302.560866034490</v>
      </c>
      <c r="Q265" s="29">
        <f>'data'!$G$23-'data'!$G$23*(1-('data'!$G$22^O265)/('data'!$G$22^O265+N265^O265))</f>
        <v>41.0855487721259</v>
      </c>
      <c r="R265" s="29">
        <f>VLOOKUP(IF(P265-'data'!$G$24&lt;0,0,P265-'data'!$G$24),P2:Q1104,2)</f>
        <v>41.0863019715478</v>
      </c>
    </row>
    <row r="266" ht="20.05" customHeight="1">
      <c r="A266" s="22">
        <f>$A265+C265</f>
        <v>1307.560866034490</v>
      </c>
      <c r="B266" s="23">
        <v>3.5</v>
      </c>
      <c r="C266" s="24">
        <v>5</v>
      </c>
      <c r="D266" t="b" s="25">
        <f>D$3</f>
        <v>1</v>
      </c>
      <c r="E266" s="24">
        <f>IF(B266-B265&gt;0,(B266-B265)/'data'!$G$26*100-1,E265-C266)</f>
        <v>-1260</v>
      </c>
      <c r="F266" s="25">
        <f>3600*(B266*'data'!$C$15/1000-H266-I266)/C266</f>
        <v>561.443521366299</v>
      </c>
      <c r="G266" s="25">
        <f>IF(N266&gt;B266,0,IF(E266&gt;0,'data'!$H$29,IF(F266&lt;0,0,F266)))</f>
        <v>561.443521366299</v>
      </c>
      <c r="H266" s="30">
        <f>(J266*'data'!$C$16+K266*OFFSET('data'!$C$17,0,$D$3)-I265*(OFFSET('data'!$C$18,0,$D$3)+'data'!$C$19+OFFSET('data'!$C$20,0,$D$3)))*$C266/60</f>
        <v>-0.780247389706019</v>
      </c>
      <c r="I266" s="30">
        <f>(G265/60)*$C266/60+H266+I265</f>
        <v>22.9091971154969</v>
      </c>
      <c r="J266" s="30">
        <f>J265+('data'!$C$19*I265-'data'!$C$16*J265)*$C266/60</f>
        <v>83.1504791598051</v>
      </c>
      <c r="K266" s="30">
        <f>K265+(OFFSET('data'!$C$20,0,$D$3)*I265-OFFSET('data'!$C$17,0,$D$3)*K265)*$C266/60</f>
        <v>70.7517617322552</v>
      </c>
      <c r="L266" s="28">
        <f>$A266/60</f>
        <v>21.7926811005748</v>
      </c>
      <c r="M266" s="24">
        <f>I266/'data'!$C$15*1000</f>
        <v>3.50007100017443</v>
      </c>
      <c r="N266" s="24">
        <f>N265+'data'!$G$21*(M265-N265)/60*C265</f>
        <v>3.49847927405127</v>
      </c>
      <c r="O266" s="25">
        <f>IF(N266&lt;='data'!$G$22,1.89,1.47)</f>
        <v>1.47</v>
      </c>
      <c r="P266" s="24">
        <f>$A266</f>
        <v>1307.560866034490</v>
      </c>
      <c r="Q266" s="29">
        <f>'data'!$G$23-'data'!$G$23*(1-('data'!$G$22^O266)/('data'!$G$22^O266+N266^O266))</f>
        <v>41.0853660829415</v>
      </c>
      <c r="R266" s="29">
        <f>VLOOKUP(IF(P266-'data'!$G$24&lt;0,0,P266-'data'!$G$24),P2:Q1104,2)</f>
        <v>41.0861102513049</v>
      </c>
    </row>
    <row r="267" ht="20.05" customHeight="1">
      <c r="A267" s="22">
        <f>$A266+C266</f>
        <v>1312.560866034490</v>
      </c>
      <c r="B267" s="23">
        <v>3.5</v>
      </c>
      <c r="C267" s="24">
        <v>5</v>
      </c>
      <c r="D267" t="b" s="25">
        <f>D$3</f>
        <v>1</v>
      </c>
      <c r="E267" s="24">
        <f>IF(B267-B266&gt;0,(B267-B266)/'data'!$G$26*100-1,E266-C267)</f>
        <v>-1265</v>
      </c>
      <c r="F267" s="25">
        <f>3600*(B267*'data'!$C$15/1000-H267-I267)/C267</f>
        <v>561.112244039675</v>
      </c>
      <c r="G267" s="25">
        <f>IF(N267&gt;B267,0,IF(E267&gt;0,'data'!$H$29,IF(F267&lt;0,0,F267)))</f>
        <v>561.112244039675</v>
      </c>
      <c r="H267" s="30">
        <f>(J267*'data'!$C$16+K267*OFFSET('data'!$C$17,0,$D$3)-I266*(OFFSET('data'!$C$18,0,$D$3)+'data'!$C$19+OFFSET('data'!$C$20,0,$D$3)))*$C267/60</f>
        <v>-0.77978497543613</v>
      </c>
      <c r="I267" s="30">
        <f>(G266/60)*$C267/60+H267+I266</f>
        <v>22.9091948086251</v>
      </c>
      <c r="J267" s="30">
        <f>J266+('data'!$C$19*I266-'data'!$C$16*J266)*$C267/60</f>
        <v>83.21619188984241</v>
      </c>
      <c r="K267" s="30">
        <f>K266+(OFFSET('data'!$C$20,0,$D$3)*I266-OFFSET('data'!$C$17,0,$D$3)*K266)*$C267/60</f>
        <v>70.9515901661739</v>
      </c>
      <c r="L267" s="28">
        <f>$A267/60</f>
        <v>21.8760144339082</v>
      </c>
      <c r="M267" s="24">
        <f>I267/'data'!$C$15*1000</f>
        <v>3.50007064773017</v>
      </c>
      <c r="N267" s="24">
        <f>N266+'data'!$G$21*(M266-N266)/60*C266</f>
        <v>3.49849800423195</v>
      </c>
      <c r="O267" s="25">
        <f>IF(N267&lt;='data'!$G$22,1.89,1.47)</f>
        <v>1.47</v>
      </c>
      <c r="P267" s="24">
        <f>$A267</f>
        <v>1312.560866034490</v>
      </c>
      <c r="Q267" s="29">
        <f>'data'!$G$23-'data'!$G$23*(1-('data'!$G$22^O267)/('data'!$G$22^O267+N267^O267))</f>
        <v>41.0851855848381</v>
      </c>
      <c r="R267" s="29">
        <f>VLOOKUP(IF(P267-'data'!$G$24&lt;0,0,P267-'data'!$G$24),P2:Q1104,2)</f>
        <v>41.0859208294763</v>
      </c>
    </row>
    <row r="268" ht="20.05" customHeight="1">
      <c r="A268" s="22">
        <f>$A267+C267</f>
        <v>1317.560866034490</v>
      </c>
      <c r="B268" s="23">
        <v>3.5</v>
      </c>
      <c r="C268" s="24">
        <v>5</v>
      </c>
      <c r="D268" t="b" s="25">
        <f>D$3</f>
        <v>1</v>
      </c>
      <c r="E268" s="24">
        <f>IF(B268-B267&gt;0,(B268-B267)/'data'!$G$26*100-1,E267-C268)</f>
        <v>-1270</v>
      </c>
      <c r="F268" s="25">
        <f>3600*(B268*'data'!$C$15/1000-H268-I268)/C268</f>
        <v>560.782608396398</v>
      </c>
      <c r="G268" s="25">
        <f>IF(N268&gt;B268,0,IF(E268&gt;0,'data'!$H$29,IF(F268&lt;0,0,F268)))</f>
        <v>560.782608396398</v>
      </c>
      <c r="H268" s="30">
        <f>(J268*'data'!$C$16+K268*OFFSET('data'!$C$17,0,$D$3)-I267*(OFFSET('data'!$C$18,0,$D$3)+'data'!$C$19+OFFSET('data'!$C$20,0,$D$3)))*$C268/60</f>
        <v>-0.779324854660001</v>
      </c>
      <c r="I268" s="30">
        <f>(G267/60)*$C268/60+H268+I267</f>
        <v>22.9091925151313</v>
      </c>
      <c r="J268" s="30">
        <f>J267+('data'!$C$19*I267-'data'!$C$16*J267)*$C268/60</f>
        <v>83.28151893833611</v>
      </c>
      <c r="K268" s="30">
        <f>K267+(OFFSET('data'!$C$20,0,$D$3)*I267-OFFSET('data'!$C$17,0,$D$3)*K267)*$C268/60</f>
        <v>71.15134191995629</v>
      </c>
      <c r="L268" s="28">
        <f>$A268/60</f>
        <v>21.9593477672415</v>
      </c>
      <c r="M268" s="24">
        <f>I268/'data'!$C$15*1000</f>
        <v>3.5000702973298</v>
      </c>
      <c r="N268" s="24">
        <f>N267+'data'!$G$21*(M267-N267)/60*C267</f>
        <v>3.49851650986332</v>
      </c>
      <c r="O268" s="25">
        <f>IF(N268&lt;='data'!$G$22,1.89,1.47)</f>
        <v>1.47</v>
      </c>
      <c r="P268" s="24">
        <f>$A268</f>
        <v>1317.560866034490</v>
      </c>
      <c r="Q268" s="29">
        <f>'data'!$G$23-'data'!$G$23*(1-('data'!$G$22^O268)/('data'!$G$22^O268+N268^O268))</f>
        <v>41.0850072517721</v>
      </c>
      <c r="R268" s="29">
        <f>VLOOKUP(IF(P268-'data'!$G$24&lt;0,0,P268-'data'!$G$24),P2:Q1104,2)</f>
        <v>41.085733678747</v>
      </c>
    </row>
    <row r="269" ht="20.05" customHeight="1">
      <c r="A269" s="22">
        <f>$A268+C268</f>
        <v>1322.560866034490</v>
      </c>
      <c r="B269" s="23">
        <v>3.5</v>
      </c>
      <c r="C269" s="24">
        <v>5</v>
      </c>
      <c r="D269" t="b" s="25">
        <f>D$3</f>
        <v>1</v>
      </c>
      <c r="E269" s="24">
        <f>IF(B269-B268&gt;0,(B269-B268)/'data'!$G$26*100-1,E268-C269)</f>
        <v>-1275</v>
      </c>
      <c r="F269" s="25">
        <f>3600*(B269*'data'!$C$15/1000-H269-I269)/C269</f>
        <v>560.454604917090</v>
      </c>
      <c r="G269" s="25">
        <f>IF(N269&gt;B269,0,IF(E269&gt;0,'data'!$H$29,IF(F269&lt;0,0,F269)))</f>
        <v>560.454604917090</v>
      </c>
      <c r="H269" s="30">
        <f>(J269*'data'!$C$16+K269*OFFSET('data'!$C$17,0,$D$3)-I268*(OFFSET('data'!$C$18,0,$D$3)+'data'!$C$19+OFFSET('data'!$C$20,0,$D$3)))*$C269/60</f>
        <v>-0.778867014077974</v>
      </c>
      <c r="I269" s="30">
        <f>(G268/60)*$C269/60+H269+I268</f>
        <v>22.9091902349372</v>
      </c>
      <c r="J269" s="30">
        <f>J268+('data'!$C$19*I268-'data'!$C$16*J268)*$C269/60</f>
        <v>83.3464625689266</v>
      </c>
      <c r="K269" s="30">
        <f>K268+(OFFSET('data'!$C$20,0,$D$3)*I268-OFFSET('data'!$C$17,0,$D$3)*K268)*$C269/60</f>
        <v>71.3510170231506</v>
      </c>
      <c r="L269" s="28">
        <f>$A269/60</f>
        <v>22.0426811005748</v>
      </c>
      <c r="M269" s="24">
        <f>I269/'data'!$C$15*1000</f>
        <v>3.50006994896136</v>
      </c>
      <c r="N269" s="24">
        <f>N268+'data'!$G$21*(M268-N268)/60*C268</f>
        <v>3.49853479361174</v>
      </c>
      <c r="O269" s="25">
        <f>IF(N269&lt;='data'!$G$22,1.89,1.47)</f>
        <v>1.47</v>
      </c>
      <c r="P269" s="24">
        <f>$A269</f>
        <v>1322.560866034490</v>
      </c>
      <c r="Q269" s="29">
        <f>'data'!$G$23-'data'!$G$23*(1-('data'!$G$22^O269)/('data'!$G$22^O269+N269^O269))</f>
        <v>41.0848310580088</v>
      </c>
      <c r="R269" s="29">
        <f>VLOOKUP(IF(P269-'data'!$G$24&lt;0,0,P269-'data'!$G$24),P2:Q1104,2)</f>
        <v>41.0855487721259</v>
      </c>
    </row>
    <row r="270" ht="20.05" customHeight="1">
      <c r="A270" s="22">
        <f>$A269+C269</f>
        <v>1327.560866034490</v>
      </c>
      <c r="B270" s="23">
        <v>3.5</v>
      </c>
      <c r="C270" s="24">
        <v>5</v>
      </c>
      <c r="D270" t="b" s="25">
        <f>D$3</f>
        <v>1</v>
      </c>
      <c r="E270" s="24">
        <f>IF(B270-B269&gt;0,(B270-B269)/'data'!$G$26*100-1,E269-C270)</f>
        <v>-1280</v>
      </c>
      <c r="F270" s="25">
        <f>3600*(B270*'data'!$C$15/1000-H270-I270)/C270</f>
        <v>560.128224138327</v>
      </c>
      <c r="G270" s="25">
        <f>IF(N270&gt;B270,0,IF(E270&gt;0,'data'!$H$29,IF(F270&lt;0,0,F270)))</f>
        <v>560.128224138327</v>
      </c>
      <c r="H270" s="30">
        <f>(J270*'data'!$C$16+K270*OFFSET('data'!$C$17,0,$D$3)-I269*(OFFSET('data'!$C$18,0,$D$3)+'data'!$C$19+OFFSET('data'!$C$20,0,$D$3)))*$C270/60</f>
        <v>-0.778411440468403</v>
      </c>
      <c r="I270" s="30">
        <f>(G269/60)*$C270/60+H270+I269</f>
        <v>22.9091879679648</v>
      </c>
      <c r="J270" s="30">
        <f>J269+('data'!$C$19*I269-'data'!$C$16*J269)*$C270/60</f>
        <v>83.41102503196871</v>
      </c>
      <c r="K270" s="30">
        <f>K269+(OFFSET('data'!$C$20,0,$D$3)*I269-OFFSET('data'!$C$17,0,$D$3)*K269)*$C270/60</f>
        <v>71.5506155052929</v>
      </c>
      <c r="L270" s="28">
        <f>$A270/60</f>
        <v>22.1260144339082</v>
      </c>
      <c r="M270" s="24">
        <f>I270/'data'!$C$15*1000</f>
        <v>3.50006960261293</v>
      </c>
      <c r="N270" s="24">
        <f>N269+'data'!$G$21*(M269-N269)/60*C269</f>
        <v>3.49855285811207</v>
      </c>
      <c r="O270" s="25">
        <f>IF(N270&lt;='data'!$G$22,1.89,1.47)</f>
        <v>1.47</v>
      </c>
      <c r="P270" s="24">
        <f>$A270</f>
        <v>1327.560866034490</v>
      </c>
      <c r="Q270" s="29">
        <f>'data'!$G$23-'data'!$G$23*(1-('data'!$G$22^O270)/('data'!$G$22^O270+N270^O270))</f>
        <v>41.0846569781178</v>
      </c>
      <c r="R270" s="29">
        <f>VLOOKUP(IF(P270-'data'!$G$24&lt;0,0,P270-'data'!$G$24),P2:Q1104,2)</f>
        <v>41.0853660829415</v>
      </c>
    </row>
    <row r="271" ht="20.05" customHeight="1">
      <c r="A271" s="22">
        <f>$A270+C270</f>
        <v>1332.560866034490</v>
      </c>
      <c r="B271" s="23">
        <v>3.5</v>
      </c>
      <c r="C271" s="24">
        <v>5</v>
      </c>
      <c r="D271" t="b" s="25">
        <f>D$3</f>
        <v>1</v>
      </c>
      <c r="E271" s="24">
        <f>IF(B271-B270&gt;0,(B271-B270)/'data'!$G$26*100-1,E270-C271)</f>
        <v>-1285</v>
      </c>
      <c r="F271" s="25">
        <f>3600*(B271*'data'!$C$15/1000-H271-I271)/C271</f>
        <v>559.8034566522909</v>
      </c>
      <c r="G271" s="25">
        <f>IF(N271&gt;B271,0,IF(E271&gt;0,'data'!$H$29,IF(F271&lt;0,0,F271)))</f>
        <v>559.8034566522909</v>
      </c>
      <c r="H271" s="30">
        <f>(J271*'data'!$C$16+K271*OFFSET('data'!$C$17,0,$D$3)-I270*(OFFSET('data'!$C$18,0,$D$3)+'data'!$C$19+OFFSET('data'!$C$20,0,$D$3)))*$C271/60</f>
        <v>-0.777958120687175</v>
      </c>
      <c r="I271" s="30">
        <f>(G270/60)*$C271/60+H271+I270</f>
        <v>22.9091857141364</v>
      </c>
      <c r="J271" s="30">
        <f>J270+('data'!$C$19*I270-'data'!$C$16*J270)*$C271/60</f>
        <v>83.4752085646094</v>
      </c>
      <c r="K271" s="30">
        <f>K270+(OFFSET('data'!$C$20,0,$D$3)*I270-OFFSET('data'!$C$17,0,$D$3)*K270)*$C271/60</f>
        <v>71.7501373959072</v>
      </c>
      <c r="L271" s="28">
        <f>$A271/60</f>
        <v>22.2093477672415</v>
      </c>
      <c r="M271" s="24">
        <f>I271/'data'!$C$15*1000</f>
        <v>3.50006925827265</v>
      </c>
      <c r="N271" s="24">
        <f>N270+'data'!$G$21*(M270-N270)/60*C270</f>
        <v>3.49857070596802</v>
      </c>
      <c r="O271" s="25">
        <f>IF(N271&lt;='data'!$G$22,1.89,1.47)</f>
        <v>1.47</v>
      </c>
      <c r="P271" s="24">
        <f>$A271</f>
        <v>1332.560866034490</v>
      </c>
      <c r="Q271" s="29">
        <f>'data'!$G$23-'data'!$G$23*(1-('data'!$G$22^O271)/('data'!$G$22^O271+N271^O271))</f>
        <v>41.0844849869702</v>
      </c>
      <c r="R271" s="29">
        <f>VLOOKUP(IF(P271-'data'!$G$24&lt;0,0,P271-'data'!$G$24),P2:Q1104,2)</f>
        <v>41.0851855848381</v>
      </c>
    </row>
    <row r="272" ht="20.05" customHeight="1">
      <c r="A272" s="22">
        <f>$A271+C271</f>
        <v>1337.560866034490</v>
      </c>
      <c r="B272" s="23">
        <v>3.5</v>
      </c>
      <c r="C272" s="24">
        <v>5</v>
      </c>
      <c r="D272" t="b" s="25">
        <f>D$3</f>
        <v>1</v>
      </c>
      <c r="E272" s="24">
        <f>IF(B272-B271&gt;0,(B272-B271)/'data'!$G$26*100-1,E271-C272)</f>
        <v>-1290</v>
      </c>
      <c r="F272" s="25">
        <f>3600*(B272*'data'!$C$15/1000-H272-I272)/C272</f>
        <v>559.480293106081</v>
      </c>
      <c r="G272" s="25">
        <f>IF(N272&gt;B272,0,IF(E272&gt;0,'data'!$H$29,IF(F272&lt;0,0,F272)))</f>
        <v>559.480293106081</v>
      </c>
      <c r="H272" s="30">
        <f>(J272*'data'!$C$16+K272*OFFSET('data'!$C$17,0,$D$3)-I271*(OFFSET('data'!$C$18,0,$D$3)+'data'!$C$19+OFFSET('data'!$C$20,0,$D$3)))*$C272/60</f>
        <v>-0.77750704166725</v>
      </c>
      <c r="I272" s="30">
        <f>(G271/60)*$C272/60+H272+I271</f>
        <v>22.9091834733751</v>
      </c>
      <c r="J272" s="30">
        <f>J271+('data'!$C$19*I271-'data'!$C$16*J271)*$C272/60</f>
        <v>83.5390153908654</v>
      </c>
      <c r="K272" s="30">
        <f>K271+(OFFSET('data'!$C$20,0,$D$3)*I271-OFFSET('data'!$C$17,0,$D$3)*K271)*$C272/60</f>
        <v>71.9495827245054</v>
      </c>
      <c r="L272" s="28">
        <f>$A272/60</f>
        <v>22.2926811005748</v>
      </c>
      <c r="M272" s="24">
        <f>I272/'data'!$C$15*1000</f>
        <v>3.50006891592876</v>
      </c>
      <c r="N272" s="24">
        <f>N271+'data'!$G$21*(M271-N271)/60*C271</f>
        <v>3.49858833975251</v>
      </c>
      <c r="O272" s="25">
        <f>IF(N272&lt;='data'!$G$22,1.89,1.47)</f>
        <v>1.47</v>
      </c>
      <c r="P272" s="24">
        <f>$A272</f>
        <v>1337.560866034490</v>
      </c>
      <c r="Q272" s="29">
        <f>'data'!$G$23-'data'!$G$23*(1-('data'!$G$22^O272)/('data'!$G$22^O272+N272^O272))</f>
        <v>41.0843150597349</v>
      </c>
      <c r="R272" s="29">
        <f>VLOOKUP(IF(P272-'data'!$G$24&lt;0,0,P272-'data'!$G$24),P2:Q1104,2)</f>
        <v>41.0850072517721</v>
      </c>
    </row>
    <row r="273" ht="20.05" customHeight="1">
      <c r="A273" s="22">
        <f>$A272+C272</f>
        <v>1342.560866034490</v>
      </c>
      <c r="B273" s="23">
        <v>3.5</v>
      </c>
      <c r="C273" s="24">
        <v>5</v>
      </c>
      <c r="D273" t="b" s="25">
        <f>D$3</f>
        <v>1</v>
      </c>
      <c r="E273" s="24">
        <f>IF(B273-B272&gt;0,(B273-B272)/'data'!$G$26*100-1,E272-C273)</f>
        <v>-1295</v>
      </c>
      <c r="F273" s="25">
        <f>3600*(B273*'data'!$C$15/1000-H273-I273)/C273</f>
        <v>559.158724201841</v>
      </c>
      <c r="G273" s="25">
        <f>IF(N273&gt;B273,0,IF(E273&gt;0,'data'!$H$29,IF(F273&lt;0,0,F273)))</f>
        <v>559.158724201841</v>
      </c>
      <c r="H273" s="30">
        <f>(J273*'data'!$C$16+K273*OFFSET('data'!$C$17,0,$D$3)-I272*(OFFSET('data'!$C$18,0,$D$3)+'data'!$C$19+OFFSET('data'!$C$20,0,$D$3)))*$C273/60</f>
        <v>-0.777058190418239</v>
      </c>
      <c r="I273" s="30">
        <f>(G272/60)*$C273/60+H273+I272</f>
        <v>22.9091812456042</v>
      </c>
      <c r="J273" s="30">
        <f>J272+('data'!$C$19*I272-'data'!$C$16*J272)*$C273/60</f>
        <v>83.6024477217002</v>
      </c>
      <c r="K273" s="30">
        <f>K272+(OFFSET('data'!$C$20,0,$D$3)*I272-OFFSET('data'!$C$17,0,$D$3)*K272)*$C273/60</f>
        <v>72.1489515205874</v>
      </c>
      <c r="L273" s="28">
        <f>$A273/60</f>
        <v>22.3760144339082</v>
      </c>
      <c r="M273" s="24">
        <f>I273/'data'!$C$15*1000</f>
        <v>3.50006857556955</v>
      </c>
      <c r="N273" s="24">
        <f>N272+'data'!$G$21*(M272-N272)/60*C272</f>
        <v>3.49860576200807</v>
      </c>
      <c r="O273" s="25">
        <f>IF(N273&lt;='data'!$G$22,1.89,1.47)</f>
        <v>1.47</v>
      </c>
      <c r="P273" s="24">
        <f>$A273</f>
        <v>1342.560866034490</v>
      </c>
      <c r="Q273" s="29">
        <f>'data'!$G$23-'data'!$G$23*(1-('data'!$G$22^O273)/('data'!$G$22^O273+N273^O273))</f>
        <v>41.0841471718744</v>
      </c>
      <c r="R273" s="29">
        <f>VLOOKUP(IF(P273-'data'!$G$24&lt;0,0,P273-'data'!$G$24),P2:Q1104,2)</f>
        <v>41.0848310580088</v>
      </c>
    </row>
    <row r="274" ht="20.05" customHeight="1">
      <c r="A274" s="22">
        <f>$A273+C273</f>
        <v>1347.560866034490</v>
      </c>
      <c r="B274" s="23">
        <v>3.5</v>
      </c>
      <c r="C274" s="24">
        <v>5</v>
      </c>
      <c r="D274" t="b" s="25">
        <f>D$3</f>
        <v>1</v>
      </c>
      <c r="E274" s="24">
        <f>IF(B274-B273&gt;0,(B274-B273)/'data'!$G$26*100-1,E273-C274)</f>
        <v>-1300</v>
      </c>
      <c r="F274" s="25">
        <f>3600*(B274*'data'!$C$15/1000-H274-I274)/C274</f>
        <v>558.838740696195</v>
      </c>
      <c r="G274" s="25">
        <f>IF(N274&gt;B274,0,IF(E274&gt;0,'data'!$H$29,IF(F274&lt;0,0,F274)))</f>
        <v>558.838740696195</v>
      </c>
      <c r="H274" s="30">
        <f>(J274*'data'!$C$16+K274*OFFSET('data'!$C$17,0,$D$3)-I273*(OFFSET('data'!$C$18,0,$D$3)+'data'!$C$19+OFFSET('data'!$C$20,0,$D$3)))*$C274/60</f>
        <v>-0.776611554025919</v>
      </c>
      <c r="I274" s="30">
        <f>(G273/60)*$C274/60+H274+I273</f>
        <v>22.9091790307475</v>
      </c>
      <c r="J274" s="30">
        <f>J273+('data'!$C$19*I273-'data'!$C$16*J273)*$C274/60</f>
        <v>83.6655077551009</v>
      </c>
      <c r="K274" s="30">
        <f>K273+(OFFSET('data'!$C$20,0,$D$3)*I273-OFFSET('data'!$C$17,0,$D$3)*K273)*$C274/60</f>
        <v>72.34824381364091</v>
      </c>
      <c r="L274" s="28">
        <f>$A274/60</f>
        <v>22.4593477672415</v>
      </c>
      <c r="M274" s="24">
        <f>I274/'data'!$C$15*1000</f>
        <v>3.50006823718337</v>
      </c>
      <c r="N274" s="24">
        <f>N273+'data'!$G$21*(M273-N273)/60*C273</f>
        <v>3.49862297524715</v>
      </c>
      <c r="O274" s="25">
        <f>IF(N274&lt;='data'!$G$22,1.89,1.47)</f>
        <v>1.47</v>
      </c>
      <c r="P274" s="24">
        <f>$A274</f>
        <v>1347.560866034490</v>
      </c>
      <c r="Q274" s="29">
        <f>'data'!$G$23-'data'!$G$23*(1-('data'!$G$22^O274)/('data'!$G$22^O274+N274^O274))</f>
        <v>41.0839812991425</v>
      </c>
      <c r="R274" s="29">
        <f>VLOOKUP(IF(P274-'data'!$G$24&lt;0,0,P274-'data'!$G$24),P2:Q1104,2)</f>
        <v>41.0846569781178</v>
      </c>
    </row>
    <row r="275" ht="20.05" customHeight="1">
      <c r="A275" s="22">
        <f>$A274+C274</f>
        <v>1352.560866034490</v>
      </c>
      <c r="B275" s="23">
        <v>3.5</v>
      </c>
      <c r="C275" s="24">
        <v>5</v>
      </c>
      <c r="D275" t="b" s="25">
        <f>D$3</f>
        <v>1</v>
      </c>
      <c r="E275" s="24">
        <f>IF(B275-B274&gt;0,(B275-B274)/'data'!$G$26*100-1,E274-C275)</f>
        <v>-1305</v>
      </c>
      <c r="F275" s="25">
        <f>3600*(B275*'data'!$C$15/1000-H275-I275)/C275</f>
        <v>558.520333399938</v>
      </c>
      <c r="G275" s="25">
        <f>IF(N275&gt;B275,0,IF(E275&gt;0,'data'!$H$29,IF(F275&lt;0,0,F275)))</f>
        <v>558.520333399938</v>
      </c>
      <c r="H275" s="30">
        <f>(J275*'data'!$C$16+K275*OFFSET('data'!$C$17,0,$D$3)-I274*(OFFSET('data'!$C$18,0,$D$3)+'data'!$C$19+OFFSET('data'!$C$20,0,$D$3)))*$C275/60</f>
        <v>-0.776167119651807</v>
      </c>
      <c r="I275" s="30">
        <f>(G274/60)*$C275/60+H275+I274</f>
        <v>22.9091768287293</v>
      </c>
      <c r="J275" s="30">
        <f>J274+('data'!$C$19*I274-'data'!$C$16*J274)*$C275/60</f>
        <v>83.7281976761539</v>
      </c>
      <c r="K275" s="30">
        <f>K274+(OFFSET('data'!$C$20,0,$D$3)*I274-OFFSET('data'!$C$17,0,$D$3)*K274)*$C275/60</f>
        <v>72.5474596331416</v>
      </c>
      <c r="L275" s="28">
        <f>$A275/60</f>
        <v>22.5426811005748</v>
      </c>
      <c r="M275" s="24">
        <f>I275/'data'!$C$15*1000</f>
        <v>3.50006790075866</v>
      </c>
      <c r="N275" s="24">
        <f>N274+'data'!$G$21*(M274-N274)/60*C274</f>
        <v>3.49863998195252</v>
      </c>
      <c r="O275" s="25">
        <f>IF(N275&lt;='data'!$G$22,1.89,1.47)</f>
        <v>1.47</v>
      </c>
      <c r="P275" s="24">
        <f>$A275</f>
        <v>1352.560866034490</v>
      </c>
      <c r="Q275" s="29">
        <f>'data'!$G$23-'data'!$G$23*(1-('data'!$G$22^O275)/('data'!$G$22^O275+N275^O275))</f>
        <v>41.0838174175796</v>
      </c>
      <c r="R275" s="29">
        <f>VLOOKUP(IF(P275-'data'!$G$24&lt;0,0,P275-'data'!$G$24),P2:Q1104,2)</f>
        <v>41.0844849869702</v>
      </c>
    </row>
    <row r="276" ht="20.05" customHeight="1">
      <c r="A276" s="22">
        <f>$A275+C275</f>
        <v>1357.560866034490</v>
      </c>
      <c r="B276" s="23">
        <v>3.5</v>
      </c>
      <c r="C276" s="24">
        <v>5</v>
      </c>
      <c r="D276" t="b" s="25">
        <f>D$3</f>
        <v>1</v>
      </c>
      <c r="E276" s="24">
        <f>IF(B276-B275&gt;0,(B276-B275)/'data'!$G$26*100-1,E275-C276)</f>
        <v>-1310</v>
      </c>
      <c r="F276" s="25">
        <f>3600*(B276*'data'!$C$15/1000-H276-I276)/C276</f>
        <v>558.203493177788</v>
      </c>
      <c r="G276" s="25">
        <f>IF(N276&gt;B276,0,IF(E276&gt;0,'data'!$H$29,IF(F276&lt;0,0,F276)))</f>
        <v>558.203493177788</v>
      </c>
      <c r="H276" s="30">
        <f>(J276*'data'!$C$16+K276*OFFSET('data'!$C$17,0,$D$3)-I275*(OFFSET('data'!$C$18,0,$D$3)+'data'!$C$19+OFFSET('data'!$C$20,0,$D$3)))*$C276/60</f>
        <v>-0.775724874532709</v>
      </c>
      <c r="I276" s="30">
        <f>(G275/60)*$C276/60+H276+I275</f>
        <v>22.9091746394743</v>
      </c>
      <c r="J276" s="30">
        <f>J275+('data'!$C$19*I275-'data'!$C$16*J275)*$C276/60</f>
        <v>83.7905196571211</v>
      </c>
      <c r="K276" s="30">
        <f>K275+(OFFSET('data'!$C$20,0,$D$3)*I275-OFFSET('data'!$C$17,0,$D$3)*K275)*$C276/60</f>
        <v>72.7465990085532</v>
      </c>
      <c r="L276" s="28">
        <f>$A276/60</f>
        <v>22.6260144339082</v>
      </c>
      <c r="M276" s="24">
        <f>I276/'data'!$C$15*1000</f>
        <v>3.50006756628391</v>
      </c>
      <c r="N276" s="24">
        <f>N275+'data'!$G$21*(M275-N275)/60*C275</f>
        <v>3.49865678457758</v>
      </c>
      <c r="O276" s="25">
        <f>IF(N276&lt;='data'!$G$22,1.89,1.47)</f>
        <v>1.47</v>
      </c>
      <c r="P276" s="24">
        <f>$A276</f>
        <v>1357.560866034490</v>
      </c>
      <c r="Q276" s="29">
        <f>'data'!$G$23-'data'!$G$23*(1-('data'!$G$22^O276)/('data'!$G$22^O276+N276^O276))</f>
        <v>41.0836555035102</v>
      </c>
      <c r="R276" s="29">
        <f>VLOOKUP(IF(P276-'data'!$G$24&lt;0,0,P276-'data'!$G$24),P2:Q1104,2)</f>
        <v>41.0843150597349</v>
      </c>
    </row>
    <row r="277" ht="20.05" customHeight="1">
      <c r="A277" s="22">
        <f>$A276+C276</f>
        <v>1362.560866034490</v>
      </c>
      <c r="B277" s="23">
        <v>3.5</v>
      </c>
      <c r="C277" s="24">
        <v>5</v>
      </c>
      <c r="D277" t="b" s="25">
        <f>D$3</f>
        <v>1</v>
      </c>
      <c r="E277" s="24">
        <f>IF(B277-B276&gt;0,(B277-B276)/'data'!$G$26*100-1,E276-C277)</f>
        <v>-1315</v>
      </c>
      <c r="F277" s="25">
        <f>3600*(B277*'data'!$C$15/1000-H277-I277)/C277</f>
        <v>557.888210948062</v>
      </c>
      <c r="G277" s="25">
        <f>IF(N277&gt;B277,0,IF(E277&gt;0,'data'!$H$29,IF(F277&lt;0,0,F277)))</f>
        <v>557.888210948062</v>
      </c>
      <c r="H277" s="30">
        <f>(J277*'data'!$C$16+K277*OFFSET('data'!$C$17,0,$D$3)-I276*(OFFSET('data'!$C$18,0,$D$3)+'data'!$C$19+OFFSET('data'!$C$20,0,$D$3)))*$C277/60</f>
        <v>-0.775284805980279</v>
      </c>
      <c r="I277" s="30">
        <f>(G276/60)*$C277/60+H277+I276</f>
        <v>22.9091724629076</v>
      </c>
      <c r="J277" s="30">
        <f>J276+('data'!$C$19*I276-'data'!$C$16*J276)*$C277/60</f>
        <v>83.8524758575149</v>
      </c>
      <c r="K277" s="30">
        <f>K276+(OFFSET('data'!$C$20,0,$D$3)*I276-OFFSET('data'!$C$17,0,$D$3)*K276)*$C277/60</f>
        <v>72.9456619693272</v>
      </c>
      <c r="L277" s="28">
        <f>$A277/60</f>
        <v>22.7093477672415</v>
      </c>
      <c r="M277" s="24">
        <f>I277/'data'!$C$15*1000</f>
        <v>3.50006723374768</v>
      </c>
      <c r="N277" s="24">
        <f>N276+'data'!$G$21*(M276-N276)/60*C276</f>
        <v>3.49867338554673</v>
      </c>
      <c r="O277" s="25">
        <f>IF(N277&lt;='data'!$G$22,1.89,1.47)</f>
        <v>1.47</v>
      </c>
      <c r="P277" s="24">
        <f>$A277</f>
        <v>1362.560866034490</v>
      </c>
      <c r="Q277" s="29">
        <f>'data'!$G$23-'data'!$G$23*(1-('data'!$G$22^O277)/('data'!$G$22^O277+N277^O277))</f>
        <v>41.0834955335393</v>
      </c>
      <c r="R277" s="29">
        <f>VLOOKUP(IF(P277-'data'!$G$24&lt;0,0,P277-'data'!$G$24),P2:Q1104,2)</f>
        <v>41.0841471718744</v>
      </c>
    </row>
    <row r="278" ht="20.05" customHeight="1">
      <c r="A278" s="22">
        <f>$A277+C277</f>
        <v>1367.560866034490</v>
      </c>
      <c r="B278" s="23">
        <v>3.5</v>
      </c>
      <c r="C278" s="24">
        <v>5</v>
      </c>
      <c r="D278" t="b" s="25">
        <f>D$3</f>
        <v>1</v>
      </c>
      <c r="E278" s="24">
        <f>IF(B278-B277&gt;0,(B278-B277)/'data'!$G$26*100-1,E277-C278)</f>
        <v>-1320</v>
      </c>
      <c r="F278" s="25">
        <f>3600*(B278*'data'!$C$15/1000-H278-I278)/C278</f>
        <v>557.574477682221</v>
      </c>
      <c r="G278" s="25">
        <f>IF(N278&gt;B278,0,IF(E278&gt;0,'data'!$H$29,IF(F278&lt;0,0,F278)))</f>
        <v>557.574477682221</v>
      </c>
      <c r="H278" s="30">
        <f>(J278*'data'!$C$16+K278*OFFSET('data'!$C$17,0,$D$3)-I277*(OFFSET('data'!$C$18,0,$D$3)+'data'!$C$19+OFFSET('data'!$C$20,0,$D$3)))*$C278/60</f>
        <v>-0.774846901380578</v>
      </c>
      <c r="I278" s="30">
        <f>(G277/60)*$C278/60+H278+I277</f>
        <v>22.9091702989549</v>
      </c>
      <c r="J278" s="30">
        <f>J277+('data'!$C$19*I277-'data'!$C$16*J277)*$C278/60</f>
        <v>83.9140684241731</v>
      </c>
      <c r="K278" s="30">
        <f>K277+(OFFSET('data'!$C$20,0,$D$3)*I277-OFFSET('data'!$C$17,0,$D$3)*K277)*$C278/60</f>
        <v>73.14464854490321</v>
      </c>
      <c r="L278" s="28">
        <f>$A278/60</f>
        <v>22.7926811005748</v>
      </c>
      <c r="M278" s="24">
        <f>I278/'data'!$C$15*1000</f>
        <v>3.50006690313862</v>
      </c>
      <c r="N278" s="24">
        <f>N277+'data'!$G$21*(M277-N277)/60*C277</f>
        <v>3.49868978725571</v>
      </c>
      <c r="O278" s="25">
        <f>IF(N278&lt;='data'!$G$22,1.89,1.47)</f>
        <v>1.47</v>
      </c>
      <c r="P278" s="24">
        <f>$A278</f>
        <v>1367.560866034490</v>
      </c>
      <c r="Q278" s="29">
        <f>'data'!$G$23-'data'!$G$23*(1-('data'!$G$22^O278)/('data'!$G$22^O278+N278^O278))</f>
        <v>41.0833374845489</v>
      </c>
      <c r="R278" s="29">
        <f>VLOOKUP(IF(P278-'data'!$G$24&lt;0,0,P278-'data'!$G$24),P2:Q1104,2)</f>
        <v>41.0839812991425</v>
      </c>
    </row>
    <row r="279" ht="20.05" customHeight="1">
      <c r="A279" s="22">
        <f>$A278+C278</f>
        <v>1372.560866034490</v>
      </c>
      <c r="B279" s="23">
        <v>3.5</v>
      </c>
      <c r="C279" s="24">
        <v>5</v>
      </c>
      <c r="D279" t="b" s="25">
        <f>D$3</f>
        <v>1</v>
      </c>
      <c r="E279" s="24">
        <f>IF(B279-B278&gt;0,(B279-B278)/'data'!$G$26*100-1,E278-C279)</f>
        <v>-1325</v>
      </c>
      <c r="F279" s="25">
        <f>3600*(B279*'data'!$C$15/1000-H279-I279)/C279</f>
        <v>557.262284404845</v>
      </c>
      <c r="G279" s="25">
        <f>IF(N279&gt;B279,0,IF(E279&gt;0,'data'!$H$29,IF(F279&lt;0,0,F279)))</f>
        <v>557.262284404845</v>
      </c>
      <c r="H279" s="30">
        <f>(J279*'data'!$C$16+K279*OFFSET('data'!$C$17,0,$D$3)-I278*(OFFSET('data'!$C$18,0,$D$3)+'data'!$C$19+OFFSET('data'!$C$20,0,$D$3)))*$C279/60</f>
        <v>-0.774411148193644</v>
      </c>
      <c r="I279" s="30">
        <f>(G278/60)*$C279/60+H279+I278</f>
        <v>22.9091681475421</v>
      </c>
      <c r="J279" s="30">
        <f>J278+('data'!$C$19*I278-'data'!$C$16*J278)*$C279/60</f>
        <v>83.9752994913334</v>
      </c>
      <c r="K279" s="30">
        <f>K278+(OFFSET('data'!$C$20,0,$D$3)*I278-OFFSET('data'!$C$17,0,$D$3)*K278)*$C279/60</f>
        <v>73.3435587647087</v>
      </c>
      <c r="L279" s="28">
        <f>$A279/60</f>
        <v>22.8760144339082</v>
      </c>
      <c r="M279" s="24">
        <f>I279/'data'!$C$15*1000</f>
        <v>3.50006657444541</v>
      </c>
      <c r="N279" s="24">
        <f>N278+'data'!$G$21*(M278-N278)/60*C278</f>
        <v>3.49870599207194</v>
      </c>
      <c r="O279" s="25">
        <f>IF(N279&lt;='data'!$G$22,1.89,1.47)</f>
        <v>1.47</v>
      </c>
      <c r="P279" s="24">
        <f>$A279</f>
        <v>1372.560866034490</v>
      </c>
      <c r="Q279" s="29">
        <f>'data'!$G$23-'data'!$G$23*(1-('data'!$G$22^O279)/('data'!$G$22^O279+N279^O279))</f>
        <v>41.0831813336948</v>
      </c>
      <c r="R279" s="29">
        <f>VLOOKUP(IF(P279-'data'!$G$24&lt;0,0,P279-'data'!$G$24),P2:Q1104,2)</f>
        <v>41.0838174175796</v>
      </c>
    </row>
    <row r="280" ht="20.05" customHeight="1">
      <c r="A280" s="22">
        <f>$A279+C279</f>
        <v>1377.560866034490</v>
      </c>
      <c r="B280" s="23">
        <v>3.5</v>
      </c>
      <c r="C280" s="24">
        <v>5</v>
      </c>
      <c r="D280" t="b" s="25">
        <f>D$3</f>
        <v>1</v>
      </c>
      <c r="E280" s="24">
        <f>IF(B280-B279&gt;0,(B280-B279)/'data'!$G$26*100-1,E279-C280)</f>
        <v>-1330</v>
      </c>
      <c r="F280" s="25">
        <f>3600*(B280*'data'!$C$15/1000-H280-I280)/C280</f>
        <v>556.951622192950</v>
      </c>
      <c r="G280" s="25">
        <f>IF(N280&gt;B280,0,IF(E280&gt;0,'data'!$H$29,IF(F280&lt;0,0,F280)))</f>
        <v>556.951622192950</v>
      </c>
      <c r="H280" s="30">
        <f>(J280*'data'!$C$16+K280*OFFSET('data'!$C$17,0,$D$3)-I279*(OFFSET('data'!$C$18,0,$D$3)+'data'!$C$19+OFFSET('data'!$C$20,0,$D$3)))*$C280/60</f>
        <v>-0.773977533953045</v>
      </c>
      <c r="I280" s="30">
        <f>(G279/60)*$C280/60+H280+I279</f>
        <v>22.9091660085958</v>
      </c>
      <c r="J280" s="30">
        <f>J279+('data'!$C$19*I279-'data'!$C$16*J279)*$C280/60</f>
        <v>84.0361711807071</v>
      </c>
      <c r="K280" s="30">
        <f>K279+(OFFSET('data'!$C$20,0,$D$3)*I279-OFFSET('data'!$C$17,0,$D$3)*K279)*$C280/60</f>
        <v>73.5423926581592</v>
      </c>
      <c r="L280" s="28">
        <f>$A280/60</f>
        <v>22.9593477672415</v>
      </c>
      <c r="M280" s="24">
        <f>I280/'data'!$C$15*1000</f>
        <v>3.50006624765683</v>
      </c>
      <c r="N280" s="24">
        <f>N279+'data'!$G$21*(M279-N279)/60*C279</f>
        <v>3.49872200233484</v>
      </c>
      <c r="O280" s="25">
        <f>IF(N280&lt;='data'!$G$22,1.89,1.47)</f>
        <v>1.47</v>
      </c>
      <c r="P280" s="24">
        <f>$A280</f>
        <v>1377.560866034490</v>
      </c>
      <c r="Q280" s="29">
        <f>'data'!$G$23-'data'!$G$23*(1-('data'!$G$22^O280)/('data'!$G$22^O280+N280^O280))</f>
        <v>41.0830270584033</v>
      </c>
      <c r="R280" s="29">
        <f>VLOOKUP(IF(P280-'data'!$G$24&lt;0,0,P280-'data'!$G$24),P2:Q1104,2)</f>
        <v>41.0836555035102</v>
      </c>
    </row>
    <row r="281" ht="20.05" customHeight="1">
      <c r="A281" s="22">
        <f>$A280+C280</f>
        <v>1382.560866034490</v>
      </c>
      <c r="B281" s="23">
        <v>3.5</v>
      </c>
      <c r="C281" s="24">
        <v>5</v>
      </c>
      <c r="D281" t="b" s="25">
        <f>D$3</f>
        <v>1</v>
      </c>
      <c r="E281" s="24">
        <f>IF(B281-B280&gt;0,(B281-B280)/'data'!$G$26*100-1,E280-C281)</f>
        <v>-1335</v>
      </c>
      <c r="F281" s="25">
        <f>3600*(B281*'data'!$C$15/1000-H281-I281)/C281</f>
        <v>556.642482176053</v>
      </c>
      <c r="G281" s="25">
        <f>IF(N281&gt;B281,0,IF(E281&gt;0,'data'!$H$29,IF(F281&lt;0,0,F281)))</f>
        <v>556.642482176053</v>
      </c>
      <c r="H281" s="30">
        <f>(J281*'data'!$C$16+K281*OFFSET('data'!$C$17,0,$D$3)-I280*(OFFSET('data'!$C$18,0,$D$3)+'data'!$C$19+OFFSET('data'!$C$20,0,$D$3)))*$C281/60</f>
        <v>-0.773546046265466</v>
      </c>
      <c r="I281" s="30">
        <f>(G280/60)*$C281/60+H281+I280</f>
        <v>22.9091638820428</v>
      </c>
      <c r="J281" s="30">
        <f>J280+('data'!$C$19*I280-'data'!$C$16*J280)*$C281/60</f>
        <v>84.09668560155281</v>
      </c>
      <c r="K281" s="30">
        <f>K280+(OFFSET('data'!$C$20,0,$D$3)*I280-OFFSET('data'!$C$17,0,$D$3)*K280)*$C281/60</f>
        <v>73.74115025465819</v>
      </c>
      <c r="L281" s="28">
        <f>$A281/60</f>
        <v>23.0426811005748</v>
      </c>
      <c r="M281" s="24">
        <f>I281/'data'!$C$15*1000</f>
        <v>3.50006592276171</v>
      </c>
      <c r="N281" s="24">
        <f>N280+'data'!$G$21*(M280-N280)/60*C280</f>
        <v>3.49873782035617</v>
      </c>
      <c r="O281" s="25">
        <f>IF(N281&lt;='data'!$G$22,1.89,1.47)</f>
        <v>1.47</v>
      </c>
      <c r="P281" s="24">
        <f>$A281</f>
        <v>1382.560866034490</v>
      </c>
      <c r="Q281" s="29">
        <f>'data'!$G$23-'data'!$G$23*(1-('data'!$G$22^O281)/('data'!$G$22^O281+N281^O281))</f>
        <v>41.0828746363685</v>
      </c>
      <c r="R281" s="29">
        <f>VLOOKUP(IF(P281-'data'!$G$24&lt;0,0,P281-'data'!$G$24),P2:Q1104,2)</f>
        <v>41.0834955335393</v>
      </c>
    </row>
    <row r="282" ht="20.05" customHeight="1">
      <c r="A282" s="22">
        <f>$A281+C281</f>
        <v>1387.560866034490</v>
      </c>
      <c r="B282" s="23">
        <v>3.5</v>
      </c>
      <c r="C282" s="24">
        <v>5</v>
      </c>
      <c r="D282" t="b" s="25">
        <f>D$3</f>
        <v>1</v>
      </c>
      <c r="E282" s="24">
        <f>IF(B282-B281&gt;0,(B282-B281)/'data'!$G$26*100-1,E281-C282)</f>
        <v>-1340</v>
      </c>
      <c r="F282" s="25">
        <f>3600*(B282*'data'!$C$15/1000-H282-I282)/C282</f>
        <v>556.334855535632</v>
      </c>
      <c r="G282" s="25">
        <f>IF(N282&gt;B282,0,IF(E282&gt;0,'data'!$H$29,IF(F282&lt;0,0,F282)))</f>
        <v>556.334855535632</v>
      </c>
      <c r="H282" s="30">
        <f>(J282*'data'!$C$16+K282*OFFSET('data'!$C$17,0,$D$3)-I281*(OFFSET('data'!$C$18,0,$D$3)+'data'!$C$19+OFFSET('data'!$C$20,0,$D$3)))*$C282/60</f>
        <v>-0.773116672810259</v>
      </c>
      <c r="I282" s="30">
        <f>(G281/60)*$C282/60+H282+I281</f>
        <v>22.9091617678104</v>
      </c>
      <c r="J282" s="30">
        <f>J281+('data'!$C$19*I281-'data'!$C$16*J281)*$C282/60</f>
        <v>84.15684485074939</v>
      </c>
      <c r="K282" s="30">
        <f>K281+(OFFSET('data'!$C$20,0,$D$3)*I281-OFFSET('data'!$C$17,0,$D$3)*K281)*$C282/60</f>
        <v>73.9398315835971</v>
      </c>
      <c r="L282" s="28">
        <f>$A282/60</f>
        <v>23.1260144339082</v>
      </c>
      <c r="M282" s="24">
        <f>I282/'data'!$C$15*1000</f>
        <v>3.50006559974892</v>
      </c>
      <c r="N282" s="24">
        <f>N281+'data'!$G$21*(M281-N281)/60*C281</f>
        <v>3.49875344842036</v>
      </c>
      <c r="O282" s="25">
        <f>IF(N282&lt;='data'!$G$22,1.89,1.47)</f>
        <v>1.47</v>
      </c>
      <c r="P282" s="24">
        <f>$A282</f>
        <v>1387.560866034490</v>
      </c>
      <c r="Q282" s="29">
        <f>'data'!$G$23-'data'!$G$23*(1-('data'!$G$22^O282)/('data'!$G$22^O282+N282^O282))</f>
        <v>41.0827240455482</v>
      </c>
      <c r="R282" s="29">
        <f>VLOOKUP(IF(P282-'data'!$G$24&lt;0,0,P282-'data'!$G$24),P2:Q1104,2)</f>
        <v>41.0833374845489</v>
      </c>
    </row>
    <row r="283" ht="20.05" customHeight="1">
      <c r="A283" s="22">
        <f>$A282+C282</f>
        <v>1392.560866034490</v>
      </c>
      <c r="B283" s="23">
        <v>3.5</v>
      </c>
      <c r="C283" s="24">
        <v>5</v>
      </c>
      <c r="D283" t="b" s="25">
        <f>D$3</f>
        <v>1</v>
      </c>
      <c r="E283" s="24">
        <f>IF(B283-B282&gt;0,(B283-B282)/'data'!$G$26*100-1,E282-C283)</f>
        <v>-1345</v>
      </c>
      <c r="F283" s="25">
        <f>3600*(B283*'data'!$C$15/1000-H283-I283)/C283</f>
        <v>556.0287335048261</v>
      </c>
      <c r="G283" s="25">
        <f>IF(N283&gt;B283,0,IF(E283&gt;0,'data'!$H$29,IF(F283&lt;0,0,F283)))</f>
        <v>556.0287335048261</v>
      </c>
      <c r="H283" s="30">
        <f>(J283*'data'!$C$16+K283*OFFSET('data'!$C$17,0,$D$3)-I282*(OFFSET('data'!$C$18,0,$D$3)+'data'!$C$19+OFFSET('data'!$C$20,0,$D$3)))*$C283/60</f>
        <v>-0.772689401339029</v>
      </c>
      <c r="I283" s="30">
        <f>(G282/60)*$C283/60+H283+I282</f>
        <v>22.9091596658264</v>
      </c>
      <c r="J283" s="30">
        <f>J282+('data'!$C$19*I282-'data'!$C$16*J282)*$C283/60</f>
        <v>84.21665101286889</v>
      </c>
      <c r="K283" s="30">
        <f>K282+(OFFSET('data'!$C$20,0,$D$3)*I282-OFFSET('data'!$C$17,0,$D$3)*K282)*$C283/60</f>
        <v>74.1384366743555</v>
      </c>
      <c r="L283" s="28">
        <f>$A283/60</f>
        <v>23.2093477672415</v>
      </c>
      <c r="M283" s="24">
        <f>I283/'data'!$C$15*1000</f>
        <v>3.50006527860745</v>
      </c>
      <c r="N283" s="24">
        <f>N282+'data'!$G$21*(M282-N282)/60*C282</f>
        <v>3.49876888878482</v>
      </c>
      <c r="O283" s="25">
        <f>IF(N283&lt;='data'!$G$22,1.89,1.47)</f>
        <v>1.47</v>
      </c>
      <c r="P283" s="24">
        <f>$A283</f>
        <v>1392.560866034490</v>
      </c>
      <c r="Q283" s="29">
        <f>'data'!$G$23-'data'!$G$23*(1-('data'!$G$22^O283)/('data'!$G$22^O283+N283^O283))</f>
        <v>41.0825752641618</v>
      </c>
      <c r="R283" s="29">
        <f>VLOOKUP(IF(P283-'data'!$G$24&lt;0,0,P283-'data'!$G$24),P2:Q1104,2)</f>
        <v>41.0831813336948</v>
      </c>
    </row>
    <row r="284" ht="20.05" customHeight="1">
      <c r="A284" s="22">
        <f>$A283+C283</f>
        <v>1397.560866034490</v>
      </c>
      <c r="B284" s="23">
        <v>3.5</v>
      </c>
      <c r="C284" s="24">
        <v>5</v>
      </c>
      <c r="D284" t="b" s="25">
        <f>D$3</f>
        <v>1</v>
      </c>
      <c r="E284" s="24">
        <f>IF(B284-B283&gt;0,(B284-B283)/'data'!$G$26*100-1,E283-C284)</f>
        <v>-1350</v>
      </c>
      <c r="F284" s="25">
        <f>3600*(B284*'data'!$C$15/1000-H284-I284)/C284</f>
        <v>555.724107368206</v>
      </c>
      <c r="G284" s="25">
        <f>IF(N284&gt;B284,0,IF(E284&gt;0,'data'!$H$29,IF(F284&lt;0,0,F284)))</f>
        <v>555.724107368206</v>
      </c>
      <c r="H284" s="30">
        <f>(J284*'data'!$C$16+K284*OFFSET('data'!$C$17,0,$D$3)-I283*(OFFSET('data'!$C$18,0,$D$3)+'data'!$C$19+OFFSET('data'!$C$20,0,$D$3)))*$C284/60</f>
        <v>-0.772264219675212</v>
      </c>
      <c r="I284" s="30">
        <f>(G283/60)*$C284/60+H284+I283</f>
        <v>22.909157576019</v>
      </c>
      <c r="J284" s="30">
        <f>J283+('data'!$C$19*I283-'data'!$C$16*J283)*$C284/60</f>
        <v>84.2761061602486</v>
      </c>
      <c r="K284" s="30">
        <f>K283+(OFFSET('data'!$C$20,0,$D$3)*I283-OFFSET('data'!$C$17,0,$D$3)*K283)*$C284/60</f>
        <v>74.3369655563008</v>
      </c>
      <c r="L284" s="28">
        <f>$A284/60</f>
        <v>23.2926811005748</v>
      </c>
      <c r="M284" s="24">
        <f>I284/'data'!$C$15*1000</f>
        <v>3.50006495932633</v>
      </c>
      <c r="N284" s="24">
        <f>N283+'data'!$G$21*(M283-N283)/60*C283</f>
        <v>3.49878414368028</v>
      </c>
      <c r="O284" s="25">
        <f>IF(N284&lt;='data'!$G$22,1.89,1.47)</f>
        <v>1.47</v>
      </c>
      <c r="P284" s="24">
        <f>$A284</f>
        <v>1397.560866034490</v>
      </c>
      <c r="Q284" s="29">
        <f>'data'!$G$23-'data'!$G$23*(1-('data'!$G$22^O284)/('data'!$G$22^O284+N284^O284))</f>
        <v>41.0824282706862</v>
      </c>
      <c r="R284" s="29">
        <f>VLOOKUP(IF(P284-'data'!$G$24&lt;0,0,P284-'data'!$G$24),P2:Q1104,2)</f>
        <v>41.0830270584033</v>
      </c>
    </row>
    <row r="285" ht="20.05" customHeight="1">
      <c r="A285" s="22">
        <f>$A284+C284</f>
        <v>1402.560866034490</v>
      </c>
      <c r="B285" s="23">
        <v>3.5</v>
      </c>
      <c r="C285" s="24">
        <v>5</v>
      </c>
      <c r="D285" t="b" s="25">
        <f>D$3</f>
        <v>1</v>
      </c>
      <c r="E285" s="24">
        <f>IF(B285-B284&gt;0,(B285-B284)/'data'!$G$26*100-1,E284-C285)</f>
        <v>-1355</v>
      </c>
      <c r="F285" s="25">
        <f>3600*(B285*'data'!$C$15/1000-H285-I285)/C285</f>
        <v>555.420968461463</v>
      </c>
      <c r="G285" s="25">
        <f>IF(N285&gt;B285,0,IF(E285&gt;0,'data'!$H$29,IF(F285&lt;0,0,F285)))</f>
        <v>555.420968461463</v>
      </c>
      <c r="H285" s="30">
        <f>(J285*'data'!$C$16+K285*OFFSET('data'!$C$17,0,$D$3)-I284*(OFFSET('data'!$C$18,0,$D$3)+'data'!$C$19+OFFSET('data'!$C$20,0,$D$3)))*$C285/60</f>
        <v>-0.771841115713647</v>
      </c>
      <c r="I285" s="30">
        <f>(G284/60)*$C285/60+H285+I284</f>
        <v>22.9091554983168</v>
      </c>
      <c r="J285" s="30">
        <f>J284+('data'!$C$19*I284-'data'!$C$16*J284)*$C285/60</f>
        <v>84.3352123530627</v>
      </c>
      <c r="K285" s="30">
        <f>K284+(OFFSET('data'!$C$20,0,$D$3)*I284-OFFSET('data'!$C$17,0,$D$3)*K284)*$C285/60</f>
        <v>74.5354182587886</v>
      </c>
      <c r="L285" s="28">
        <f>$A285/60</f>
        <v>23.3760144339082</v>
      </c>
      <c r="M285" s="24">
        <f>I285/'data'!$C$15*1000</f>
        <v>3.50006464189463</v>
      </c>
      <c r="N285" s="24">
        <f>N284+'data'!$G$21*(M284-N284)/60*C284</f>
        <v>3.49879921531109</v>
      </c>
      <c r="O285" s="25">
        <f>IF(N285&lt;='data'!$G$22,1.89,1.47)</f>
        <v>1.47</v>
      </c>
      <c r="P285" s="24">
        <f>$A285</f>
        <v>1402.560866034490</v>
      </c>
      <c r="Q285" s="29">
        <f>'data'!$G$23-'data'!$G$23*(1-('data'!$G$22^O285)/('data'!$G$22^O285+N285^O285))</f>
        <v>41.0822830438537</v>
      </c>
      <c r="R285" s="29">
        <f>VLOOKUP(IF(P285-'data'!$G$24&lt;0,0,P285-'data'!$G$24),P2:Q1104,2)</f>
        <v>41.0828746363685</v>
      </c>
    </row>
    <row r="286" ht="20.05" customHeight="1">
      <c r="A286" s="22">
        <f>$A285+C285</f>
        <v>1407.560866034490</v>
      </c>
      <c r="B286" s="23">
        <v>3.5</v>
      </c>
      <c r="C286" s="24">
        <v>5</v>
      </c>
      <c r="D286" t="b" s="25">
        <f>D$3</f>
        <v>1</v>
      </c>
      <c r="E286" s="24">
        <f>IF(B286-B285&gt;0,(B286-B285)/'data'!$G$26*100-1,E285-C286)</f>
        <v>-1360</v>
      </c>
      <c r="F286" s="25">
        <f>3600*(B286*'data'!$C$15/1000-H286-I286)/C286</f>
        <v>555.119308171184</v>
      </c>
      <c r="G286" s="25">
        <f>IF(N286&gt;B286,0,IF(E286&gt;0,'data'!$H$29,IF(F286&lt;0,0,F286)))</f>
        <v>555.119308171184</v>
      </c>
      <c r="H286" s="30">
        <f>(J286*'data'!$C$16+K286*OFFSET('data'!$C$17,0,$D$3)-I285*(OFFSET('data'!$C$18,0,$D$3)+'data'!$C$19+OFFSET('data'!$C$20,0,$D$3)))*$C286/60</f>
        <v>-0.7714200774201601</v>
      </c>
      <c r="I286" s="30">
        <f>(G285/60)*$C286/60+H286+I285</f>
        <v>22.9091534326487</v>
      </c>
      <c r="J286" s="30">
        <f>J285+('data'!$C$19*I285-'data'!$C$16*J285)*$C286/60</f>
        <v>84.3939716393939</v>
      </c>
      <c r="K286" s="30">
        <f>K285+(OFFSET('data'!$C$20,0,$D$3)*I285-OFFSET('data'!$C$17,0,$D$3)*K285)*$C286/60</f>
        <v>74.7337948111624</v>
      </c>
      <c r="L286" s="28">
        <f>$A286/60</f>
        <v>23.4593477672415</v>
      </c>
      <c r="M286" s="24">
        <f>I286/'data'!$C$15*1000</f>
        <v>3.50006432630151</v>
      </c>
      <c r="N286" s="24">
        <f>N285+'data'!$G$21*(M285-N285)/60*C285</f>
        <v>3.49881410585552</v>
      </c>
      <c r="O286" s="25">
        <f>IF(N286&lt;='data'!$G$22,1.89,1.47)</f>
        <v>1.47</v>
      </c>
      <c r="P286" s="24">
        <f>$A286</f>
        <v>1407.560866034490</v>
      </c>
      <c r="Q286" s="29">
        <f>'data'!$G$23-'data'!$G$23*(1-('data'!$G$22^O286)/('data'!$G$22^O286+N286^O286))</f>
        <v>41.0821395626481</v>
      </c>
      <c r="R286" s="29">
        <f>VLOOKUP(IF(P286-'data'!$G$24&lt;0,0,P286-'data'!$G$24),P2:Q1104,2)</f>
        <v>41.0827240455482</v>
      </c>
    </row>
    <row r="287" ht="20.05" customHeight="1">
      <c r="A287" s="22">
        <f>$A286+C286</f>
        <v>1412.560866034490</v>
      </c>
      <c r="B287" s="23">
        <v>3.5</v>
      </c>
      <c r="C287" s="24">
        <v>5</v>
      </c>
      <c r="D287" t="b" s="25">
        <f>D$3</f>
        <v>1</v>
      </c>
      <c r="E287" s="24">
        <f>IF(B287-B286&gt;0,(B287-B286)/'data'!$G$26*100-1,E286-C287)</f>
        <v>-1365</v>
      </c>
      <c r="F287" s="25">
        <f>3600*(B287*'data'!$C$15/1000-H287-I287)/C287</f>
        <v>554.819117934329</v>
      </c>
      <c r="G287" s="25">
        <f>IF(N287&gt;B287,0,IF(E287&gt;0,'data'!$H$29,IF(F287&lt;0,0,F287)))</f>
        <v>554.819117934329</v>
      </c>
      <c r="H287" s="30">
        <f>(J287*'data'!$C$16+K287*OFFSET('data'!$C$17,0,$D$3)-I286*(OFFSET('data'!$C$18,0,$D$3)+'data'!$C$19+OFFSET('data'!$C$20,0,$D$3)))*$C287/60</f>
        <v>-0.771001092831138</v>
      </c>
      <c r="I287" s="30">
        <f>(G286/60)*$C287/60+H287+I286</f>
        <v>22.9091513789442</v>
      </c>
      <c r="J287" s="30">
        <f>J286+('data'!$C$19*I286-'data'!$C$16*J286)*$C287/60</f>
        <v>84.4523860553043</v>
      </c>
      <c r="K287" s="30">
        <f>K286+(OFFSET('data'!$C$20,0,$D$3)*I286-OFFSET('data'!$C$17,0,$D$3)*K286)*$C287/60</f>
        <v>74.9320952427538</v>
      </c>
      <c r="L287" s="28">
        <f>$A287/60</f>
        <v>23.5426811005748</v>
      </c>
      <c r="M287" s="24">
        <f>I287/'data'!$C$15*1000</f>
        <v>3.50006401253619</v>
      </c>
      <c r="N287" s="24">
        <f>N286+'data'!$G$21*(M286-N286)/60*C286</f>
        <v>3.49882881746608</v>
      </c>
      <c r="O287" s="25">
        <f>IF(N287&lt;='data'!$G$22,1.89,1.47)</f>
        <v>1.47</v>
      </c>
      <c r="P287" s="24">
        <f>$A287</f>
        <v>1412.560866034490</v>
      </c>
      <c r="Q287" s="29">
        <f>'data'!$G$23-'data'!$G$23*(1-('data'!$G$22^O287)/('data'!$G$22^O287+N287^O287))</f>
        <v>41.0819978063027</v>
      </c>
      <c r="R287" s="29">
        <f>VLOOKUP(IF(P287-'data'!$G$24&lt;0,0,P287-'data'!$G$24),P2:Q1104,2)</f>
        <v>41.0825752641618</v>
      </c>
    </row>
    <row r="288" ht="20.05" customHeight="1">
      <c r="A288" s="22">
        <f>$A287+C287</f>
        <v>1417.560866034490</v>
      </c>
      <c r="B288" s="23">
        <v>3.5</v>
      </c>
      <c r="C288" s="24">
        <v>5</v>
      </c>
      <c r="D288" t="b" s="25">
        <f>D$3</f>
        <v>1</v>
      </c>
      <c r="E288" s="24">
        <f>IF(B288-B287&gt;0,(B288-B287)/'data'!$G$26*100-1,E287-C288)</f>
        <v>-1370</v>
      </c>
      <c r="F288" s="25">
        <f>3600*(B288*'data'!$C$15/1000-H288-I288)/C288</f>
        <v>554.520389238086</v>
      </c>
      <c r="G288" s="25">
        <f>IF(N288&gt;B288,0,IF(E288&gt;0,'data'!$H$29,IF(F288&lt;0,0,F288)))</f>
        <v>554.520389238086</v>
      </c>
      <c r="H288" s="30">
        <f>(J288*'data'!$C$16+K288*OFFSET('data'!$C$17,0,$D$3)-I287*(OFFSET('data'!$C$18,0,$D$3)+'data'!$C$19+OFFSET('data'!$C$20,0,$D$3)))*$C288/60</f>
        <v>-0.770584150053135</v>
      </c>
      <c r="I288" s="30">
        <f>(G287/60)*$C288/60+H288+I287</f>
        <v>22.9091493371332</v>
      </c>
      <c r="J288" s="30">
        <f>J287+('data'!$C$19*I287-'data'!$C$16*J287)*$C288/60</f>
        <v>84.5104576249059</v>
      </c>
      <c r="K288" s="30">
        <f>K287+(OFFSET('data'!$C$20,0,$D$3)*I287-OFFSET('data'!$C$17,0,$D$3)*K287)*$C288/60</f>
        <v>75.13031958288239</v>
      </c>
      <c r="L288" s="28">
        <f>$A288/60</f>
        <v>23.6260144339082</v>
      </c>
      <c r="M288" s="24">
        <f>I288/'data'!$C$15*1000</f>
        <v>3.50006370058796</v>
      </c>
      <c r="N288" s="24">
        <f>N287+'data'!$G$21*(M287-N287)/60*C287</f>
        <v>3.49884335226984</v>
      </c>
      <c r="O288" s="25">
        <f>IF(N288&lt;='data'!$G$22,1.89,1.47)</f>
        <v>1.47</v>
      </c>
      <c r="P288" s="24">
        <f>$A288</f>
        <v>1417.560866034490</v>
      </c>
      <c r="Q288" s="29">
        <f>'data'!$G$23-'data'!$G$23*(1-('data'!$G$22^O288)/('data'!$G$22^O288+N288^O288))</f>
        <v>41.0818577542964</v>
      </c>
      <c r="R288" s="29">
        <f>VLOOKUP(IF(P288-'data'!$G$24&lt;0,0,P288-'data'!$G$24),P2:Q1104,2)</f>
        <v>41.0824282706862</v>
      </c>
    </row>
    <row r="289" ht="20.05" customHeight="1">
      <c r="A289" s="22">
        <f>$A288+C288</f>
        <v>1422.560866034490</v>
      </c>
      <c r="B289" s="23">
        <v>3.5</v>
      </c>
      <c r="C289" s="24">
        <v>5</v>
      </c>
      <c r="D289" t="b" s="25">
        <f>D$3</f>
        <v>1</v>
      </c>
      <c r="E289" s="24">
        <f>IF(B289-B288&gt;0,(B289-B288)/'data'!$G$26*100-1,E288-C289)</f>
        <v>-1375</v>
      </c>
      <c r="F289" s="25">
        <f>3600*(B289*'data'!$C$15/1000-H289-I289)/C289</f>
        <v>554.223113619646</v>
      </c>
      <c r="G289" s="25">
        <f>IF(N289&gt;B289,0,IF(E289&gt;0,'data'!$H$29,IF(F289&lt;0,0,F289)))</f>
        <v>554.223113619646</v>
      </c>
      <c r="H289" s="30">
        <f>(J289*'data'!$C$16+K289*OFFSET('data'!$C$17,0,$D$3)-I288*(OFFSET('data'!$C$18,0,$D$3)+'data'!$C$19+OFFSET('data'!$C$20,0,$D$3)))*$C289/60</f>
        <v>-0.770169237262446</v>
      </c>
      <c r="I289" s="30">
        <f>(G288/60)*$C289/60+H289+I288</f>
        <v>22.9091473071459</v>
      </c>
      <c r="J289" s="30">
        <f>J288+('data'!$C$19*I288-'data'!$C$16*J288)*$C289/60</f>
        <v>84.5681883604309</v>
      </c>
      <c r="K289" s="30">
        <f>K288+(OFFSET('data'!$C$20,0,$D$3)*I288-OFFSET('data'!$C$17,0,$D$3)*K288)*$C289/60</f>
        <v>75.32846786085589</v>
      </c>
      <c r="L289" s="28">
        <f>$A289/60</f>
        <v>23.7093477672415</v>
      </c>
      <c r="M289" s="24">
        <f>I289/'data'!$C$15*1000</f>
        <v>3.50006339044616</v>
      </c>
      <c r="N289" s="24">
        <f>N288+'data'!$G$21*(M288-N288)/60*C288</f>
        <v>3.49885771236871</v>
      </c>
      <c r="O289" s="25">
        <f>IF(N289&lt;='data'!$G$22,1.89,1.47)</f>
        <v>1.47</v>
      </c>
      <c r="P289" s="24">
        <f>$A289</f>
        <v>1422.560866034490</v>
      </c>
      <c r="Q289" s="29">
        <f>'data'!$G$23-'data'!$G$23*(1-('data'!$G$22^O289)/('data'!$G$22^O289+N289^O289))</f>
        <v>41.0817193863511</v>
      </c>
      <c r="R289" s="29">
        <f>VLOOKUP(IF(P289-'data'!$G$24&lt;0,0,P289-'data'!$G$24),P2:Q1104,2)</f>
        <v>41.0822830438537</v>
      </c>
    </row>
    <row r="290" ht="20.05" customHeight="1">
      <c r="A290" s="22">
        <f>$A289+C289</f>
        <v>1427.560866034490</v>
      </c>
      <c r="B290" s="23">
        <v>3.5</v>
      </c>
      <c r="C290" s="24">
        <v>5</v>
      </c>
      <c r="D290" t="b" s="25">
        <f>D$3</f>
        <v>1</v>
      </c>
      <c r="E290" s="24">
        <f>IF(B290-B289&gt;0,(B290-B289)/'data'!$G$26*100-1,E289-C290)</f>
        <v>-1380</v>
      </c>
      <c r="F290" s="25">
        <f>3600*(B290*'data'!$C$15/1000-H290-I290)/C290</f>
        <v>553.9272826658261</v>
      </c>
      <c r="G290" s="25">
        <f>IF(N290&gt;B290,0,IF(E290&gt;0,'data'!$H$29,IF(F290&lt;0,0,F290)))</f>
        <v>553.9272826658261</v>
      </c>
      <c r="H290" s="30">
        <f>(J290*'data'!$C$16+K290*OFFSET('data'!$C$17,0,$D$3)-I289*(OFFSET('data'!$C$18,0,$D$3)+'data'!$C$19+OFFSET('data'!$C$20,0,$D$3)))*$C290/60</f>
        <v>-0.769756342704695</v>
      </c>
      <c r="I290" s="30">
        <f>(G289/60)*$C290/60+H290+I289</f>
        <v>22.9091452889129</v>
      </c>
      <c r="J290" s="30">
        <f>J289+('data'!$C$19*I289-'data'!$C$16*J289)*$C290/60</f>
        <v>84.6255802623013</v>
      </c>
      <c r="K290" s="30">
        <f>K289+(OFFSET('data'!$C$20,0,$D$3)*I289-OFFSET('data'!$C$17,0,$D$3)*K289)*$C290/60</f>
        <v>75.5265401059701</v>
      </c>
      <c r="L290" s="28">
        <f>$A290/60</f>
        <v>23.7926811005748</v>
      </c>
      <c r="M290" s="24">
        <f>I290/'data'!$C$15*1000</f>
        <v>3.50006308210018</v>
      </c>
      <c r="N290" s="24">
        <f>N289+'data'!$G$21*(M289-N289)/60*C289</f>
        <v>3.49887189983973</v>
      </c>
      <c r="O290" s="25">
        <f>IF(N290&lt;='data'!$G$22,1.89,1.47)</f>
        <v>1.47</v>
      </c>
      <c r="P290" s="24">
        <f>$A290</f>
        <v>1427.560866034490</v>
      </c>
      <c r="Q290" s="29">
        <f>'data'!$G$23-'data'!$G$23*(1-('data'!$G$22^O290)/('data'!$G$22^O290+N290^O290))</f>
        <v>41.0815826824293</v>
      </c>
      <c r="R290" s="29">
        <f>VLOOKUP(IF(P290-'data'!$G$24&lt;0,0,P290-'data'!$G$24),P2:Q1104,2)</f>
        <v>41.0821395626481</v>
      </c>
    </row>
    <row r="291" ht="20.05" customHeight="1">
      <c r="A291" s="22">
        <f>$A290+C290</f>
        <v>1432.560866034490</v>
      </c>
      <c r="B291" s="23">
        <v>3.5</v>
      </c>
      <c r="C291" s="24">
        <v>5</v>
      </c>
      <c r="D291" t="b" s="25">
        <f>D$3</f>
        <v>1</v>
      </c>
      <c r="E291" s="24">
        <f>IF(B291-B290&gt;0,(B291-B290)/'data'!$G$26*100-1,E290-C291)</f>
        <v>-1385</v>
      </c>
      <c r="F291" s="25">
        <f>3600*(B291*'data'!$C$15/1000-H291-I291)/C291</f>
        <v>553.632888012637</v>
      </c>
      <c r="G291" s="25">
        <f>IF(N291&gt;B291,0,IF(E291&gt;0,'data'!$H$29,IF(F291&lt;0,0,F291)))</f>
        <v>553.632888012637</v>
      </c>
      <c r="H291" s="30">
        <f>(J291*'data'!$C$16+K291*OFFSET('data'!$C$17,0,$D$3)-I290*(OFFSET('data'!$C$18,0,$D$3)+'data'!$C$19+OFFSET('data'!$C$20,0,$D$3)))*$C291/60</f>
        <v>-0.7693454546944331</v>
      </c>
      <c r="I291" s="30">
        <f>(G290/60)*$C291/60+H291+I290</f>
        <v>22.9091432823654</v>
      </c>
      <c r="J291" s="30">
        <f>J290+('data'!$C$19*I290-'data'!$C$16*J290)*$C291/60</f>
        <v>84.6826353191981</v>
      </c>
      <c r="K291" s="30">
        <f>K290+(OFFSET('data'!$C$20,0,$D$3)*I290-OFFSET('data'!$C$17,0,$D$3)*K290)*$C291/60</f>
        <v>75.7245363475088</v>
      </c>
      <c r="L291" s="28">
        <f>$A291/60</f>
        <v>23.8760144339082</v>
      </c>
      <c r="M291" s="24">
        <f>I291/'data'!$C$15*1000</f>
        <v>3.50006277553952</v>
      </c>
      <c r="N291" s="24">
        <f>N290+'data'!$G$21*(M290-N290)/60*C290</f>
        <v>3.49888591673538</v>
      </c>
      <c r="O291" s="25">
        <f>IF(N291&lt;='data'!$G$22,1.89,1.47)</f>
        <v>1.47</v>
      </c>
      <c r="P291" s="24">
        <f>$A291</f>
        <v>1432.560866034490</v>
      </c>
      <c r="Q291" s="29">
        <f>'data'!$G$23-'data'!$G$23*(1-('data'!$G$22^O291)/('data'!$G$22^O291+N291^O291))</f>
        <v>41.0814476227305</v>
      </c>
      <c r="R291" s="29">
        <f>VLOOKUP(IF(P291-'data'!$G$24&lt;0,0,P291-'data'!$G$24),P2:Q1104,2)</f>
        <v>41.0819978063027</v>
      </c>
    </row>
    <row r="292" ht="20.05" customHeight="1">
      <c r="A292" s="22">
        <f>$A291+C291</f>
        <v>1437.560866034490</v>
      </c>
      <c r="B292" s="23">
        <v>3.5</v>
      </c>
      <c r="C292" s="24">
        <v>5</v>
      </c>
      <c r="D292" t="b" s="25">
        <f>D$3</f>
        <v>1</v>
      </c>
      <c r="E292" s="24">
        <f>IF(B292-B291&gt;0,(B292-B291)/'data'!$G$26*100-1,E291-C292)</f>
        <v>-1390</v>
      </c>
      <c r="F292" s="25">
        <f>3600*(B292*'data'!$C$15/1000-H292-I292)/C292</f>
        <v>553.339921345221</v>
      </c>
      <c r="G292" s="25">
        <f>IF(N292&gt;B292,0,IF(E292&gt;0,'data'!$H$29,IF(F292&lt;0,0,F292)))</f>
        <v>553.339921345221</v>
      </c>
      <c r="H292" s="30">
        <f>(J292*'data'!$C$16+K292*OFFSET('data'!$C$17,0,$D$3)-I291*(OFFSET('data'!$C$18,0,$D$3)+'data'!$C$19+OFFSET('data'!$C$20,0,$D$3)))*$C292/60</f>
        <v>-0.768936561614744</v>
      </c>
      <c r="I292" s="30">
        <f>(G291/60)*$C292/60+H292+I291</f>
        <v>22.9091412874349</v>
      </c>
      <c r="J292" s="30">
        <f>J291+('data'!$C$19*I291-'data'!$C$16*J291)*$C292/60</f>
        <v>84.7393555081305</v>
      </c>
      <c r="K292" s="30">
        <f>K291+(OFFSET('data'!$C$20,0,$D$3)*I291-OFFSET('data'!$C$17,0,$D$3)*K291)*$C292/60</f>
        <v>75.92245661474399</v>
      </c>
      <c r="L292" s="28">
        <f>$A292/60</f>
        <v>23.9593477672415</v>
      </c>
      <c r="M292" s="24">
        <f>I292/'data'!$C$15*1000</f>
        <v>3.5000624707537</v>
      </c>
      <c r="N292" s="24">
        <f>N291+'data'!$G$21*(M291-N291)/60*C291</f>
        <v>3.49889976508386</v>
      </c>
      <c r="O292" s="25">
        <f>IF(N292&lt;='data'!$G$22,1.89,1.47)</f>
        <v>1.47</v>
      </c>
      <c r="P292" s="24">
        <f>$A292</f>
        <v>1437.560866034490</v>
      </c>
      <c r="Q292" s="29">
        <f>'data'!$G$23-'data'!$G$23*(1-('data'!$G$22^O292)/('data'!$G$22^O292+N292^O292))</f>
        <v>41.0813141876893</v>
      </c>
      <c r="R292" s="29">
        <f>VLOOKUP(IF(P292-'data'!$G$24&lt;0,0,P292-'data'!$G$24),P2:Q1104,2)</f>
        <v>41.0818577542964</v>
      </c>
    </row>
    <row r="293" ht="20.05" customHeight="1">
      <c r="A293" s="22">
        <f>$A292+C292</f>
        <v>1442.560866034490</v>
      </c>
      <c r="B293" s="23">
        <v>3.5</v>
      </c>
      <c r="C293" s="24">
        <v>5</v>
      </c>
      <c r="D293" t="b" s="25">
        <f>D$3</f>
        <v>1</v>
      </c>
      <c r="E293" s="24">
        <f>IF(B293-B292&gt;0,(B293-B292)/'data'!$G$26*100-1,E292-C293)</f>
        <v>-1395</v>
      </c>
      <c r="F293" s="25">
        <f>3600*(B293*'data'!$C$15/1000-H293-I293)/C293</f>
        <v>553.048374397617</v>
      </c>
      <c r="G293" s="25">
        <f>IF(N293&gt;B293,0,IF(E293&gt;0,'data'!$H$29,IF(F293&lt;0,0,F293)))</f>
        <v>553.048374397617</v>
      </c>
      <c r="H293" s="30">
        <f>(J293*'data'!$C$16+K293*OFFSET('data'!$C$17,0,$D$3)-I292*(OFFSET('data'!$C$18,0,$D$3)+'data'!$C$19+OFFSET('data'!$C$20,0,$D$3)))*$C293/60</f>
        <v>-0.768529651916828</v>
      </c>
      <c r="I293" s="30">
        <f>(G292/60)*$C293/60+H293+I292</f>
        <v>22.9091393040531</v>
      </c>
      <c r="J293" s="30">
        <f>J292+('data'!$C$19*I292-'data'!$C$16*J292)*$C293/60</f>
        <v>84.79574279450409</v>
      </c>
      <c r="K293" s="30">
        <f>K292+(OFFSET('data'!$C$20,0,$D$3)*I292-OFFSET('data'!$C$17,0,$D$3)*K292)*$C293/60</f>
        <v>76.12030093693561</v>
      </c>
      <c r="L293" s="28">
        <f>$A293/60</f>
        <v>24.0426811005748</v>
      </c>
      <c r="M293" s="24">
        <f>I293/'data'!$C$15*1000</f>
        <v>3.50006216773229</v>
      </c>
      <c r="N293" s="24">
        <f>N292+'data'!$G$21*(M292-N292)/60*C292</f>
        <v>3.49891344688939</v>
      </c>
      <c r="O293" s="25">
        <f>IF(N293&lt;='data'!$G$22,1.89,1.47)</f>
        <v>1.47</v>
      </c>
      <c r="P293" s="24">
        <f>$A293</f>
        <v>1442.560866034490</v>
      </c>
      <c r="Q293" s="29">
        <f>'data'!$G$23-'data'!$G$23*(1-('data'!$G$22^O293)/('data'!$G$22^O293+N293^O293))</f>
        <v>41.0811823579714</v>
      </c>
      <c r="R293" s="29">
        <f>VLOOKUP(IF(P293-'data'!$G$24&lt;0,0,P293-'data'!$G$24),P2:Q1104,2)</f>
        <v>41.0817193863511</v>
      </c>
    </row>
    <row r="294" ht="20.05" customHeight="1">
      <c r="A294" s="22">
        <f>$A293+C293</f>
        <v>1447.560866034490</v>
      </c>
      <c r="B294" s="23">
        <v>3.5</v>
      </c>
      <c r="C294" s="24">
        <v>5</v>
      </c>
      <c r="D294" t="b" s="25">
        <f>D$3</f>
        <v>1</v>
      </c>
      <c r="E294" s="24">
        <f>IF(B294-B293&gt;0,(B294-B293)/'data'!$G$26*100-1,E293-C294)</f>
        <v>-1400</v>
      </c>
      <c r="F294" s="25">
        <f>3600*(B294*'data'!$C$15/1000-H294-I294)/C294</f>
        <v>552.758238952111</v>
      </c>
      <c r="G294" s="25">
        <f>IF(N294&gt;B294,0,IF(E294&gt;0,'data'!$H$29,IF(F294&lt;0,0,F294)))</f>
        <v>552.758238952111</v>
      </c>
      <c r="H294" s="30">
        <f>(J294*'data'!$C$16+K294*OFFSET('data'!$C$17,0,$D$3)-I293*(OFFSET('data'!$C$18,0,$D$3)+'data'!$C$19+OFFSET('data'!$C$20,0,$D$3)))*$C294/60</f>
        <v>-0.768124714119592</v>
      </c>
      <c r="I294" s="30">
        <f>(G293/60)*$C294/60+H294+I293</f>
        <v>22.9091373321524</v>
      </c>
      <c r="J294" s="30">
        <f>J293+('data'!$C$19*I293-'data'!$C$16*J293)*$C294/60</f>
        <v>84.8517991321893</v>
      </c>
      <c r="K294" s="30">
        <f>K293+(OFFSET('data'!$C$20,0,$D$3)*I293-OFFSET('data'!$C$17,0,$D$3)*K293)*$C294/60</f>
        <v>76.3180693433318</v>
      </c>
      <c r="L294" s="28">
        <f>$A294/60</f>
        <v>24.1260144339082</v>
      </c>
      <c r="M294" s="24">
        <f>I294/'data'!$C$15*1000</f>
        <v>3.50006186646497</v>
      </c>
      <c r="N294" s="24">
        <f>N293+'data'!$G$21*(M293-N293)/60*C293</f>
        <v>3.49892696413248</v>
      </c>
      <c r="O294" s="25">
        <f>IF(N294&lt;='data'!$G$22,1.89,1.47)</f>
        <v>1.47</v>
      </c>
      <c r="P294" s="24">
        <f>$A294</f>
        <v>1447.560866034490</v>
      </c>
      <c r="Q294" s="29">
        <f>'data'!$G$23-'data'!$G$23*(1-('data'!$G$22^O294)/('data'!$G$22^O294+N294^O294))</f>
        <v>41.081052114472</v>
      </c>
      <c r="R294" s="29">
        <f>VLOOKUP(IF(P294-'data'!$G$24&lt;0,0,P294-'data'!$G$24),P2:Q1104,2)</f>
        <v>41.0815826824293</v>
      </c>
    </row>
    <row r="295" ht="20.05" customHeight="1">
      <c r="A295" s="22">
        <f>$A294+C294</f>
        <v>1452.560866034490</v>
      </c>
      <c r="B295" s="23">
        <v>3.5</v>
      </c>
      <c r="C295" s="24">
        <v>5</v>
      </c>
      <c r="D295" t="b" s="25">
        <f>D$3</f>
        <v>1</v>
      </c>
      <c r="E295" s="24">
        <f>IF(B295-B294&gt;0,(B295-B294)/'data'!$G$26*100-1,E294-C295)</f>
        <v>-1405</v>
      </c>
      <c r="F295" s="25">
        <f>3600*(B295*'data'!$C$15/1000-H295-I295)/C295</f>
        <v>552.469506839259</v>
      </c>
      <c r="G295" s="25">
        <f>IF(N295&gt;B295,0,IF(E295&gt;0,'data'!$H$29,IF(F295&lt;0,0,F295)))</f>
        <v>552.469506839259</v>
      </c>
      <c r="H295" s="30">
        <f>(J295*'data'!$C$16+K295*OFFSET('data'!$C$17,0,$D$3)-I294*(OFFSET('data'!$C$18,0,$D$3)+'data'!$C$19+OFFSET('data'!$C$20,0,$D$3)))*$C295/60</f>
        <v>-0.767721736809286</v>
      </c>
      <c r="I295" s="30">
        <f>(G294/60)*$C295/60+H295+I294</f>
        <v>22.9091353716655</v>
      </c>
      <c r="J295" s="30">
        <f>J294+('data'!$C$19*I294-'data'!$C$16*J294)*$C295/60</f>
        <v>84.90752646358879</v>
      </c>
      <c r="K295" s="30">
        <f>K294+(OFFSET('data'!$C$20,0,$D$3)*I294-OFFSET('data'!$C$17,0,$D$3)*K294)*$C295/60</f>
        <v>76.51576186316881</v>
      </c>
      <c r="L295" s="28">
        <f>$A295/60</f>
        <v>24.2093477672415</v>
      </c>
      <c r="M295" s="24">
        <f>I295/'data'!$C$15*1000</f>
        <v>3.50006156694145</v>
      </c>
      <c r="N295" s="24">
        <f>N294+'data'!$G$21*(M294-N294)/60*C294</f>
        <v>3.49894031877021</v>
      </c>
      <c r="O295" s="25">
        <f>IF(N295&lt;='data'!$G$22,1.89,1.47)</f>
        <v>1.47</v>
      </c>
      <c r="P295" s="24">
        <f>$A295</f>
        <v>1452.560866034490</v>
      </c>
      <c r="Q295" s="29">
        <f>'data'!$G$23-'data'!$G$23*(1-('data'!$G$22^O295)/('data'!$G$22^O295+N295^O295))</f>
        <v>41.0809234383124</v>
      </c>
      <c r="R295" s="29">
        <f>VLOOKUP(IF(P295-'data'!$G$24&lt;0,0,P295-'data'!$G$24),P2:Q1104,2)</f>
        <v>41.0814476227305</v>
      </c>
    </row>
    <row r="296" ht="20.05" customHeight="1">
      <c r="A296" s="22">
        <f>$A295+C295</f>
        <v>1457.560866034490</v>
      </c>
      <c r="B296" s="23">
        <v>3.5</v>
      </c>
      <c r="C296" s="24">
        <v>5</v>
      </c>
      <c r="D296" t="b" s="25">
        <f>D$3</f>
        <v>1</v>
      </c>
      <c r="E296" s="24">
        <f>IF(B296-B295&gt;0,(B296-B295)/'data'!$G$26*100-1,E295-C296)</f>
        <v>-1410</v>
      </c>
      <c r="F296" s="25">
        <f>3600*(B296*'data'!$C$15/1000-H296-I296)/C296</f>
        <v>552.182169937584</v>
      </c>
      <c r="G296" s="25">
        <f>IF(N296&gt;B296,0,IF(E296&gt;0,'data'!$H$29,IF(F296&lt;0,0,F296)))</f>
        <v>552.182169937584</v>
      </c>
      <c r="H296" s="30">
        <f>(J296*'data'!$C$16+K296*OFFSET('data'!$C$17,0,$D$3)-I295*(OFFSET('data'!$C$18,0,$D$3)+'data'!$C$19+OFFSET('data'!$C$20,0,$D$3)))*$C296/60</f>
        <v>-0.767320708639081</v>
      </c>
      <c r="I296" s="30">
        <f>(G295/60)*$C296/60+H296+I295</f>
        <v>22.9091334225254</v>
      </c>
      <c r="J296" s="30">
        <f>J295+('data'!$C$19*I295-'data'!$C$16*J295)*$C296/60</f>
        <v>84.9629267197049</v>
      </c>
      <c r="K296" s="30">
        <f>K295+(OFFSET('data'!$C$20,0,$D$3)*I295-OFFSET('data'!$C$17,0,$D$3)*K295)*$C296/60</f>
        <v>76.7133785256709</v>
      </c>
      <c r="L296" s="28">
        <f>$A296/60</f>
        <v>24.2926811005748</v>
      </c>
      <c r="M296" s="24">
        <f>I296/'data'!$C$15*1000</f>
        <v>3.5000612691515</v>
      </c>
      <c r="N296" s="24">
        <f>N295+'data'!$G$21*(M295-N295)/60*C295</f>
        <v>3.49895351273652</v>
      </c>
      <c r="O296" s="25">
        <f>IF(N296&lt;='data'!$G$22,1.89,1.47)</f>
        <v>1.47</v>
      </c>
      <c r="P296" s="24">
        <f>$A296</f>
        <v>1457.560866034490</v>
      </c>
      <c r="Q296" s="29">
        <f>'data'!$G$23-'data'!$G$23*(1-('data'!$G$22^O296)/('data'!$G$22^O296+N296^O296))</f>
        <v>41.0807963108378</v>
      </c>
      <c r="R296" s="29">
        <f>VLOOKUP(IF(P296-'data'!$G$24&lt;0,0,P296-'data'!$G$24),P2:Q1104,2)</f>
        <v>41.0813141876893</v>
      </c>
    </row>
    <row r="297" ht="20.05" customHeight="1">
      <c r="A297" s="22">
        <f>$A296+C296</f>
        <v>1462.560866034490</v>
      </c>
      <c r="B297" s="23">
        <v>3.5</v>
      </c>
      <c r="C297" s="24">
        <v>5</v>
      </c>
      <c r="D297" t="b" s="25">
        <f>D$3</f>
        <v>1</v>
      </c>
      <c r="E297" s="24">
        <f>IF(B297-B296&gt;0,(B297-B296)/'data'!$G$26*100-1,E296-C297)</f>
        <v>-1415</v>
      </c>
      <c r="F297" s="25">
        <f>3600*(B297*'data'!$C$15/1000-H297-I297)/C297</f>
        <v>551.896220173150</v>
      </c>
      <c r="G297" s="25">
        <f>IF(N297&gt;B297,0,IF(E297&gt;0,'data'!$H$29,IF(F297&lt;0,0,F297)))</f>
        <v>551.896220173150</v>
      </c>
      <c r="H297" s="30">
        <f>(J297*'data'!$C$16+K297*OFFSET('data'!$C$17,0,$D$3)-I296*(OFFSET('data'!$C$18,0,$D$3)+'data'!$C$19+OFFSET('data'!$C$20,0,$D$3)))*$C297/60</f>
        <v>-0.766921618328679</v>
      </c>
      <c r="I297" s="30">
        <f>(G296/60)*$C297/60+H297+I296</f>
        <v>22.9091314846656</v>
      </c>
      <c r="J297" s="30">
        <f>J296+('data'!$C$19*I296-'data'!$C$16*J296)*$C297/60</f>
        <v>85.01800182020661</v>
      </c>
      <c r="K297" s="30">
        <f>K296+(OFFSET('data'!$C$20,0,$D$3)*I296-OFFSET('data'!$C$17,0,$D$3)*K296)*$C297/60</f>
        <v>76.9109193600506</v>
      </c>
      <c r="L297" s="28">
        <f>$A297/60</f>
        <v>24.3760144339082</v>
      </c>
      <c r="M297" s="24">
        <f>I297/'data'!$C$15*1000</f>
        <v>3.50006097308495</v>
      </c>
      <c r="N297" s="24">
        <f>N296+'data'!$G$21*(M296-N296)/60*C296</f>
        <v>3.49896654794245</v>
      </c>
      <c r="O297" s="25">
        <f>IF(N297&lt;='data'!$G$22,1.89,1.47)</f>
        <v>1.47</v>
      </c>
      <c r="P297" s="24">
        <f>$A297</f>
        <v>1462.560866034490</v>
      </c>
      <c r="Q297" s="29">
        <f>'data'!$G$23-'data'!$G$23*(1-('data'!$G$22^O297)/('data'!$G$22^O297+N297^O297))</f>
        <v>41.0806707136143</v>
      </c>
      <c r="R297" s="29">
        <f>VLOOKUP(IF(P297-'data'!$G$24&lt;0,0,P297-'data'!$G$24),P2:Q1104,2)</f>
        <v>41.0811823579714</v>
      </c>
    </row>
    <row r="298" ht="20.05" customHeight="1">
      <c r="A298" s="22">
        <f>$A297+C297</f>
        <v>1467.560866034490</v>
      </c>
      <c r="B298" s="23">
        <v>3.5</v>
      </c>
      <c r="C298" s="24">
        <v>5</v>
      </c>
      <c r="D298" t="b" s="25">
        <f>D$3</f>
        <v>1</v>
      </c>
      <c r="E298" s="24">
        <f>IF(B298-B297&gt;0,(B298-B297)/'data'!$G$26*100-1,E297-C298)</f>
        <v>-1420</v>
      </c>
      <c r="F298" s="25">
        <f>3600*(B298*'data'!$C$15/1000-H298-I298)/C298</f>
        <v>551.6116495194379</v>
      </c>
      <c r="G298" s="25">
        <f>IF(N298&gt;B298,0,IF(E298&gt;0,'data'!$H$29,IF(F298&lt;0,0,F298)))</f>
        <v>551.6116495194379</v>
      </c>
      <c r="H298" s="30">
        <f>(J298*'data'!$C$16+K298*OFFSET('data'!$C$17,0,$D$3)-I297*(OFFSET('data'!$C$18,0,$D$3)+'data'!$C$19+OFFSET('data'!$C$20,0,$D$3)))*$C298/60</f>
        <v>-0.766524454663934</v>
      </c>
      <c r="I298" s="30">
        <f>(G297/60)*$C298/60+H298+I297</f>
        <v>22.9091295580199</v>
      </c>
      <c r="J298" s="30">
        <f>J297+('data'!$C$19*I297-'data'!$C$16*J297)*$C298/60</f>
        <v>85.0727536734958</v>
      </c>
      <c r="K298" s="30">
        <f>K297+(OFFSET('data'!$C$20,0,$D$3)*I297-OFFSET('data'!$C$17,0,$D$3)*K297)*$C298/60</f>
        <v>77.10838439550849</v>
      </c>
      <c r="L298" s="28">
        <f>$A298/60</f>
        <v>24.4593477672415</v>
      </c>
      <c r="M298" s="24">
        <f>I298/'data'!$C$15*1000</f>
        <v>3.5000606787317</v>
      </c>
      <c r="N298" s="24">
        <f>N297+'data'!$G$21*(M297-N297)/60*C297</f>
        <v>3.49897942627646</v>
      </c>
      <c r="O298" s="25">
        <f>IF(N298&lt;='data'!$G$22,1.89,1.47)</f>
        <v>1.47</v>
      </c>
      <c r="P298" s="24">
        <f>$A298</f>
        <v>1467.560866034490</v>
      </c>
      <c r="Q298" s="29">
        <f>'data'!$G$23-'data'!$G$23*(1-('data'!$G$22^O298)/('data'!$G$22^O298+N298^O298))</f>
        <v>41.0805466284262</v>
      </c>
      <c r="R298" s="29">
        <f>VLOOKUP(IF(P298-'data'!$G$24&lt;0,0,P298-'data'!$G$24),P2:Q1104,2)</f>
        <v>41.081052114472</v>
      </c>
    </row>
    <row r="299" ht="20.05" customHeight="1">
      <c r="A299" s="22">
        <f>$A298+C298</f>
        <v>1472.560866034490</v>
      </c>
      <c r="B299" s="23">
        <v>3.5</v>
      </c>
      <c r="C299" s="24">
        <v>5</v>
      </c>
      <c r="D299" t="b" s="25">
        <f>D$3</f>
        <v>1</v>
      </c>
      <c r="E299" s="24">
        <f>IF(B299-B298&gt;0,(B299-B298)/'data'!$G$26*100-1,E298-C299)</f>
        <v>-1425</v>
      </c>
      <c r="F299" s="25">
        <f>3600*(B299*'data'!$C$15/1000-H299-I299)/C299</f>
        <v>551.328449996832</v>
      </c>
      <c r="G299" s="25">
        <f>IF(N299&gt;B299,0,IF(E299&gt;0,'data'!$H$29,IF(F299&lt;0,0,F299)))</f>
        <v>551.328449996832</v>
      </c>
      <c r="H299" s="30">
        <f>(J299*'data'!$C$16+K299*OFFSET('data'!$C$17,0,$D$3)-I298*(OFFSET('data'!$C$18,0,$D$3)+'data'!$C$19+OFFSET('data'!$C$20,0,$D$3)))*$C299/60</f>
        <v>-0.766129206496449</v>
      </c>
      <c r="I299" s="30">
        <f>(G298/60)*$C299/60+H299+I298</f>
        <v>22.9091276425227</v>
      </c>
      <c r="J299" s="30">
        <f>J298+('data'!$C$19*I298-'data'!$C$16*J298)*$C299/60</f>
        <v>85.1271841767738</v>
      </c>
      <c r="K299" s="30">
        <f>K298+(OFFSET('data'!$C$20,0,$D$3)*I298-OFFSET('data'!$C$17,0,$D$3)*K298)*$C299/60</f>
        <v>77.3057736612334</v>
      </c>
      <c r="L299" s="28">
        <f>$A299/60</f>
        <v>24.5426811005748</v>
      </c>
      <c r="M299" s="24">
        <f>I299/'data'!$C$15*1000</f>
        <v>3.50006038608171</v>
      </c>
      <c r="N299" s="24">
        <f>N298+'data'!$G$21*(M298-N298)/60*C298</f>
        <v>3.49899214960465</v>
      </c>
      <c r="O299" s="25">
        <f>IF(N299&lt;='data'!$G$22,1.89,1.47)</f>
        <v>1.47</v>
      </c>
      <c r="P299" s="24">
        <f>$A299</f>
        <v>1472.560866034490</v>
      </c>
      <c r="Q299" s="29">
        <f>'data'!$G$23-'data'!$G$23*(1-('data'!$G$22^O299)/('data'!$G$22^O299+N299^O299))</f>
        <v>41.0804240372739</v>
      </c>
      <c r="R299" s="29">
        <f>VLOOKUP(IF(P299-'data'!$G$24&lt;0,0,P299-'data'!$G$24),P2:Q1104,2)</f>
        <v>41.0809234383124</v>
      </c>
    </row>
    <row r="300" ht="20.05" customHeight="1">
      <c r="A300" s="22">
        <f>$A299+C299</f>
        <v>1477.560866034490</v>
      </c>
      <c r="B300" s="23">
        <v>3.5</v>
      </c>
      <c r="C300" s="24">
        <v>5</v>
      </c>
      <c r="D300" t="b" s="25">
        <f>D$3</f>
        <v>1</v>
      </c>
      <c r="E300" s="24">
        <f>IF(B300-B299&gt;0,(B300-B299)/'data'!$G$26*100-1,E299-C300)</f>
        <v>-1430</v>
      </c>
      <c r="F300" s="25">
        <f>3600*(B300*'data'!$C$15/1000-H300-I300)/C300</f>
        <v>551.046613672798</v>
      </c>
      <c r="G300" s="25">
        <f>IF(N300&gt;B300,0,IF(E300&gt;0,'data'!$H$29,IF(F300&lt;0,0,F300)))</f>
        <v>551.046613672798</v>
      </c>
      <c r="H300" s="30">
        <f>(J300*'data'!$C$16+K300*OFFSET('data'!$C$17,0,$D$3)-I299*(OFFSET('data'!$C$18,0,$D$3)+'data'!$C$19+OFFSET('data'!$C$20,0,$D$3)))*$C300/60</f>
        <v>-0.765735862743212</v>
      </c>
      <c r="I300" s="30">
        <f>(G299/60)*$C300/60+H300+I299</f>
        <v>22.9091257381084</v>
      </c>
      <c r="J300" s="30">
        <f>J299+('data'!$C$19*I299-'data'!$C$16*J299)*$C300/60</f>
        <v>85.1812952161068</v>
      </c>
      <c r="K300" s="30">
        <f>K299+(OFFSET('data'!$C$20,0,$D$3)*I299-OFFSET('data'!$C$17,0,$D$3)*K299)*$C300/60</f>
        <v>77.5030871864021</v>
      </c>
      <c r="L300" s="28">
        <f>$A300/60</f>
        <v>24.6260144339082</v>
      </c>
      <c r="M300" s="24">
        <f>I300/'data'!$C$15*1000</f>
        <v>3.50006009512497</v>
      </c>
      <c r="N300" s="24">
        <f>N299+'data'!$G$21*(M299-N299)/60*C299</f>
        <v>3.49900471977105</v>
      </c>
      <c r="O300" s="25">
        <f>IF(N300&lt;='data'!$G$22,1.89,1.47)</f>
        <v>1.47</v>
      </c>
      <c r="P300" s="24">
        <f>$A300</f>
        <v>1477.560866034490</v>
      </c>
      <c r="Q300" s="29">
        <f>'data'!$G$23-'data'!$G$23*(1-('data'!$G$22^O300)/('data'!$G$22^O300+N300^O300))</f>
        <v>41.0803029223709</v>
      </c>
      <c r="R300" s="29">
        <f>VLOOKUP(IF(P300-'data'!$G$24&lt;0,0,P300-'data'!$G$24),P2:Q1104,2)</f>
        <v>41.0807963108378</v>
      </c>
    </row>
    <row r="301" ht="20.05" customHeight="1">
      <c r="A301" s="22">
        <f>$A300+C300</f>
        <v>1482.560866034490</v>
      </c>
      <c r="B301" s="23">
        <v>3.5</v>
      </c>
      <c r="C301" s="24">
        <v>5</v>
      </c>
      <c r="D301" t="b" s="25">
        <f>D$3</f>
        <v>1</v>
      </c>
      <c r="E301" s="24">
        <f>IF(B301-B300&gt;0,(B301-B300)/'data'!$G$26*100-1,E300-C301)</f>
        <v>-1435</v>
      </c>
      <c r="F301" s="25">
        <f>3600*(B301*'data'!$C$15/1000-H301-I301)/C301</f>
        <v>550.766132660996</v>
      </c>
      <c r="G301" s="25">
        <f>IF(N301&gt;B301,0,IF(E301&gt;0,'data'!$H$29,IF(F301&lt;0,0,F301)))</f>
        <v>550.766132660996</v>
      </c>
      <c r="H301" s="30">
        <f>(J301*'data'!$C$16+K301*OFFSET('data'!$C$17,0,$D$3)-I300*(OFFSET('data'!$C$18,0,$D$3)+'data'!$C$19+OFFSET('data'!$C$20,0,$D$3)))*$C301/60</f>
        <v>-0.765344412386176</v>
      </c>
      <c r="I301" s="30">
        <f>(G300/60)*$C301/60+H301+I300</f>
        <v>22.9091238447122</v>
      </c>
      <c r="J301" s="30">
        <f>J300+('data'!$C$19*I300-'data'!$C$16*J300)*$C301/60</f>
        <v>85.23508866649119</v>
      </c>
      <c r="K301" s="30">
        <f>K300+(OFFSET('data'!$C$20,0,$D$3)*I300-OFFSET('data'!$C$17,0,$D$3)*K300)*$C301/60</f>
        <v>77.7003250001797</v>
      </c>
      <c r="L301" s="28">
        <f>$A301/60</f>
        <v>24.7093477672415</v>
      </c>
      <c r="M301" s="24">
        <f>I301/'data'!$C$15*1000</f>
        <v>3.50005980585158</v>
      </c>
      <c r="N301" s="24">
        <f>N300+'data'!$G$21*(M300-N300)/60*C300</f>
        <v>3.49901713859787</v>
      </c>
      <c r="O301" s="25">
        <f>IF(N301&lt;='data'!$G$22,1.89,1.47)</f>
        <v>1.47</v>
      </c>
      <c r="P301" s="24">
        <f>$A301</f>
        <v>1482.560866034490</v>
      </c>
      <c r="Q301" s="29">
        <f>'data'!$G$23-'data'!$G$23*(1-('data'!$G$22^O301)/('data'!$G$22^O301+N301^O301))</f>
        <v>41.0801832661414</v>
      </c>
      <c r="R301" s="29">
        <f>VLOOKUP(IF(P301-'data'!$G$24&lt;0,0,P301-'data'!$G$24),P2:Q1104,2)</f>
        <v>41.0806707136143</v>
      </c>
    </row>
    <row r="302" ht="20.05" customHeight="1">
      <c r="A302" s="22">
        <f>$A301+C301</f>
        <v>1487.560866034490</v>
      </c>
      <c r="B302" s="23">
        <v>3.5</v>
      </c>
      <c r="C302" s="24">
        <v>5</v>
      </c>
      <c r="D302" t="b" s="25">
        <f>D$3</f>
        <v>1</v>
      </c>
      <c r="E302" s="24">
        <f>IF(B302-B301&gt;0,(B302-B301)/'data'!$G$26*100-1,E301-C302)</f>
        <v>-1440</v>
      </c>
      <c r="F302" s="25">
        <f>3600*(B302*'data'!$C$15/1000-H302-I302)/C302</f>
        <v>550.486999121550</v>
      </c>
      <c r="G302" s="25">
        <f>IF(N302&gt;B302,0,IF(E302&gt;0,'data'!$H$29,IF(F302&lt;0,0,F302)))</f>
        <v>550.486999121550</v>
      </c>
      <c r="H302" s="30">
        <f>(J302*'data'!$C$16+K302*OFFSET('data'!$C$17,0,$D$3)-I301*(OFFSET('data'!$C$18,0,$D$3)+'data'!$C$19+OFFSET('data'!$C$20,0,$D$3)))*$C302/60</f>
        <v>-0.764954844471924</v>
      </c>
      <c r="I302" s="30">
        <f>(G301/60)*$C302/60+H302+I301</f>
        <v>22.9091219622694</v>
      </c>
      <c r="J302" s="30">
        <f>J301+('data'!$C$19*I301-'data'!$C$16*J301)*$C302/60</f>
        <v>85.28856639191881</v>
      </c>
      <c r="K302" s="30">
        <f>K301+(OFFSET('data'!$C$20,0,$D$3)*I301-OFFSET('data'!$C$17,0,$D$3)*K301)*$C302/60</f>
        <v>77.8974871317194</v>
      </c>
      <c r="L302" s="28">
        <f>$A302/60</f>
        <v>24.7926811005748</v>
      </c>
      <c r="M302" s="24">
        <f>I302/'data'!$C$15*1000</f>
        <v>3.50005951825166</v>
      </c>
      <c r="N302" s="24">
        <f>N301+'data'!$G$21*(M301-N301)/60*C301</f>
        <v>3.49902940788577</v>
      </c>
      <c r="O302" s="25">
        <f>IF(N302&lt;='data'!$G$22,1.89,1.47)</f>
        <v>1.47</v>
      </c>
      <c r="P302" s="24">
        <f>$A302</f>
        <v>1487.560866034490</v>
      </c>
      <c r="Q302" s="29">
        <f>'data'!$G$23-'data'!$G$23*(1-('data'!$G$22^O302)/('data'!$G$22^O302+N302^O302))</f>
        <v>41.080065051218</v>
      </c>
      <c r="R302" s="29">
        <f>VLOOKUP(IF(P302-'data'!$G$24&lt;0,0,P302-'data'!$G$24),P2:Q1104,2)</f>
        <v>41.0805466284262</v>
      </c>
    </row>
    <row r="303" ht="20.05" customHeight="1">
      <c r="A303" s="22">
        <f>$A302+C302</f>
        <v>1492.560866034490</v>
      </c>
      <c r="B303" s="23">
        <v>3.5</v>
      </c>
      <c r="C303" s="24">
        <v>5</v>
      </c>
      <c r="D303" t="b" s="25">
        <f>D$3</f>
        <v>1</v>
      </c>
      <c r="E303" s="24">
        <f>IF(B303-B302&gt;0,(B303-B302)/'data'!$G$26*100-1,E302-C303)</f>
        <v>-1445</v>
      </c>
      <c r="F303" s="25">
        <f>3600*(B303*'data'!$C$15/1000-H303-I303)/C303</f>
        <v>550.209205260384</v>
      </c>
      <c r="G303" s="25">
        <f>IF(N303&gt;B303,0,IF(E303&gt;0,'data'!$H$29,IF(F303&lt;0,0,F303)))</f>
        <v>550.209205260384</v>
      </c>
      <c r="H303" s="30">
        <f>(J303*'data'!$C$16+K303*OFFSET('data'!$C$17,0,$D$3)-I302*(OFFSET('data'!$C$18,0,$D$3)+'data'!$C$19+OFFSET('data'!$C$20,0,$D$3)))*$C303/60</f>
        <v>-0.764567148111249</v>
      </c>
      <c r="I303" s="30">
        <f>(G302/60)*$C303/60+H303+I302</f>
        <v>22.9091200907159</v>
      </c>
      <c r="J303" s="30">
        <f>J302+('data'!$C$19*I302-'data'!$C$16*J302)*$C303/60</f>
        <v>85.3417302454413</v>
      </c>
      <c r="K303" s="30">
        <f>K302+(OFFSET('data'!$C$20,0,$D$3)*I302-OFFSET('data'!$C$17,0,$D$3)*K302)*$C303/60</f>
        <v>78.0945736101626</v>
      </c>
      <c r="L303" s="28">
        <f>$A303/60</f>
        <v>24.8760144339082</v>
      </c>
      <c r="M303" s="24">
        <f>I303/'data'!$C$15*1000</f>
        <v>3.5000592323154</v>
      </c>
      <c r="N303" s="24">
        <f>N302+'data'!$G$21*(M302-N302)/60*C302</f>
        <v>3.49904152941409</v>
      </c>
      <c r="O303" s="25">
        <f>IF(N303&lt;='data'!$G$22,1.89,1.47)</f>
        <v>1.47</v>
      </c>
      <c r="P303" s="24">
        <f>$A303</f>
        <v>1492.560866034490</v>
      </c>
      <c r="Q303" s="29">
        <f>'data'!$G$23-'data'!$G$23*(1-('data'!$G$22^O303)/('data'!$G$22^O303+N303^O303))</f>
        <v>41.079948260439</v>
      </c>
      <c r="R303" s="29">
        <f>VLOOKUP(IF(P303-'data'!$G$24&lt;0,0,P303-'data'!$G$24),P2:Q1104,2)</f>
        <v>41.0804240372739</v>
      </c>
    </row>
    <row r="304" ht="20.05" customHeight="1">
      <c r="A304" s="22">
        <f>$A303+C303</f>
        <v>1497.560866034490</v>
      </c>
      <c r="B304" s="23">
        <v>3.5</v>
      </c>
      <c r="C304" s="24">
        <v>5</v>
      </c>
      <c r="D304" t="b" s="25">
        <f>D$3</f>
        <v>1</v>
      </c>
      <c r="E304" s="24">
        <f>IF(B304-B303&gt;0,(B304-B303)/'data'!$G$26*100-1,E303-C304)</f>
        <v>-1450</v>
      </c>
      <c r="F304" s="25">
        <f>3600*(B304*'data'!$C$15/1000-H304-I304)/C304</f>
        <v>549.932743329402</v>
      </c>
      <c r="G304" s="25">
        <f>IF(N304&gt;B304,0,IF(E304&gt;0,'data'!$H$29,IF(F304&lt;0,0,F304)))</f>
        <v>549.932743329402</v>
      </c>
      <c r="H304" s="30">
        <f>(J304*'data'!$C$16+K304*OFFSET('data'!$C$17,0,$D$3)-I303*(OFFSET('data'!$C$18,0,$D$3)+'data'!$C$19+OFFSET('data'!$C$20,0,$D$3)))*$C304/60</f>
        <v>-0.7641813124788061</v>
      </c>
      <c r="I304" s="30">
        <f>(G303/60)*$C304/60+H304+I303</f>
        <v>22.9091182299876</v>
      </c>
      <c r="J304" s="30">
        <f>J303+('data'!$C$19*I303-'data'!$C$16*J303)*$C304/60</f>
        <v>85.3945820692343</v>
      </c>
      <c r="K304" s="30">
        <f>K303+(OFFSET('data'!$C$20,0,$D$3)*I303-OFFSET('data'!$C$17,0,$D$3)*K303)*$C304/60</f>
        <v>78.2915844646389</v>
      </c>
      <c r="L304" s="28">
        <f>$A304/60</f>
        <v>24.9593477672415</v>
      </c>
      <c r="M304" s="24">
        <f>I304/'data'!$C$15*1000</f>
        <v>3.50005894803301</v>
      </c>
      <c r="N304" s="24">
        <f>N303+'data'!$G$21*(M303-N303)/60*C303</f>
        <v>3.49905350494113</v>
      </c>
      <c r="O304" s="25">
        <f>IF(N304&lt;='data'!$G$22,1.89,1.47)</f>
        <v>1.47</v>
      </c>
      <c r="P304" s="24">
        <f>$A304</f>
        <v>1497.560866034490</v>
      </c>
      <c r="Q304" s="29">
        <f>'data'!$G$23-'data'!$G$23*(1-('data'!$G$22^O304)/('data'!$G$22^O304+N304^O304))</f>
        <v>41.079832876846</v>
      </c>
      <c r="R304" s="29">
        <f>VLOOKUP(IF(P304-'data'!$G$24&lt;0,0,P304-'data'!$G$24),P2:Q1104,2)</f>
        <v>41.0803029223709</v>
      </c>
    </row>
    <row r="305" ht="20.05" customHeight="1">
      <c r="A305" s="22">
        <f>$A304+C304</f>
        <v>1502.560866034490</v>
      </c>
      <c r="B305" s="23">
        <v>3.5</v>
      </c>
      <c r="C305" s="24">
        <v>5</v>
      </c>
      <c r="D305" t="b" s="25">
        <f>D$3</f>
        <v>1</v>
      </c>
      <c r="E305" s="24">
        <f>IF(B305-B304&gt;0,(B305-B304)/'data'!$G$26*100-1,E304-C305)</f>
        <v>-1455</v>
      </c>
      <c r="F305" s="25">
        <f>3600*(B305*'data'!$C$15/1000-H305-I305)/C305</f>
        <v>549.657605625544</v>
      </c>
      <c r="G305" s="25">
        <f>IF(N305&gt;B305,0,IF(E305&gt;0,'data'!$H$29,IF(F305&lt;0,0,F305)))</f>
        <v>549.657605625544</v>
      </c>
      <c r="H305" s="30">
        <f>(J305*'data'!$C$16+K305*OFFSET('data'!$C$17,0,$D$3)-I304*(OFFSET('data'!$C$18,0,$D$3)+'data'!$C$19+OFFSET('data'!$C$20,0,$D$3)))*$C305/60</f>
        <v>-0.763797326812704</v>
      </c>
      <c r="I305" s="30">
        <f>(G304/60)*$C305/60+H305+I304</f>
        <v>22.9091163800213</v>
      </c>
      <c r="J305" s="30">
        <f>J304+('data'!$C$19*I304-'data'!$C$16*J304)*$C305/60</f>
        <v>85.4471236946615</v>
      </c>
      <c r="K305" s="30">
        <f>K304+(OFFSET('data'!$C$20,0,$D$3)*I304-OFFSET('data'!$C$17,0,$D$3)*K304)*$C305/60</f>
        <v>78.488519724266</v>
      </c>
      <c r="L305" s="28">
        <f>$A305/60</f>
        <v>25.0426811005748</v>
      </c>
      <c r="M305" s="24">
        <f>I305/'data'!$C$15*1000</f>
        <v>3.50005866539485</v>
      </c>
      <c r="N305" s="24">
        <f>N304+'data'!$G$21*(M304-N304)/60*C304</f>
        <v>3.49906533620438</v>
      </c>
      <c r="O305" s="25">
        <f>IF(N305&lt;='data'!$G$22,1.89,1.47)</f>
        <v>1.47</v>
      </c>
      <c r="P305" s="24">
        <f>$A305</f>
        <v>1502.560866034490</v>
      </c>
      <c r="Q305" s="29">
        <f>'data'!$G$23-'data'!$G$23*(1-('data'!$G$22^O305)/('data'!$G$22^O305+N305^O305))</f>
        <v>41.0797188836814</v>
      </c>
      <c r="R305" s="29">
        <f>VLOOKUP(IF(P305-'data'!$G$24&lt;0,0,P305-'data'!$G$24),P2:Q1104,2)</f>
        <v>41.0801832661414</v>
      </c>
    </row>
    <row r="306" ht="20.05" customHeight="1">
      <c r="A306" s="22">
        <f>$A305+C305</f>
        <v>1507.560866034490</v>
      </c>
      <c r="B306" s="23">
        <v>3.5</v>
      </c>
      <c r="C306" s="24">
        <v>5</v>
      </c>
      <c r="D306" t="b" s="25">
        <f>D$3</f>
        <v>1</v>
      </c>
      <c r="E306" s="24">
        <f>IF(B306-B305&gt;0,(B306-B305)/'data'!$G$26*100-1,E305-C306)</f>
        <v>-1460</v>
      </c>
      <c r="F306" s="25">
        <f>3600*(B306*'data'!$C$15/1000-H306-I306)/C306</f>
        <v>549.383784491282</v>
      </c>
      <c r="G306" s="25">
        <f>IF(N306&gt;B306,0,IF(E306&gt;0,'data'!$H$29,IF(F306&lt;0,0,F306)))</f>
        <v>549.383784491282</v>
      </c>
      <c r="H306" s="30">
        <f>(J306*'data'!$C$16+K306*OFFSET('data'!$C$17,0,$D$3)-I305*(OFFSET('data'!$C$18,0,$D$3)+'data'!$C$19+OFFSET('data'!$C$20,0,$D$3)))*$C306/60</f>
        <v>-0.763415180414185</v>
      </c>
      <c r="I306" s="30">
        <f>(G305/60)*$C306/60+H306+I305</f>
        <v>22.9091145407537</v>
      </c>
      <c r="J306" s="30">
        <f>J305+('data'!$C$19*I305-'data'!$C$16*J305)*$C306/60</f>
        <v>85.4993569423379</v>
      </c>
      <c r="K306" s="30">
        <f>K305+(OFFSET('data'!$C$20,0,$D$3)*I305-OFFSET('data'!$C$17,0,$D$3)*K305)*$C306/60</f>
        <v>78.68537941815001</v>
      </c>
      <c r="L306" s="28">
        <f>$A306/60</f>
        <v>25.1260144339082</v>
      </c>
      <c r="M306" s="24">
        <f>I306/'data'!$C$15*1000</f>
        <v>3.50005838439123</v>
      </c>
      <c r="N306" s="24">
        <f>N305+'data'!$G$21*(M305-N305)/60*C305</f>
        <v>3.49907702492077</v>
      </c>
      <c r="O306" s="25">
        <f>IF(N306&lt;='data'!$G$22,1.89,1.47)</f>
        <v>1.47</v>
      </c>
      <c r="P306" s="24">
        <f>$A306</f>
        <v>1507.560866034490</v>
      </c>
      <c r="Q306" s="29">
        <f>'data'!$G$23-'data'!$G$23*(1-('data'!$G$22^O306)/('data'!$G$22^O306+N306^O306))</f>
        <v>41.0796062643865</v>
      </c>
      <c r="R306" s="29">
        <f>VLOOKUP(IF(P306-'data'!$G$24&lt;0,0,P306-'data'!$G$24),P2:Q1104,2)</f>
        <v>41.080065051218</v>
      </c>
    </row>
    <row r="307" ht="20.05" customHeight="1">
      <c r="A307" s="22">
        <f>$A306+C306</f>
        <v>1512.560866034490</v>
      </c>
      <c r="B307" s="23">
        <v>3.5</v>
      </c>
      <c r="C307" s="24">
        <v>5</v>
      </c>
      <c r="D307" t="b" s="25">
        <f>D$3</f>
        <v>1</v>
      </c>
      <c r="E307" s="24">
        <f>IF(B307-B306&gt;0,(B307-B306)/'data'!$G$26*100-1,E306-C307)</f>
        <v>-1465</v>
      </c>
      <c r="F307" s="25">
        <f>3600*(B307*'data'!$C$15/1000-H307-I307)/C307</f>
        <v>549.111272313730</v>
      </c>
      <c r="G307" s="25">
        <f>IF(N307&gt;B307,0,IF(E307&gt;0,'data'!$H$29,IF(F307&lt;0,0,F307)))</f>
        <v>549.111272313730</v>
      </c>
      <c r="H307" s="30">
        <f>(J307*'data'!$C$16+K307*OFFSET('data'!$C$17,0,$D$3)-I306*(OFFSET('data'!$C$18,0,$D$3)+'data'!$C$19+OFFSET('data'!$C$20,0,$D$3)))*$C307/60</f>
        <v>-0.763034862647195</v>
      </c>
      <c r="I307" s="30">
        <f>(G306/60)*$C307/60+H307+I306</f>
        <v>22.9091127121222</v>
      </c>
      <c r="J307" s="30">
        <f>J306+('data'!$C$19*I306-'data'!$C$16*J306)*$C307/60</f>
        <v>85.5512836221929</v>
      </c>
      <c r="K307" s="30">
        <f>K306+(OFFSET('data'!$C$20,0,$D$3)*I306-OFFSET('data'!$C$17,0,$D$3)*K306)*$C307/60</f>
        <v>78.88216357538499</v>
      </c>
      <c r="L307" s="28">
        <f>$A307/60</f>
        <v>25.2093477672415</v>
      </c>
      <c r="M307" s="24">
        <f>I307/'data'!$C$15*1000</f>
        <v>3.50005810501261</v>
      </c>
      <c r="N307" s="24">
        <f>N306+'data'!$G$21*(M306-N306)/60*C306</f>
        <v>3.49908857278691</v>
      </c>
      <c r="O307" s="25">
        <f>IF(N307&lt;='data'!$G$22,1.89,1.47)</f>
        <v>1.47</v>
      </c>
      <c r="P307" s="24">
        <f>$A307</f>
        <v>1512.560866034490</v>
      </c>
      <c r="Q307" s="29">
        <f>'data'!$G$23-'data'!$G$23*(1-('data'!$G$22^O307)/('data'!$G$22^O307+N307^O307))</f>
        <v>41.0794950025985</v>
      </c>
      <c r="R307" s="29">
        <f>VLOOKUP(IF(P307-'data'!$G$24&lt;0,0,P307-'data'!$G$24),P2:Q1104,2)</f>
        <v>41.079948260439</v>
      </c>
    </row>
    <row r="308" ht="20.05" customHeight="1">
      <c r="A308" s="22">
        <f>$A307+C307</f>
        <v>1517.560866034490</v>
      </c>
      <c r="B308" s="23">
        <v>3.5</v>
      </c>
      <c r="C308" s="24">
        <v>5</v>
      </c>
      <c r="D308" t="b" s="25">
        <f>D$3</f>
        <v>1</v>
      </c>
      <c r="E308" s="24">
        <f>IF(B308-B307&gt;0,(B308-B307)/'data'!$G$26*100-1,E307-C308)</f>
        <v>-1470</v>
      </c>
      <c r="F308" s="25">
        <f>3600*(B308*'data'!$C$15/1000-H308-I308)/C308</f>
        <v>548.840061524844</v>
      </c>
      <c r="G308" s="25">
        <f>IF(N308&gt;B308,0,IF(E308&gt;0,'data'!$H$29,IF(F308&lt;0,0,F308)))</f>
        <v>548.840061524844</v>
      </c>
      <c r="H308" s="30">
        <f>(J308*'data'!$C$16+K308*OFFSET('data'!$C$17,0,$D$3)-I307*(OFFSET('data'!$C$18,0,$D$3)+'data'!$C$19+OFFSET('data'!$C$20,0,$D$3)))*$C308/60</f>
        <v>-0.762656362938065</v>
      </c>
      <c r="I308" s="30">
        <f>(G307/60)*$C308/60+H308+I307</f>
        <v>22.9091108940643</v>
      </c>
      <c r="J308" s="30">
        <f>J307+('data'!$C$19*I307-'data'!$C$16*J307)*$C308/60</f>
        <v>85.6029055335331</v>
      </c>
      <c r="K308" s="30">
        <f>K307+(OFFSET('data'!$C$20,0,$D$3)*I307-OFFSET('data'!$C$17,0,$D$3)*K307)*$C308/60</f>
        <v>79.0788722250534</v>
      </c>
      <c r="L308" s="28">
        <f>$A308/60</f>
        <v>25.2926811005748</v>
      </c>
      <c r="M308" s="24">
        <f>I308/'data'!$C$15*1000</f>
        <v>3.50005782724941</v>
      </c>
      <c r="N308" s="24">
        <f>N307+'data'!$G$21*(M307-N307)/60*C307</f>
        <v>3.49909998147934</v>
      </c>
      <c r="O308" s="25">
        <f>IF(N308&lt;='data'!$G$22,1.89,1.47)</f>
        <v>1.47</v>
      </c>
      <c r="P308" s="24">
        <f>$A308</f>
        <v>1517.560866034490</v>
      </c>
      <c r="Q308" s="29">
        <f>'data'!$G$23-'data'!$G$23*(1-('data'!$G$22^O308)/('data'!$G$22^O308+N308^O308))</f>
        <v>41.0793850821487</v>
      </c>
      <c r="R308" s="29">
        <f>VLOOKUP(IF(P308-'data'!$G$24&lt;0,0,P308-'data'!$G$24),P2:Q1104,2)</f>
        <v>41.079832876846</v>
      </c>
    </row>
    <row r="309" ht="20.05" customHeight="1">
      <c r="A309" s="22">
        <f>$A308+C308</f>
        <v>1522.560866034490</v>
      </c>
      <c r="B309" s="23">
        <v>3.5</v>
      </c>
      <c r="C309" s="24">
        <v>5</v>
      </c>
      <c r="D309" t="b" s="25">
        <f>D$3</f>
        <v>1</v>
      </c>
      <c r="E309" s="24">
        <f>IF(B309-B308&gt;0,(B309-B308)/'data'!$G$26*100-1,E308-C309)</f>
        <v>-1475</v>
      </c>
      <c r="F309" s="25">
        <f>3600*(B309*'data'!$C$15/1000-H309-I309)/C309</f>
        <v>548.570144600778</v>
      </c>
      <c r="G309" s="25">
        <f>IF(N309&gt;B309,0,IF(E309&gt;0,'data'!$H$29,IF(F309&lt;0,0,F309)))</f>
        <v>548.570144600778</v>
      </c>
      <c r="H309" s="30">
        <f>(J309*'data'!$C$16+K309*OFFSET('data'!$C$17,0,$D$3)-I308*(OFFSET('data'!$C$18,0,$D$3)+'data'!$C$19+OFFSET('data'!$C$20,0,$D$3)))*$C309/60</f>
        <v>-0.7622796707751061</v>
      </c>
      <c r="I309" s="30">
        <f>(G308/60)*$C309/60+H309+I308</f>
        <v>22.9091090865181</v>
      </c>
      <c r="J309" s="30">
        <f>J308+('data'!$C$19*I308-'data'!$C$16*J308)*$C309/60</f>
        <v>85.6542244651047</v>
      </c>
      <c r="K309" s="30">
        <f>K308+(OFFSET('data'!$C$20,0,$D$3)*I308-OFFSET('data'!$C$17,0,$D$3)*K308)*$C309/60</f>
        <v>79.2755053962259</v>
      </c>
      <c r="L309" s="28">
        <f>$A309/60</f>
        <v>25.3760144339082</v>
      </c>
      <c r="M309" s="24">
        <f>I309/'data'!$C$15*1000</f>
        <v>3.5000575510922</v>
      </c>
      <c r="N309" s="24">
        <f>N308+'data'!$G$21*(M308-N308)/60*C308</f>
        <v>3.49911125265475</v>
      </c>
      <c r="O309" s="25">
        <f>IF(N309&lt;='data'!$G$22,1.89,1.47)</f>
        <v>1.47</v>
      </c>
      <c r="P309" s="24">
        <f>$A309</f>
        <v>1522.560866034490</v>
      </c>
      <c r="Q309" s="29">
        <f>'data'!$G$23-'data'!$G$23*(1-('data'!$G$22^O309)/('data'!$G$22^O309+N309^O309))</f>
        <v>41.0792764870599</v>
      </c>
      <c r="R309" s="29">
        <f>VLOOKUP(IF(P309-'data'!$G$24&lt;0,0,P309-'data'!$G$24),P2:Q1104,2)</f>
        <v>41.0797188836814</v>
      </c>
    </row>
    <row r="310" ht="20.05" customHeight="1">
      <c r="A310" s="22">
        <f>$A309+C309</f>
        <v>1527.560866034490</v>
      </c>
      <c r="B310" s="23">
        <v>3.5</v>
      </c>
      <c r="C310" s="24">
        <v>5</v>
      </c>
      <c r="D310" t="b" s="25">
        <f>D$3</f>
        <v>1</v>
      </c>
      <c r="E310" s="24">
        <f>IF(B310-B309&gt;0,(B310-B309)/'data'!$G$26*100-1,E309-C310)</f>
        <v>-1480</v>
      </c>
      <c r="F310" s="25">
        <f>3600*(B310*'data'!$C$15/1000-H310-I310)/C310</f>
        <v>548.301514061853</v>
      </c>
      <c r="G310" s="25">
        <f>IF(N310&gt;B310,0,IF(E310&gt;0,'data'!$H$29,IF(F310&lt;0,0,F310)))</f>
        <v>548.301514061853</v>
      </c>
      <c r="H310" s="30">
        <f>(J310*'data'!$C$16+K310*OFFSET('data'!$C$17,0,$D$3)-I309*(OFFSET('data'!$C$18,0,$D$3)+'data'!$C$19+OFFSET('data'!$C$20,0,$D$3)))*$C310/60</f>
        <v>-0.761904775708278</v>
      </c>
      <c r="I310" s="30">
        <f>(G309/60)*$C310/60+H310+I309</f>
        <v>22.909107289422</v>
      </c>
      <c r="J310" s="30">
        <f>J309+('data'!$C$19*I309-'data'!$C$16*J309)*$C310/60</f>
        <v>85.70524219515541</v>
      </c>
      <c r="K310" s="30">
        <f>K309+(OFFSET('data'!$C$20,0,$D$3)*I309-OFFSET('data'!$C$17,0,$D$3)*K309)*$C310/60</f>
        <v>79.4720631179613</v>
      </c>
      <c r="L310" s="28">
        <f>$A310/60</f>
        <v>25.4593477672415</v>
      </c>
      <c r="M310" s="24">
        <f>I310/'data'!$C$15*1000</f>
        <v>3.50005727653155</v>
      </c>
      <c r="N310" s="24">
        <f>N309+'data'!$G$21*(M309-N309)/60*C309</f>
        <v>3.49912238795024</v>
      </c>
      <c r="O310" s="25">
        <f>IF(N310&lt;='data'!$G$22,1.89,1.47)</f>
        <v>1.47</v>
      </c>
      <c r="P310" s="24">
        <f>$A310</f>
        <v>1527.560866034490</v>
      </c>
      <c r="Q310" s="29">
        <f>'data'!$G$23-'data'!$G$23*(1-('data'!$G$22^O310)/('data'!$G$22^O310+N310^O310))</f>
        <v>41.079169201544</v>
      </c>
      <c r="R310" s="29">
        <f>VLOOKUP(IF(P310-'data'!$G$24&lt;0,0,P310-'data'!$G$24),P2:Q1104,2)</f>
        <v>41.0796062643865</v>
      </c>
    </row>
    <row r="311" ht="20.05" customHeight="1">
      <c r="A311" s="22">
        <f>$A310+C310</f>
        <v>1532.560866034490</v>
      </c>
      <c r="B311" s="23">
        <v>3.5</v>
      </c>
      <c r="C311" s="24">
        <v>5</v>
      </c>
      <c r="D311" t="b" s="25">
        <f>D$3</f>
        <v>1</v>
      </c>
      <c r="E311" s="24">
        <f>IF(B311-B310&gt;0,(B311-B310)/'data'!$G$26*100-1,E310-C311)</f>
        <v>-1485</v>
      </c>
      <c r="F311" s="25">
        <f>3600*(B311*'data'!$C$15/1000-H311-I311)/C311</f>
        <v>548.034162472292</v>
      </c>
      <c r="G311" s="25">
        <f>IF(N311&gt;B311,0,IF(E311&gt;0,'data'!$H$29,IF(F311&lt;0,0,F311)))</f>
        <v>548.034162472292</v>
      </c>
      <c r="H311" s="30">
        <f>(J311*'data'!$C$16+K311*OFFSET('data'!$C$17,0,$D$3)-I310*(OFFSET('data'!$C$18,0,$D$3)+'data'!$C$19+OFFSET('data'!$C$20,0,$D$3)))*$C311/60</f>
        <v>-0.7615316673488099</v>
      </c>
      <c r="I311" s="30">
        <f>(G310/60)*$C311/60+H311+I310</f>
        <v>22.9091055027147</v>
      </c>
      <c r="J311" s="30">
        <f>J310+('data'!$C$19*I310-'data'!$C$16*J310)*$C311/60</f>
        <v>85.7559604914958</v>
      </c>
      <c r="K311" s="30">
        <f>K310+(OFFSET('data'!$C$20,0,$D$3)*I310-OFFSET('data'!$C$17,0,$D$3)*K310)*$C311/60</f>
        <v>79.6685454193068</v>
      </c>
      <c r="L311" s="28">
        <f>$A311/60</f>
        <v>25.5426811005748</v>
      </c>
      <c r="M311" s="24">
        <f>I311/'data'!$C$15*1000</f>
        <v>3.50005700355811</v>
      </c>
      <c r="N311" s="24">
        <f>N310+'data'!$G$21*(M310-N310)/60*C310</f>
        <v>3.49913338898352</v>
      </c>
      <c r="O311" s="25">
        <f>IF(N311&lt;='data'!$G$22,1.89,1.47)</f>
        <v>1.47</v>
      </c>
      <c r="P311" s="24">
        <f>$A311</f>
        <v>1532.560866034490</v>
      </c>
      <c r="Q311" s="29">
        <f>'data'!$G$23-'data'!$G$23*(1-('data'!$G$22^O311)/('data'!$G$22^O311+N311^O311))</f>
        <v>41.0790632100005</v>
      </c>
      <c r="R311" s="29">
        <f>VLOOKUP(IF(P311-'data'!$G$24&lt;0,0,P311-'data'!$G$24),P2:Q1104,2)</f>
        <v>41.0794950025985</v>
      </c>
    </row>
    <row r="312" ht="20.05" customHeight="1">
      <c r="A312" s="22">
        <f>$A311+C311</f>
        <v>1537.560866034490</v>
      </c>
      <c r="B312" s="23">
        <v>3.5</v>
      </c>
      <c r="C312" s="24">
        <v>5</v>
      </c>
      <c r="D312" t="b" s="25">
        <f>D$3</f>
        <v>1</v>
      </c>
      <c r="E312" s="24">
        <f>IF(B312-B311&gt;0,(B312-B311)/'data'!$G$26*100-1,E311-C312)</f>
        <v>-1490</v>
      </c>
      <c r="F312" s="25">
        <f>3600*(B312*'data'!$C$15/1000-H312-I312)/C312</f>
        <v>547.768082439953</v>
      </c>
      <c r="G312" s="25">
        <f>IF(N312&gt;B312,0,IF(E312&gt;0,'data'!$H$29,IF(F312&lt;0,0,F312)))</f>
        <v>547.768082439953</v>
      </c>
      <c r="H312" s="30">
        <f>(J312*'data'!$C$16+K312*OFFSET('data'!$C$17,0,$D$3)-I311*(OFFSET('data'!$C$18,0,$D$3)+'data'!$C$19+OFFSET('data'!$C$20,0,$D$3)))*$C312/60</f>
        <v>-0.761160335368839</v>
      </c>
      <c r="I312" s="30">
        <f>(G311/60)*$C312/60+H312+I311</f>
        <v>22.9091037263352</v>
      </c>
      <c r="J312" s="30">
        <f>J311+('data'!$C$19*I311-'data'!$C$16*J311)*$C312/60</f>
        <v>85.80638111156119</v>
      </c>
      <c r="K312" s="30">
        <f>K311+(OFFSET('data'!$C$20,0,$D$3)*I311-OFFSET('data'!$C$17,0,$D$3)*K311)*$C312/60</f>
        <v>79.86495232929759</v>
      </c>
      <c r="L312" s="28">
        <f>$A312/60</f>
        <v>25.6260144339082</v>
      </c>
      <c r="M312" s="24">
        <f>I312/'data'!$C$15*1000</f>
        <v>3.50005673216255</v>
      </c>
      <c r="N312" s="24">
        <f>N311+'data'!$G$21*(M311-N311)/60*C311</f>
        <v>3.49914425735316</v>
      </c>
      <c r="O312" s="25">
        <f>IF(N312&lt;='data'!$G$22,1.89,1.47)</f>
        <v>1.47</v>
      </c>
      <c r="P312" s="24">
        <f>$A312</f>
        <v>1537.560866034490</v>
      </c>
      <c r="Q312" s="29">
        <f>'data'!$G$23-'data'!$G$23*(1-('data'!$G$22^O312)/('data'!$G$22^O312+N312^O312))</f>
        <v>41.0789584970133</v>
      </c>
      <c r="R312" s="29">
        <f>VLOOKUP(IF(P312-'data'!$G$24&lt;0,0,P312-'data'!$G$24),P2:Q1104,2)</f>
        <v>41.0793850821487</v>
      </c>
    </row>
    <row r="313" ht="20.05" customHeight="1">
      <c r="A313" s="22">
        <f>$A312+C312</f>
        <v>1542.560866034490</v>
      </c>
      <c r="B313" s="23">
        <v>3.5</v>
      </c>
      <c r="C313" s="24">
        <v>5</v>
      </c>
      <c r="D313" t="b" s="25">
        <f>D$3</f>
        <v>1</v>
      </c>
      <c r="E313" s="24">
        <f>IF(B313-B312&gt;0,(B313-B312)/'data'!$G$26*100-1,E312-C313)</f>
        <v>-1495</v>
      </c>
      <c r="F313" s="25">
        <f>3600*(B313*'data'!$C$15/1000-H313-I313)/C313</f>
        <v>547.503266615934</v>
      </c>
      <c r="G313" s="25">
        <f>IF(N313&gt;B313,0,IF(E313&gt;0,'data'!$H$29,IF(F313&lt;0,0,F313)))</f>
        <v>547.503266615934</v>
      </c>
      <c r="H313" s="30">
        <f>(J313*'data'!$C$16+K313*OFFSET('data'!$C$17,0,$D$3)-I312*(OFFSET('data'!$C$18,0,$D$3)+'data'!$C$19+OFFSET('data'!$C$20,0,$D$3)))*$C313/60</f>
        <v>-0.760790769501056</v>
      </c>
      <c r="I313" s="30">
        <f>(G312/60)*$C313/60+H313+I312</f>
        <v>22.909101960223</v>
      </c>
      <c r="J313" s="30">
        <f>J312+('data'!$C$19*I312-'data'!$C$16*J312)*$C313/60</f>
        <v>85.8565058024719</v>
      </c>
      <c r="K313" s="30">
        <f>K312+(OFFSET('data'!$C$20,0,$D$3)*I312-OFFSET('data'!$C$17,0,$D$3)*K312)*$C313/60</f>
        <v>80.0612838769574</v>
      </c>
      <c r="L313" s="28">
        <f>$A313/60</f>
        <v>25.7093477672415</v>
      </c>
      <c r="M313" s="24">
        <f>I313/'data'!$C$15*1000</f>
        <v>3.50005646233563</v>
      </c>
      <c r="N313" s="24">
        <f>N312+'data'!$G$21*(M312-N312)/60*C312</f>
        <v>3.4991549946388</v>
      </c>
      <c r="O313" s="25">
        <f>IF(N313&lt;='data'!$G$22,1.89,1.47)</f>
        <v>1.47</v>
      </c>
      <c r="P313" s="24">
        <f>$A313</f>
        <v>1542.560866034490</v>
      </c>
      <c r="Q313" s="29">
        <f>'data'!$G$23-'data'!$G$23*(1-('data'!$G$22^O313)/('data'!$G$22^O313+N313^O313))</f>
        <v>41.0788550473492</v>
      </c>
      <c r="R313" s="29">
        <f>VLOOKUP(IF(P313-'data'!$G$24&lt;0,0,P313-'data'!$G$24),P2:Q1104,2)</f>
        <v>41.0792764870599</v>
      </c>
    </row>
    <row r="314" ht="20.05" customHeight="1">
      <c r="A314" s="22">
        <f>$A313+C313</f>
        <v>1547.560866034490</v>
      </c>
      <c r="B314" s="23">
        <v>3.5</v>
      </c>
      <c r="C314" s="24">
        <v>5</v>
      </c>
      <c r="D314" t="b" s="25">
        <f>D$3</f>
        <v>1</v>
      </c>
      <c r="E314" s="24">
        <f>IF(B314-B313&gt;0,(B314-B313)/'data'!$G$26*100-1,E313-C314)</f>
        <v>-1500</v>
      </c>
      <c r="F314" s="25">
        <f>3600*(B314*'data'!$C$15/1000-H314-I314)/C314</f>
        <v>547.239707694463</v>
      </c>
      <c r="G314" s="25">
        <f>IF(N314&gt;B314,0,IF(E314&gt;0,'data'!$H$29,IF(F314&lt;0,0,F314)))</f>
        <v>547.239707694463</v>
      </c>
      <c r="H314" s="30">
        <f>(J314*'data'!$C$16+K314*OFFSET('data'!$C$17,0,$D$3)-I313*(OFFSET('data'!$C$18,0,$D$3)+'data'!$C$19+OFFSET('data'!$C$20,0,$D$3)))*$C314/60</f>
        <v>-0.760422959538358</v>
      </c>
      <c r="I314" s="30">
        <f>(G313/60)*$C314/60+H314+I313</f>
        <v>22.9091002043179</v>
      </c>
      <c r="J314" s="30">
        <f>J313+('data'!$C$19*I313-'data'!$C$16*J313)*$C314/60</f>
        <v>85.9063363010941</v>
      </c>
      <c r="K314" s="30">
        <f>K313+(OFFSET('data'!$C$20,0,$D$3)*I313-OFFSET('data'!$C$17,0,$D$3)*K313)*$C314/60</f>
        <v>80.2575400912981</v>
      </c>
      <c r="L314" s="28">
        <f>$A314/60</f>
        <v>25.7926811005748</v>
      </c>
      <c r="M314" s="24">
        <f>I314/'data'!$C$15*1000</f>
        <v>3.50005619406815</v>
      </c>
      <c r="N314" s="24">
        <f>N313+'data'!$G$21*(M313-N313)/60*C313</f>
        <v>3.4991656024014</v>
      </c>
      <c r="O314" s="25">
        <f>IF(N314&lt;='data'!$G$22,1.89,1.47)</f>
        <v>1.47</v>
      </c>
      <c r="P314" s="24">
        <f>$A314</f>
        <v>1547.560866034490</v>
      </c>
      <c r="Q314" s="29">
        <f>'data'!$G$23-'data'!$G$23*(1-('data'!$G$22^O314)/('data'!$G$22^O314+N314^O314))</f>
        <v>41.0787528459555</v>
      </c>
      <c r="R314" s="29">
        <f>VLOOKUP(IF(P314-'data'!$G$24&lt;0,0,P314-'data'!$G$24),P2:Q1104,2)</f>
        <v>41.079169201544</v>
      </c>
    </row>
    <row r="315" ht="20.05" customHeight="1">
      <c r="A315" s="22">
        <f>$A314+C314</f>
        <v>1552.560866034490</v>
      </c>
      <c r="B315" s="23">
        <v>3.5</v>
      </c>
      <c r="C315" s="24">
        <v>5</v>
      </c>
      <c r="D315" t="b" s="25">
        <f>D$3</f>
        <v>1</v>
      </c>
      <c r="E315" s="24">
        <f>IF(B315-B314&gt;0,(B315-B314)/'data'!$G$26*100-1,E314-C315)</f>
        <v>-1505</v>
      </c>
      <c r="F315" s="25">
        <f>3600*(B315*'data'!$C$15/1000-H315-I315)/C315</f>
        <v>546.977398412572</v>
      </c>
      <c r="G315" s="25">
        <f>IF(N315&gt;B315,0,IF(E315&gt;0,'data'!$H$29,IF(F315&lt;0,0,F315)))</f>
        <v>546.977398412572</v>
      </c>
      <c r="H315" s="30">
        <f>(J315*'data'!$C$16+K315*OFFSET('data'!$C$17,0,$D$3)-I314*(OFFSET('data'!$C$18,0,$D$3)+'data'!$C$19+OFFSET('data'!$C$20,0,$D$3)))*$C315/60</f>
        <v>-0.760056895333487</v>
      </c>
      <c r="I315" s="30">
        <f>(G314/60)*$C315/60+H315+I314</f>
        <v>22.9090984585601</v>
      </c>
      <c r="J315" s="30">
        <f>J314+('data'!$C$19*I314-'data'!$C$16*J314)*$C315/60</f>
        <v>85.9558743341</v>
      </c>
      <c r="K315" s="30">
        <f>K314+(OFFSET('data'!$C$20,0,$D$3)*I314-OFFSET('data'!$C$17,0,$D$3)*K314)*$C315/60</f>
        <v>80.45372100131981</v>
      </c>
      <c r="L315" s="28">
        <f>$A315/60</f>
        <v>25.8760144339082</v>
      </c>
      <c r="M315" s="24">
        <f>I315/'data'!$C$15*1000</f>
        <v>3.50005592735098</v>
      </c>
      <c r="N315" s="24">
        <f>N314+'data'!$G$21*(M314-N314)/60*C314</f>
        <v>3.49917608218344</v>
      </c>
      <c r="O315" s="25">
        <f>IF(N315&lt;='data'!$G$22,1.89,1.47)</f>
        <v>1.47</v>
      </c>
      <c r="P315" s="24">
        <f>$A315</f>
        <v>1552.560866034490</v>
      </c>
      <c r="Q315" s="29">
        <f>'data'!$G$23-'data'!$G$23*(1-('data'!$G$22^O315)/('data'!$G$22^O315+N315^O315))</f>
        <v>41.0786518779578</v>
      </c>
      <c r="R315" s="29">
        <f>VLOOKUP(IF(P315-'data'!$G$24&lt;0,0,P315-'data'!$G$24),P2:Q1104,2)</f>
        <v>41.0790632100005</v>
      </c>
    </row>
    <row r="316" ht="20.05" customHeight="1">
      <c r="A316" s="22">
        <f>$A315+C315</f>
        <v>1557.560866034490</v>
      </c>
      <c r="B316" s="23">
        <v>3.5</v>
      </c>
      <c r="C316" s="24">
        <v>5</v>
      </c>
      <c r="D316" t="b" s="25">
        <f>D$3</f>
        <v>1</v>
      </c>
      <c r="E316" s="24">
        <f>IF(B316-B315&gt;0,(B316-B315)/'data'!$G$26*100-1,E315-C316)</f>
        <v>-1510</v>
      </c>
      <c r="F316" s="25">
        <f>3600*(B316*'data'!$C$15/1000-H316-I316)/C316</f>
        <v>546.7163315499849</v>
      </c>
      <c r="G316" s="25">
        <f>IF(N316&gt;B316,0,IF(E316&gt;0,'data'!$H$29,IF(F316&lt;0,0,F316)))</f>
        <v>546.7163315499849</v>
      </c>
      <c r="H316" s="30">
        <f>(J316*'data'!$C$16+K316*OFFSET('data'!$C$17,0,$D$3)-I315*(OFFSET('data'!$C$18,0,$D$3)+'data'!$C$19+OFFSET('data'!$C$20,0,$D$3)))*$C316/60</f>
        <v>-0.759692566798683</v>
      </c>
      <c r="I316" s="30">
        <f>(G315/60)*$C316/60+H316+I315</f>
        <v>22.909096722890</v>
      </c>
      <c r="J316" s="30">
        <f>J315+('data'!$C$19*I315-'data'!$C$16*J315)*$C316/60</f>
        <v>86.0051216180277</v>
      </c>
      <c r="K316" s="30">
        <f>K315+(OFFSET('data'!$C$20,0,$D$3)*I315-OFFSET('data'!$C$17,0,$D$3)*K315)*$C316/60</f>
        <v>80.649826636011</v>
      </c>
      <c r="L316" s="28">
        <f>$A316/60</f>
        <v>25.9593477672415</v>
      </c>
      <c r="M316" s="24">
        <f>I316/'data'!$C$15*1000</f>
        <v>3.50005566217501</v>
      </c>
      <c r="N316" s="24">
        <f>N315+'data'!$G$21*(M315-N315)/60*C315</f>
        <v>3.49918643550913</v>
      </c>
      <c r="O316" s="25">
        <f>IF(N316&lt;='data'!$G$22,1.89,1.47)</f>
        <v>1.47</v>
      </c>
      <c r="P316" s="24">
        <f>$A316</f>
        <v>1557.560866034490</v>
      </c>
      <c r="Q316" s="29">
        <f>'data'!$G$23-'data'!$G$23*(1-('data'!$G$22^O316)/('data'!$G$22^O316+N316^O316))</f>
        <v>41.0785521286582</v>
      </c>
      <c r="R316" s="29">
        <f>VLOOKUP(IF(P316-'data'!$G$24&lt;0,0,P316-'data'!$G$24),P2:Q1104,2)</f>
        <v>41.0789584970133</v>
      </c>
    </row>
    <row r="317" ht="20.05" customHeight="1">
      <c r="A317" s="22">
        <f>$A316+C316</f>
        <v>1562.560866034490</v>
      </c>
      <c r="B317" s="23">
        <v>3.5</v>
      </c>
      <c r="C317" s="24">
        <v>5</v>
      </c>
      <c r="D317" t="b" s="25">
        <f>D$3</f>
        <v>1</v>
      </c>
      <c r="E317" s="24">
        <f>IF(B317-B316&gt;0,(B317-B316)/'data'!$G$26*100-1,E316-C317)</f>
        <v>-1515</v>
      </c>
      <c r="F317" s="25">
        <f>3600*(B317*'data'!$C$15/1000-H317-I317)/C317</f>
        <v>546.456499928645</v>
      </c>
      <c r="G317" s="25">
        <f>IF(N317&gt;B317,0,IF(E317&gt;0,'data'!$H$29,IF(F317&lt;0,0,F317)))</f>
        <v>546.456499928645</v>
      </c>
      <c r="H317" s="30">
        <f>(J317*'data'!$C$16+K317*OFFSET('data'!$C$17,0,$D$3)-I316*(OFFSET('data'!$C$18,0,$D$3)+'data'!$C$19+OFFSET('data'!$C$20,0,$D$3)))*$C317/60</f>
        <v>-0.759329963905322</v>
      </c>
      <c r="I317" s="30">
        <f>(G316/60)*$C317/60+H317+I316</f>
        <v>22.9090949972485</v>
      </c>
      <c r="J317" s="30">
        <f>J316+('data'!$C$19*I316-'data'!$C$16*J316)*$C317/60</f>
        <v>86.0540798593405</v>
      </c>
      <c r="K317" s="30">
        <f>K316+(OFFSET('data'!$C$20,0,$D$3)*I316-OFFSET('data'!$C$17,0,$D$3)*K316)*$C317/60</f>
        <v>80.8458570243484</v>
      </c>
      <c r="L317" s="28">
        <f>$A317/60</f>
        <v>26.0426811005748</v>
      </c>
      <c r="M317" s="24">
        <f>I317/'data'!$C$15*1000</f>
        <v>3.50005539853121</v>
      </c>
      <c r="N317" s="24">
        <f>N316+'data'!$G$21*(M316-N316)/60*C316</f>
        <v>3.49919666388465</v>
      </c>
      <c r="O317" s="25">
        <f>IF(N317&lt;='data'!$G$22,1.89,1.47)</f>
        <v>1.47</v>
      </c>
      <c r="P317" s="24">
        <f>$A317</f>
        <v>1562.560866034490</v>
      </c>
      <c r="Q317" s="29">
        <f>'data'!$G$23-'data'!$G$23*(1-('data'!$G$22^O317)/('data'!$G$22^O317+N317^O317))</f>
        <v>41.0784535835326</v>
      </c>
      <c r="R317" s="29">
        <f>VLOOKUP(IF(P317-'data'!$G$24&lt;0,0,P317-'data'!$G$24),P2:Q1104,2)</f>
        <v>41.0788550473492</v>
      </c>
    </row>
    <row r="318" ht="20.05" customHeight="1">
      <c r="A318" s="22">
        <f>$A317+C317</f>
        <v>1567.560866034490</v>
      </c>
      <c r="B318" s="23">
        <v>3.5</v>
      </c>
      <c r="C318" s="24">
        <v>5</v>
      </c>
      <c r="D318" t="b" s="25">
        <f>D$3</f>
        <v>1</v>
      </c>
      <c r="E318" s="24">
        <f>IF(B318-B317&gt;0,(B318-B317)/'data'!$G$26*100-1,E317-C318)</f>
        <v>-1520</v>
      </c>
      <c r="F318" s="25">
        <f>3600*(B318*'data'!$C$15/1000-H318-I318)/C318</f>
        <v>546.197896412551</v>
      </c>
      <c r="G318" s="25">
        <f>IF(N318&gt;B318,0,IF(E318&gt;0,'data'!$H$29,IF(F318&lt;0,0,F318)))</f>
        <v>546.197896412551</v>
      </c>
      <c r="H318" s="30">
        <f>(J318*'data'!$C$16+K318*OFFSET('data'!$C$17,0,$D$3)-I317*(OFFSET('data'!$C$18,0,$D$3)+'data'!$C$19+OFFSET('data'!$C$20,0,$D$3)))*$C318/60</f>
        <v>-0.758969076683591</v>
      </c>
      <c r="I318" s="30">
        <f>(G317/60)*$C318/60+H318+I317</f>
        <v>22.9090932815769</v>
      </c>
      <c r="J318" s="30">
        <f>J317+('data'!$C$19*I317-'data'!$C$16*J317)*$C318/60</f>
        <v>86.1027507544861</v>
      </c>
      <c r="K318" s="30">
        <f>K317+(OFFSET('data'!$C$20,0,$D$3)*I317-OFFSET('data'!$C$17,0,$D$3)*K317)*$C318/60</f>
        <v>81.041812195297</v>
      </c>
      <c r="L318" s="28">
        <f>$A318/60</f>
        <v>26.1260144339082</v>
      </c>
      <c r="M318" s="24">
        <f>I318/'data'!$C$15*1000</f>
        <v>3.50005513641062</v>
      </c>
      <c r="N318" s="24">
        <f>N317+'data'!$G$21*(M317-N317)/60*C317</f>
        <v>3.49920676879834</v>
      </c>
      <c r="O318" s="25">
        <f>IF(N318&lt;='data'!$G$22,1.89,1.47)</f>
        <v>1.47</v>
      </c>
      <c r="P318" s="24">
        <f>$A318</f>
        <v>1567.560866034490</v>
      </c>
      <c r="Q318" s="29">
        <f>'data'!$G$23-'data'!$G$23*(1-('data'!$G$22^O318)/('data'!$G$22^O318+N318^O318))</f>
        <v>41.0783562282295</v>
      </c>
      <c r="R318" s="29">
        <f>VLOOKUP(IF(P318-'data'!$G$24&lt;0,0,P318-'data'!$G$24),P2:Q1104,2)</f>
        <v>41.0787528459555</v>
      </c>
    </row>
    <row r="319" ht="20.05" customHeight="1">
      <c r="A319" s="22">
        <f>$A318+C318</f>
        <v>1572.560866034490</v>
      </c>
      <c r="B319" s="23">
        <v>3.5</v>
      </c>
      <c r="C319" s="24">
        <v>5</v>
      </c>
      <c r="D319" t="b" s="25">
        <f>D$3</f>
        <v>1</v>
      </c>
      <c r="E319" s="24">
        <f>IF(B319-B318&gt;0,(B319-B318)/'data'!$G$26*100-1,E318-C319)</f>
        <v>-1525</v>
      </c>
      <c r="F319" s="25">
        <f>3600*(B319*'data'!$C$15/1000-H319-I319)/C319</f>
        <v>545.9405139077149</v>
      </c>
      <c r="G319" s="25">
        <f>IF(N319&gt;B319,0,IF(E319&gt;0,'data'!$H$29,IF(F319&lt;0,0,F319)))</f>
        <v>545.9405139077149</v>
      </c>
      <c r="H319" s="30">
        <f>(J319*'data'!$C$16+K319*OFFSET('data'!$C$17,0,$D$3)-I318*(OFFSET('data'!$C$18,0,$D$3)+'data'!$C$19+OFFSET('data'!$C$20,0,$D$3)))*$C319/60</f>
        <v>-0.75860989522213</v>
      </c>
      <c r="I319" s="30">
        <f>(G318/60)*$C319/60+H319+I318</f>
        <v>22.9090915758166</v>
      </c>
      <c r="J319" s="30">
        <f>J318+('data'!$C$19*I318-'data'!$C$16*J318)*$C319/60</f>
        <v>86.15113598995551</v>
      </c>
      <c r="K319" s="30">
        <f>K318+(OFFSET('data'!$C$20,0,$D$3)*I318-OFFSET('data'!$C$17,0,$D$3)*K318)*$C319/60</f>
        <v>81.2376921778101</v>
      </c>
      <c r="L319" s="28">
        <f>$A319/60</f>
        <v>26.2093477672415</v>
      </c>
      <c r="M319" s="24">
        <f>I319/'data'!$C$15*1000</f>
        <v>3.50005487580427</v>
      </c>
      <c r="N319" s="24">
        <f>N318+'data'!$G$21*(M318-N318)/60*C318</f>
        <v>3.49921675172093</v>
      </c>
      <c r="O319" s="25">
        <f>IF(N319&lt;='data'!$G$22,1.89,1.47)</f>
        <v>1.47</v>
      </c>
      <c r="P319" s="24">
        <f>$A319</f>
        <v>1572.560866034490</v>
      </c>
      <c r="Q319" s="29">
        <f>'data'!$G$23-'data'!$G$23*(1-('data'!$G$22^O319)/('data'!$G$22^O319+N319^O319))</f>
        <v>41.0782600485671</v>
      </c>
      <c r="R319" s="29">
        <f>VLOOKUP(IF(P319-'data'!$G$24&lt;0,0,P319-'data'!$G$24),P2:Q1104,2)</f>
        <v>41.0786518779578</v>
      </c>
    </row>
    <row r="320" ht="20.05" customHeight="1">
      <c r="A320" s="22">
        <f>$A319+C319</f>
        <v>1577.560866034490</v>
      </c>
      <c r="B320" s="23">
        <v>3.5</v>
      </c>
      <c r="C320" s="24">
        <v>5</v>
      </c>
      <c r="D320" t="b" s="25">
        <f>D$3</f>
        <v>1</v>
      </c>
      <c r="E320" s="24">
        <f>IF(B320-B319&gt;0,(B320-B319)/'data'!$G$26*100-1,E319-C320)</f>
        <v>-1530</v>
      </c>
      <c r="F320" s="25">
        <f>3600*(B320*'data'!$C$15/1000-H320-I320)/C320</f>
        <v>545.684345361551</v>
      </c>
      <c r="G320" s="25">
        <f>IF(N320&gt;B320,0,IF(E320&gt;0,'data'!$H$29,IF(F320&lt;0,0,F320)))</f>
        <v>545.684345361551</v>
      </c>
      <c r="H320" s="30">
        <f>(J320*'data'!$C$16+K320*OFFSET('data'!$C$17,0,$D$3)-I319*(OFFSET('data'!$C$18,0,$D$3)+'data'!$C$19+OFFSET('data'!$C$20,0,$D$3)))*$C320/60</f>
        <v>-0.75825240966768</v>
      </c>
      <c r="I320" s="30">
        <f>(G319/60)*$C320/60+H320+I319</f>
        <v>22.9090898799096</v>
      </c>
      <c r="J320" s="30">
        <f>J319+('data'!$C$19*I319-'data'!$C$16*J319)*$C320/60</f>
        <v>86.1992372423414</v>
      </c>
      <c r="K320" s="30">
        <f>K319+(OFFSET('data'!$C$20,0,$D$3)*I319-OFFSET('data'!$C$17,0,$D$3)*K319)*$C320/60</f>
        <v>81.43349700082941</v>
      </c>
      <c r="L320" s="28">
        <f>$A320/60</f>
        <v>26.2926811005748</v>
      </c>
      <c r="M320" s="24">
        <f>I320/'data'!$C$15*1000</f>
        <v>3.50005461670331</v>
      </c>
      <c r="N320" s="24">
        <f>N319+'data'!$G$21*(M319-N319)/60*C319</f>
        <v>3.49922661410573</v>
      </c>
      <c r="O320" s="25">
        <f>IF(N320&lt;='data'!$G$22,1.89,1.47)</f>
        <v>1.47</v>
      </c>
      <c r="P320" s="24">
        <f>$A320</f>
        <v>1577.560866034490</v>
      </c>
      <c r="Q320" s="29">
        <f>'data'!$G$23-'data'!$G$23*(1-('data'!$G$22^O320)/('data'!$G$22^O320+N320^O320))</f>
        <v>41.078165030532</v>
      </c>
      <c r="R320" s="29">
        <f>VLOOKUP(IF(P320-'data'!$G$24&lt;0,0,P320-'data'!$G$24),P2:Q1104,2)</f>
        <v>41.0785521286582</v>
      </c>
    </row>
    <row r="321" ht="20.05" customHeight="1">
      <c r="A321" s="22">
        <f>$A320+C320</f>
        <v>1582.560866034490</v>
      </c>
      <c r="B321" s="23">
        <v>3.5</v>
      </c>
      <c r="C321" s="24">
        <v>5</v>
      </c>
      <c r="D321" t="b" s="25">
        <f>D$3</f>
        <v>1</v>
      </c>
      <c r="E321" s="24">
        <f>IF(B321-B320&gt;0,(B321-B320)/'data'!$G$26*100-1,E320-C321)</f>
        <v>-1535</v>
      </c>
      <c r="F321" s="25">
        <f>3600*(B321*'data'!$C$15/1000-H321-I321)/C321</f>
        <v>545.429383762930</v>
      </c>
      <c r="G321" s="25">
        <f>IF(N321&gt;B321,0,IF(E321&gt;0,'data'!$H$29,IF(F321&lt;0,0,F321)))</f>
        <v>545.429383762930</v>
      </c>
      <c r="H321" s="30">
        <f>(J321*'data'!$C$16+K321*OFFSET('data'!$C$17,0,$D$3)-I320*(OFFSET('data'!$C$18,0,$D$3)+'data'!$C$19+OFFSET('data'!$C$20,0,$D$3)))*$C321/60</f>
        <v>-0.757896610224762</v>
      </c>
      <c r="I321" s="30">
        <f>(G320/60)*$C321/60+H321+I320</f>
        <v>22.9090881937981</v>
      </c>
      <c r="J321" s="30">
        <f>J320+('data'!$C$19*I320-'data'!$C$16*J320)*$C321/60</f>
        <v>86.24705617839621</v>
      </c>
      <c r="K321" s="30">
        <f>K320+(OFFSET('data'!$C$20,0,$D$3)*I320-OFFSET('data'!$C$17,0,$D$3)*K320)*$C321/60</f>
        <v>81.62922669328491</v>
      </c>
      <c r="L321" s="28">
        <f>$A321/60</f>
        <v>26.3760144339082</v>
      </c>
      <c r="M321" s="24">
        <f>I321/'data'!$C$15*1000</f>
        <v>3.50005435909891</v>
      </c>
      <c r="N321" s="24">
        <f>N320+'data'!$G$21*(M320-N320)/60*C320</f>
        <v>3.49923635738885</v>
      </c>
      <c r="O321" s="25">
        <f>IF(N321&lt;='data'!$G$22,1.89,1.47)</f>
        <v>1.47</v>
      </c>
      <c r="P321" s="24">
        <f>$A321</f>
        <v>1582.560866034490</v>
      </c>
      <c r="Q321" s="29">
        <f>'data'!$G$23-'data'!$G$23*(1-('data'!$G$22^O321)/('data'!$G$22^O321+N321^O321))</f>
        <v>41.0780711602766</v>
      </c>
      <c r="R321" s="29">
        <f>VLOOKUP(IF(P321-'data'!$G$24&lt;0,0,P321-'data'!$G$24),P2:Q1104,2)</f>
        <v>41.0784535835326</v>
      </c>
    </row>
    <row r="322" ht="20.05" customHeight="1">
      <c r="A322" s="22">
        <f>$A321+C321</f>
        <v>1587.560866034490</v>
      </c>
      <c r="B322" s="23">
        <v>3.5</v>
      </c>
      <c r="C322" s="24">
        <v>5</v>
      </c>
      <c r="D322" t="b" s="25">
        <f>D$3</f>
        <v>1</v>
      </c>
      <c r="E322" s="24">
        <f>IF(B322-B321&gt;0,(B322-B321)/'data'!$G$26*100-1,E321-C322)</f>
        <v>-1540</v>
      </c>
      <c r="F322" s="25">
        <f>3600*(B322*'data'!$C$15/1000-H322-I322)/C322</f>
        <v>545.175622141855</v>
      </c>
      <c r="G322" s="25">
        <f>IF(N322&gt;B322,0,IF(E322&gt;0,'data'!$H$29,IF(F322&lt;0,0,F322)))</f>
        <v>545.175622141855</v>
      </c>
      <c r="H322" s="30">
        <f>(J322*'data'!$C$16+K322*OFFSET('data'!$C$17,0,$D$3)-I321*(OFFSET('data'!$C$18,0,$D$3)+'data'!$C$19+OFFSET('data'!$C$20,0,$D$3)))*$C322/60</f>
        <v>-0.757542487155325</v>
      </c>
      <c r="I322" s="30">
        <f>(G321/60)*$C322/60+H322+I321</f>
        <v>22.9090865174246</v>
      </c>
      <c r="J322" s="30">
        <f>J321+('data'!$C$19*I321-'data'!$C$16*J321)*$C322/60</f>
        <v>86.29459445508969</v>
      </c>
      <c r="K322" s="30">
        <f>K321+(OFFSET('data'!$C$20,0,$D$3)*I321-OFFSET('data'!$C$17,0,$D$3)*K321)*$C322/60</f>
        <v>81.8248812840948</v>
      </c>
      <c r="L322" s="28">
        <f>$A322/60</f>
        <v>26.4593477672415</v>
      </c>
      <c r="M322" s="24">
        <f>I322/'data'!$C$15*1000</f>
        <v>3.50005410298229</v>
      </c>
      <c r="N322" s="24">
        <f>N321+'data'!$G$21*(M321-N321)/60*C321</f>
        <v>3.49924598298939</v>
      </c>
      <c r="O322" s="25">
        <f>IF(N322&lt;='data'!$G$22,1.89,1.47)</f>
        <v>1.47</v>
      </c>
      <c r="P322" s="24">
        <f>$A322</f>
        <v>1587.560866034490</v>
      </c>
      <c r="Q322" s="29">
        <f>'data'!$G$23-'data'!$G$23*(1-('data'!$G$22^O322)/('data'!$G$22^O322+N322^O322))</f>
        <v>41.0779784241177</v>
      </c>
      <c r="R322" s="29">
        <f>VLOOKUP(IF(P322-'data'!$G$24&lt;0,0,P322-'data'!$G$24),P2:Q1104,2)</f>
        <v>41.0783562282295</v>
      </c>
    </row>
    <row r="323" ht="20.05" customHeight="1">
      <c r="A323" s="22">
        <f>$A322+C322</f>
        <v>1592.560866034490</v>
      </c>
      <c r="B323" s="23">
        <v>3.5</v>
      </c>
      <c r="C323" s="24">
        <v>5</v>
      </c>
      <c r="D323" t="b" s="25">
        <f>D$3</f>
        <v>1</v>
      </c>
      <c r="E323" s="24">
        <f>IF(B323-B322&gt;0,(B323-B322)/'data'!$G$26*100-1,E322-C323)</f>
        <v>-1545</v>
      </c>
      <c r="F323" s="25">
        <f>3600*(B323*'data'!$C$15/1000-H323-I323)/C323</f>
        <v>544.923053569074</v>
      </c>
      <c r="G323" s="25">
        <f>IF(N323&gt;B323,0,IF(E323&gt;0,'data'!$H$29,IF(F323&lt;0,0,F323)))</f>
        <v>544.923053569074</v>
      </c>
      <c r="H323" s="30">
        <f>(J323*'data'!$C$16+K323*OFFSET('data'!$C$17,0,$D$3)-I322*(OFFSET('data'!$C$18,0,$D$3)+'data'!$C$19+OFFSET('data'!$C$20,0,$D$3)))*$C323/60</f>
        <v>-0.757190030778407</v>
      </c>
      <c r="I323" s="30">
        <f>(G322/60)*$C323/60+H323+I322</f>
        <v>22.9090848507321</v>
      </c>
      <c r="J323" s="30">
        <f>J322+('data'!$C$19*I322-'data'!$C$16*J322)*$C323/60</f>
        <v>86.3418537196668</v>
      </c>
      <c r="K323" s="30">
        <f>K322+(OFFSET('data'!$C$20,0,$D$3)*I322-OFFSET('data'!$C$17,0,$D$3)*K322)*$C323/60</f>
        <v>82.0204608021658</v>
      </c>
      <c r="L323" s="28">
        <f>$A323/60</f>
        <v>26.5426811005748</v>
      </c>
      <c r="M323" s="24">
        <f>I323/'data'!$C$15*1000</f>
        <v>3.50005384834473</v>
      </c>
      <c r="N323" s="24">
        <f>N322+'data'!$G$21*(M322-N322)/60*C322</f>
        <v>3.49925549230966</v>
      </c>
      <c r="O323" s="25">
        <f>IF(N323&lt;='data'!$G$22,1.89,1.47)</f>
        <v>1.47</v>
      </c>
      <c r="P323" s="24">
        <f>$A323</f>
        <v>1592.560866034490</v>
      </c>
      <c r="Q323" s="29">
        <f>'data'!$G$23-'data'!$G$23*(1-('data'!$G$22^O323)/('data'!$G$22^O323+N323^O323))</f>
        <v>41.0778868085341</v>
      </c>
      <c r="R323" s="29">
        <f>VLOOKUP(IF(P323-'data'!$G$24&lt;0,0,P323-'data'!$G$24),P2:Q1104,2)</f>
        <v>41.0782600485671</v>
      </c>
    </row>
    <row r="324" ht="20.05" customHeight="1">
      <c r="A324" s="22">
        <f>$A323+C323</f>
        <v>1597.560866034490</v>
      </c>
      <c r="B324" s="23">
        <v>3.5</v>
      </c>
      <c r="C324" s="24">
        <v>5</v>
      </c>
      <c r="D324" t="b" s="25">
        <f>D$3</f>
        <v>1</v>
      </c>
      <c r="E324" s="24">
        <f>IF(B324-B323&gt;0,(B324-B323)/'data'!$G$26*100-1,E323-C324)</f>
        <v>-1550</v>
      </c>
      <c r="F324" s="25">
        <f>3600*(B324*'data'!$C$15/1000-H324-I324)/C324</f>
        <v>544.671671156063</v>
      </c>
      <c r="G324" s="25">
        <f>IF(N324&gt;B324,0,IF(E324&gt;0,'data'!$H$29,IF(F324&lt;0,0,F324)))</f>
        <v>544.671671156063</v>
      </c>
      <c r="H324" s="30">
        <f>(J324*'data'!$C$16+K324*OFFSET('data'!$C$17,0,$D$3)-I323*(OFFSET('data'!$C$18,0,$D$3)+'data'!$C$19+OFFSET('data'!$C$20,0,$D$3)))*$C324/60</f>
        <v>-0.756839231469814</v>
      </c>
      <c r="I324" s="30">
        <f>(G323/60)*$C324/60+H324+I323</f>
        <v>22.9090831936638</v>
      </c>
      <c r="J324" s="30">
        <f>J323+('data'!$C$19*I323-'data'!$C$16*J323)*$C324/60</f>
        <v>86.3888356097042</v>
      </c>
      <c r="K324" s="30">
        <f>K323+(OFFSET('data'!$C$20,0,$D$3)*I323-OFFSET('data'!$C$17,0,$D$3)*K323)*$C324/60</f>
        <v>82.21596527639289</v>
      </c>
      <c r="L324" s="28">
        <f>$A324/60</f>
        <v>26.6260144339082</v>
      </c>
      <c r="M324" s="24">
        <f>I324/'data'!$C$15*1000</f>
        <v>3.50005359517755</v>
      </c>
      <c r="N324" s="24">
        <f>N323+'data'!$G$21*(M323-N323)/60*C323</f>
        <v>3.49926488673535</v>
      </c>
      <c r="O324" s="25">
        <f>IF(N324&lt;='data'!$G$22,1.89,1.47)</f>
        <v>1.47</v>
      </c>
      <c r="P324" s="24">
        <f>$A324</f>
        <v>1597.560866034490</v>
      </c>
      <c r="Q324" s="29">
        <f>'data'!$G$23-'data'!$G$23*(1-('data'!$G$22^O324)/('data'!$G$22^O324+N324^O324))</f>
        <v>41.077796300165</v>
      </c>
      <c r="R324" s="29">
        <f>VLOOKUP(IF(P324-'data'!$G$24&lt;0,0,P324-'data'!$G$24),P2:Q1104,2)</f>
        <v>41.078165030532</v>
      </c>
    </row>
    <row r="325" ht="20.05" customHeight="1">
      <c r="A325" s="22">
        <f>$A324+C324</f>
        <v>1602.560866034490</v>
      </c>
      <c r="B325" s="23">
        <v>3.5</v>
      </c>
      <c r="C325" s="24">
        <v>5</v>
      </c>
      <c r="D325" t="b" s="25">
        <f>D$3</f>
        <v>1</v>
      </c>
      <c r="E325" s="24">
        <f>IF(B325-B324&gt;0,(B325-B324)/'data'!$G$26*100-1,E324-C325)</f>
        <v>-1555</v>
      </c>
      <c r="F325" s="25">
        <f>3600*(B325*'data'!$C$15/1000-H325-I325)/C325</f>
        <v>544.421468054704</v>
      </c>
      <c r="G325" s="25">
        <f>IF(N325&gt;B325,0,IF(E325&gt;0,'data'!$H$29,IF(F325&lt;0,0,F325)))</f>
        <v>544.421468054704</v>
      </c>
      <c r="H325" s="30">
        <f>(J325*'data'!$C$16+K325*OFFSET('data'!$C$17,0,$D$3)-I324*(OFFSET('data'!$C$18,0,$D$3)+'data'!$C$19+OFFSET('data'!$C$20,0,$D$3)))*$C325/60</f>
        <v>-0.756490079661771</v>
      </c>
      <c r="I325" s="30">
        <f>(G324/60)*$C325/60+H325+I324</f>
        <v>22.9090815461632</v>
      </c>
      <c r="J325" s="30">
        <f>J324+('data'!$C$19*I324-'data'!$C$16*J324)*$C325/60</f>
        <v>86.4355417531676</v>
      </c>
      <c r="K325" s="30">
        <f>K324+(OFFSET('data'!$C$20,0,$D$3)*I324-OFFSET('data'!$C$17,0,$D$3)*K324)*$C325/60</f>
        <v>82.4113947356593</v>
      </c>
      <c r="L325" s="28">
        <f>$A325/60</f>
        <v>26.7093477672415</v>
      </c>
      <c r="M325" s="24">
        <f>I325/'data'!$C$15*1000</f>
        <v>3.50005334347213</v>
      </c>
      <c r="N325" s="24">
        <f>N324+'data'!$G$21*(M324-N324)/60*C324</f>
        <v>3.49927416763576</v>
      </c>
      <c r="O325" s="25">
        <f>IF(N325&lt;='data'!$G$22,1.89,1.47)</f>
        <v>1.47</v>
      </c>
      <c r="P325" s="24">
        <f>$A325</f>
        <v>1602.560866034490</v>
      </c>
      <c r="Q325" s="29">
        <f>'data'!$G$23-'data'!$G$23*(1-('data'!$G$22^O325)/('data'!$G$22^O325+N325^O325))</f>
        <v>41.0777068858078</v>
      </c>
      <c r="R325" s="29">
        <f>VLOOKUP(IF(P325-'data'!$G$24&lt;0,0,P325-'data'!$G$24),P2:Q1104,2)</f>
        <v>41.0780711602766</v>
      </c>
    </row>
    <row r="326" ht="20.05" customHeight="1">
      <c r="A326" s="22">
        <f>$A325+C325</f>
        <v>1607.560866034490</v>
      </c>
      <c r="B326" s="23">
        <v>3.5</v>
      </c>
      <c r="C326" s="24">
        <v>5</v>
      </c>
      <c r="D326" t="b" s="25">
        <f>D$3</f>
        <v>1</v>
      </c>
      <c r="E326" s="24">
        <f>IF(B326-B325&gt;0,(B326-B325)/'data'!$G$26*100-1,E325-C326)</f>
        <v>-1560</v>
      </c>
      <c r="F326" s="25">
        <f>3600*(B326*'data'!$C$15/1000-H326-I326)/C326</f>
        <v>544.172437456833</v>
      </c>
      <c r="G326" s="25">
        <f>IF(N326&gt;B326,0,IF(E326&gt;0,'data'!$H$29,IF(F326&lt;0,0,F326)))</f>
        <v>544.172437456833</v>
      </c>
      <c r="H326" s="30">
        <f>(J326*'data'!$C$16+K326*OFFSET('data'!$C$17,0,$D$3)-I325*(OFFSET('data'!$C$18,0,$D$3)+'data'!$C$19+OFFSET('data'!$C$20,0,$D$3)))*$C326/60</f>
        <v>-0.756142565842594</v>
      </c>
      <c r="I326" s="30">
        <f>(G325/60)*$C326/60+H326+I325</f>
        <v>22.9090799081744</v>
      </c>
      <c r="J326" s="30">
        <f>J325+('data'!$C$19*I325-'data'!$C$16*J325)*$C326/60</f>
        <v>86.4819737684676</v>
      </c>
      <c r="K326" s="30">
        <f>K325+(OFFSET('data'!$C$20,0,$D$3)*I325-OFFSET('data'!$C$17,0,$D$3)*K325)*$C326/60</f>
        <v>82.6067492088368</v>
      </c>
      <c r="L326" s="28">
        <f>$A326/60</f>
        <v>26.7926811005748</v>
      </c>
      <c r="M326" s="24">
        <f>I326/'data'!$C$15*1000</f>
        <v>3.50005309321993</v>
      </c>
      <c r="N326" s="24">
        <f>N325+'data'!$G$21*(M325-N325)/60*C325</f>
        <v>3.49928333636397</v>
      </c>
      <c r="O326" s="25">
        <f>IF(N326&lt;='data'!$G$22,1.89,1.47)</f>
        <v>1.47</v>
      </c>
      <c r="P326" s="24">
        <f>$A326</f>
        <v>1607.560866034490</v>
      </c>
      <c r="Q326" s="29">
        <f>'data'!$G$23-'data'!$G$23*(1-('data'!$G$22^O326)/('data'!$G$22^O326+N326^O326))</f>
        <v>41.0776185524165</v>
      </c>
      <c r="R326" s="29">
        <f>VLOOKUP(IF(P326-'data'!$G$24&lt;0,0,P326-'data'!$G$24),P2:Q1104,2)</f>
        <v>41.0779784241177</v>
      </c>
    </row>
    <row r="327" ht="20.05" customHeight="1">
      <c r="A327" s="22">
        <f>$A326+C326</f>
        <v>1612.560866034490</v>
      </c>
      <c r="B327" s="23">
        <v>3.5</v>
      </c>
      <c r="C327" s="24">
        <v>5</v>
      </c>
      <c r="D327" t="b" s="25">
        <f>D$3</f>
        <v>1</v>
      </c>
      <c r="E327" s="24">
        <f>IF(B327-B326&gt;0,(B327-B326)/'data'!$G$26*100-1,E326-C327)</f>
        <v>-1565</v>
      </c>
      <c r="F327" s="25">
        <f>3600*(B327*'data'!$C$15/1000-H327-I327)/C327</f>
        <v>543.924572594520</v>
      </c>
      <c r="G327" s="25">
        <f>IF(N327&gt;B327,0,IF(E327&gt;0,'data'!$H$29,IF(F327&lt;0,0,F327)))</f>
        <v>543.924572594520</v>
      </c>
      <c r="H327" s="30">
        <f>(J327*'data'!$C$16+K327*OFFSET('data'!$C$17,0,$D$3)-I326*(OFFSET('data'!$C$18,0,$D$3)+'data'!$C$19+OFFSET('data'!$C$20,0,$D$3)))*$C327/60</f>
        <v>-0.7557966805563811</v>
      </c>
      <c r="I327" s="30">
        <f>(G326/60)*$C327/60+H327+I326</f>
        <v>22.9090782796414</v>
      </c>
      <c r="J327" s="30">
        <f>J326+('data'!$C$19*I326-'data'!$C$16*J326)*$C327/60</f>
        <v>86.5281332645162</v>
      </c>
      <c r="K327" s="30">
        <f>K326+(OFFSET('data'!$C$20,0,$D$3)*I326-OFFSET('data'!$C$17,0,$D$3)*K326)*$C327/60</f>
        <v>82.8020287247855</v>
      </c>
      <c r="L327" s="28">
        <f>$A327/60</f>
        <v>26.8760144339082</v>
      </c>
      <c r="M327" s="24">
        <f>I327/'data'!$C$15*1000</f>
        <v>3.50005284441238</v>
      </c>
      <c r="N327" s="24">
        <f>N326+'data'!$G$21*(M326-N326)/60*C326</f>
        <v>3.49929239425702</v>
      </c>
      <c r="O327" s="25">
        <f>IF(N327&lt;='data'!$G$22,1.89,1.47)</f>
        <v>1.47</v>
      </c>
      <c r="P327" s="24">
        <f>$A327</f>
        <v>1612.560866034490</v>
      </c>
      <c r="Q327" s="29">
        <f>'data'!$G$23-'data'!$G$23*(1-('data'!$G$22^O327)/('data'!$G$22^O327+N327^O327))</f>
        <v>41.0775312870999</v>
      </c>
      <c r="R327" s="29">
        <f>VLOOKUP(IF(P327-'data'!$G$24&lt;0,0,P327-'data'!$G$24),P2:Q1104,2)</f>
        <v>41.0778868085341</v>
      </c>
    </row>
    <row r="328" ht="20.05" customHeight="1">
      <c r="A328" s="22">
        <f>$A327+C327</f>
        <v>1617.560866034490</v>
      </c>
      <c r="B328" s="23">
        <v>3.5</v>
      </c>
      <c r="C328" s="24">
        <v>5</v>
      </c>
      <c r="D328" t="b" s="25">
        <f>D$3</f>
        <v>1</v>
      </c>
      <c r="E328" s="24">
        <f>IF(B328-B327&gt;0,(B328-B327)/'data'!$G$26*100-1,E327-C328)</f>
        <v>-1570</v>
      </c>
      <c r="F328" s="25">
        <f>3600*(B328*'data'!$C$15/1000-H328-I328)/C328</f>
        <v>543.677866739230</v>
      </c>
      <c r="G328" s="25">
        <f>IF(N328&gt;B328,0,IF(E328&gt;0,'data'!$H$29,IF(F328&lt;0,0,F328)))</f>
        <v>543.677866739230</v>
      </c>
      <c r="H328" s="30">
        <f>(J328*'data'!$C$16+K328*OFFSET('data'!$C$17,0,$D$3)-I327*(OFFSET('data'!$C$18,0,$D$3)+'data'!$C$19+OFFSET('data'!$C$20,0,$D$3)))*$C328/60</f>
        <v>-0.755452414402645</v>
      </c>
      <c r="I328" s="30">
        <f>(G327/60)*$C328/60+H328+I327</f>
        <v>22.9090766605089</v>
      </c>
      <c r="J328" s="30">
        <f>J327+('data'!$C$19*I327-'data'!$C$16*J327)*$C328/60</f>
        <v>86.57402184078219</v>
      </c>
      <c r="K328" s="30">
        <f>K327+(OFFSET('data'!$C$20,0,$D$3)*I327-OFFSET('data'!$C$17,0,$D$3)*K327)*$C328/60</f>
        <v>82.9972333123537</v>
      </c>
      <c r="L328" s="28">
        <f>$A328/60</f>
        <v>26.9593477672415</v>
      </c>
      <c r="M328" s="24">
        <f>I328/'data'!$C$15*1000</f>
        <v>3.50005259704104</v>
      </c>
      <c r="N328" s="24">
        <f>N327+'data'!$G$21*(M327-N327)/60*C327</f>
        <v>3.49930134263614</v>
      </c>
      <c r="O328" s="25">
        <f>IF(N328&lt;='data'!$G$22,1.89,1.47)</f>
        <v>1.47</v>
      </c>
      <c r="P328" s="24">
        <f>$A328</f>
        <v>1617.560866034490</v>
      </c>
      <c r="Q328" s="29">
        <f>'data'!$G$23-'data'!$G$23*(1-('data'!$G$22^O328)/('data'!$G$22^O328+N328^O328))</f>
        <v>41.0774450771194</v>
      </c>
      <c r="R328" s="29">
        <f>VLOOKUP(IF(P328-'data'!$G$24&lt;0,0,P328-'data'!$G$24),P2:Q1104,2)</f>
        <v>41.077796300165</v>
      </c>
    </row>
    <row r="329" ht="20.05" customHeight="1">
      <c r="A329" s="22">
        <f>$A328+C328</f>
        <v>1622.560866034490</v>
      </c>
      <c r="B329" s="23">
        <v>3.5</v>
      </c>
      <c r="C329" s="24">
        <v>5</v>
      </c>
      <c r="D329" t="b" s="25">
        <f>D$3</f>
        <v>1</v>
      </c>
      <c r="E329" s="24">
        <f>IF(B329-B328&gt;0,(B329-B328)/'data'!$G$26*100-1,E328-C329)</f>
        <v>-1575</v>
      </c>
      <c r="F329" s="25">
        <f>3600*(B329*'data'!$C$15/1000-H329-I329)/C329</f>
        <v>543.432313201979</v>
      </c>
      <c r="G329" s="25">
        <f>IF(N329&gt;B329,0,IF(E329&gt;0,'data'!$H$29,IF(F329&lt;0,0,F329)))</f>
        <v>543.432313201979</v>
      </c>
      <c r="H329" s="30">
        <f>(J329*'data'!$C$16+K329*OFFSET('data'!$C$17,0,$D$3)-I328*(OFFSET('data'!$C$18,0,$D$3)+'data'!$C$19+OFFSET('data'!$C$20,0,$D$3)))*$C329/60</f>
        <v>-0.75510975803603</v>
      </c>
      <c r="I329" s="30">
        <f>(G328/60)*$C329/60+H329+I328</f>
        <v>22.9090750507218</v>
      </c>
      <c r="J329" s="30">
        <f>J328+('data'!$C$19*I328-'data'!$C$16*J328)*$C329/60</f>
        <v>86.61964108734701</v>
      </c>
      <c r="K329" s="30">
        <f>K328+(OFFSET('data'!$C$20,0,$D$3)*I328-OFFSET('data'!$C$17,0,$D$3)*K328)*$C329/60</f>
        <v>83.19236300037829</v>
      </c>
      <c r="L329" s="28">
        <f>$A329/60</f>
        <v>27.0426811005748</v>
      </c>
      <c r="M329" s="24">
        <f>I329/'data'!$C$15*1000</f>
        <v>3.5000523510975</v>
      </c>
      <c r="N329" s="24">
        <f>N328+'data'!$G$21*(M328-N328)/60*C328</f>
        <v>3.49931018280691</v>
      </c>
      <c r="O329" s="25">
        <f>IF(N329&lt;='data'!$G$22,1.89,1.47)</f>
        <v>1.47</v>
      </c>
      <c r="P329" s="24">
        <f>$A329</f>
        <v>1622.560866034490</v>
      </c>
      <c r="Q329" s="29">
        <f>'data'!$G$23-'data'!$G$23*(1-('data'!$G$22^O329)/('data'!$G$22^O329+N329^O329))</f>
        <v>41.0773599098873</v>
      </c>
      <c r="R329" s="29">
        <f>VLOOKUP(IF(P329-'data'!$G$24&lt;0,0,P329-'data'!$G$24),P2:Q1104,2)</f>
        <v>41.0777068858078</v>
      </c>
    </row>
    <row r="330" ht="20.05" customHeight="1">
      <c r="A330" s="22">
        <f>$A329+C329</f>
        <v>1627.560866034490</v>
      </c>
      <c r="B330" s="23">
        <v>3.5</v>
      </c>
      <c r="C330" s="24">
        <v>5</v>
      </c>
      <c r="D330" t="b" s="25">
        <f>D$3</f>
        <v>1</v>
      </c>
      <c r="E330" s="24">
        <f>IF(B330-B329&gt;0,(B330-B329)/'data'!$G$26*100-1,E329-C330)</f>
        <v>-1580</v>
      </c>
      <c r="F330" s="25">
        <f>3600*(B330*'data'!$C$15/1000-H330-I330)/C330</f>
        <v>543.187905333011</v>
      </c>
      <c r="G330" s="25">
        <f>IF(N330&gt;B330,0,IF(E330&gt;0,'data'!$H$29,IF(F330&lt;0,0,F330)))</f>
        <v>543.187905333011</v>
      </c>
      <c r="H330" s="30">
        <f>(J330*'data'!$C$16+K330*OFFSET('data'!$C$17,0,$D$3)-I329*(OFFSET('data'!$C$18,0,$D$3)+'data'!$C$19+OFFSET('data'!$C$20,0,$D$3)))*$C330/60</f>
        <v>-0.754768702165963</v>
      </c>
      <c r="I330" s="30">
        <f>(G329/60)*$C330/60+H330+I329</f>
        <v>22.9090734502253</v>
      </c>
      <c r="J330" s="30">
        <f>J329+('data'!$C$19*I329-'data'!$C$16*J329)*$C330/60</f>
        <v>86.66499258495951</v>
      </c>
      <c r="K330" s="30">
        <f>K329+(OFFSET('data'!$C$20,0,$D$3)*I329-OFFSET('data'!$C$17,0,$D$3)*K329)*$C330/60</f>
        <v>83.38741781768449</v>
      </c>
      <c r="L330" s="28">
        <f>$A330/60</f>
        <v>27.1260144339082</v>
      </c>
      <c r="M330" s="24">
        <f>I330/'data'!$C$15*1000</f>
        <v>3.50005210657337</v>
      </c>
      <c r="N330" s="24">
        <f>N329+'data'!$G$21*(M329-N329)/60*C329</f>
        <v>3.49931891605943</v>
      </c>
      <c r="O330" s="25">
        <f>IF(N330&lt;='data'!$G$22,1.89,1.47)</f>
        <v>1.47</v>
      </c>
      <c r="P330" s="24">
        <f>$A330</f>
        <v>1627.560866034490</v>
      </c>
      <c r="Q330" s="29">
        <f>'data'!$G$23-'data'!$G$23*(1-('data'!$G$22^O330)/('data'!$G$22^O330+N330^O330))</f>
        <v>41.0772757729656</v>
      </c>
      <c r="R330" s="29">
        <f>VLOOKUP(IF(P330-'data'!$G$24&lt;0,0,P330-'data'!$G$24),P2:Q1104,2)</f>
        <v>41.0776185524165</v>
      </c>
    </row>
    <row r="331" ht="20.05" customHeight="1">
      <c r="A331" s="22">
        <f>$A330+C330</f>
        <v>1632.560866034490</v>
      </c>
      <c r="B331" s="23">
        <v>3.5</v>
      </c>
      <c r="C331" s="24">
        <v>5</v>
      </c>
      <c r="D331" t="b" s="25">
        <f>D$3</f>
        <v>1</v>
      </c>
      <c r="E331" s="24">
        <f>IF(B331-B330&gt;0,(B331-B330)/'data'!$G$26*100-1,E330-C331)</f>
        <v>-1585</v>
      </c>
      <c r="F331" s="25">
        <f>3600*(B331*'data'!$C$15/1000-H331-I331)/C331</f>
        <v>542.944636521641</v>
      </c>
      <c r="G331" s="25">
        <f>IF(N331&gt;B331,0,IF(E331&gt;0,'data'!$H$29,IF(F331&lt;0,0,F331)))</f>
        <v>542.944636521641</v>
      </c>
      <c r="H331" s="30">
        <f>(J331*'data'!$C$16+K331*OFFSET('data'!$C$17,0,$D$3)-I330*(OFFSET('data'!$C$18,0,$D$3)+'data'!$C$19+OFFSET('data'!$C$20,0,$D$3)))*$C331/60</f>
        <v>-0.7544292375563389</v>
      </c>
      <c r="I331" s="30">
        <f>(G330/60)*$C331/60+H331+I330</f>
        <v>22.9090718589648</v>
      </c>
      <c r="J331" s="30">
        <f>J330+('data'!$C$19*I330-'data'!$C$16*J330)*$C331/60</f>
        <v>86.7100779050907</v>
      </c>
      <c r="K331" s="30">
        <f>K330+(OFFSET('data'!$C$20,0,$D$3)*I330-OFFSET('data'!$C$17,0,$D$3)*K330)*$C331/60</f>
        <v>83.582397793086</v>
      </c>
      <c r="L331" s="28">
        <f>$A331/60</f>
        <v>27.2093477672415</v>
      </c>
      <c r="M331" s="24">
        <f>I331/'data'!$C$15*1000</f>
        <v>3.50005186346033</v>
      </c>
      <c r="N331" s="24">
        <f>N330+'data'!$G$21*(M330-N330)/60*C330</f>
        <v>3.49932754366854</v>
      </c>
      <c r="O331" s="25">
        <f>IF(N331&lt;='data'!$G$22,1.89,1.47)</f>
        <v>1.47</v>
      </c>
      <c r="P331" s="24">
        <f>$A331</f>
        <v>1632.560866034490</v>
      </c>
      <c r="Q331" s="29">
        <f>'data'!$G$23-'data'!$G$23*(1-('data'!$G$22^O331)/('data'!$G$22^O331+N331^O331))</f>
        <v>41.0771926540633</v>
      </c>
      <c r="R331" s="29">
        <f>VLOOKUP(IF(P331-'data'!$G$24&lt;0,0,P331-'data'!$G$24),P2:Q1104,2)</f>
        <v>41.0775312870999</v>
      </c>
    </row>
    <row r="332" ht="20.05" customHeight="1">
      <c r="A332" s="22">
        <f>$A331+C331</f>
        <v>1637.560866034490</v>
      </c>
      <c r="B332" s="23">
        <v>3.5</v>
      </c>
      <c r="C332" s="24">
        <v>5</v>
      </c>
      <c r="D332" t="b" s="25">
        <f>D$3</f>
        <v>1</v>
      </c>
      <c r="E332" s="24">
        <f>IF(B332-B331&gt;0,(B332-B331)/'data'!$G$26*100-1,E331-C332)</f>
        <v>-1590</v>
      </c>
      <c r="F332" s="25">
        <f>3600*(B332*'data'!$C$15/1000-H332-I332)/C332</f>
        <v>542.702500195735</v>
      </c>
      <c r="G332" s="25">
        <f>IF(N332&gt;B332,0,IF(E332&gt;0,'data'!$H$29,IF(F332&lt;0,0,F332)))</f>
        <v>542.702500195735</v>
      </c>
      <c r="H332" s="30">
        <f>(J332*'data'!$C$16+K332*OFFSET('data'!$C$17,0,$D$3)-I331*(OFFSET('data'!$C$18,0,$D$3)+'data'!$C$19+OFFSET('data'!$C$20,0,$D$3)))*$C332/60</f>
        <v>-0.754091355025192</v>
      </c>
      <c r="I332" s="30">
        <f>(G331/60)*$C332/60+H332+I331</f>
        <v>22.9090702768863</v>
      </c>
      <c r="J332" s="30">
        <f>J331+('data'!$C$19*I331-'data'!$C$16*J331)*$C332/60</f>
        <v>86.7548986099885</v>
      </c>
      <c r="K332" s="30">
        <f>K331+(OFFSET('data'!$C$20,0,$D$3)*I331-OFFSET('data'!$C$17,0,$D$3)*K331)*$C332/60</f>
        <v>83.7773029553847</v>
      </c>
      <c r="L332" s="28">
        <f>$A332/60</f>
        <v>27.2926811005748</v>
      </c>
      <c r="M332" s="24">
        <f>I332/'data'!$C$15*1000</f>
        <v>3.50005162175011</v>
      </c>
      <c r="N332" s="24">
        <f>N331+'data'!$G$21*(M331-N331)/60*C331</f>
        <v>3.49933606689397</v>
      </c>
      <c r="O332" s="25">
        <f>IF(N332&lt;='data'!$G$22,1.89,1.47)</f>
        <v>1.47</v>
      </c>
      <c r="P332" s="24">
        <f>$A332</f>
        <v>1637.560866034490</v>
      </c>
      <c r="Q332" s="29">
        <f>'data'!$G$23-'data'!$G$23*(1-('data'!$G$22^O332)/('data'!$G$22^O332+N332^O332))</f>
        <v>41.0771105410353</v>
      </c>
      <c r="R332" s="29">
        <f>VLOOKUP(IF(P332-'data'!$G$24&lt;0,0,P332-'data'!$G$24),P2:Q1104,2)</f>
        <v>41.0774450771194</v>
      </c>
    </row>
    <row r="333" ht="20.05" customHeight="1">
      <c r="A333" s="22">
        <f>$A332+C332</f>
        <v>1642.560866034490</v>
      </c>
      <c r="B333" s="23">
        <v>3.5</v>
      </c>
      <c r="C333" s="24">
        <v>5</v>
      </c>
      <c r="D333" t="b" s="25">
        <f>D$3</f>
        <v>1</v>
      </c>
      <c r="E333" s="24">
        <f>IF(B333-B332&gt;0,(B333-B332)/'data'!$G$26*100-1,E332-C333)</f>
        <v>-1595</v>
      </c>
      <c r="F333" s="25">
        <f>3600*(B333*'data'!$C$15/1000-H333-I333)/C333</f>
        <v>542.461489821784</v>
      </c>
      <c r="G333" s="25">
        <f>IF(N333&gt;B333,0,IF(E333&gt;0,'data'!$H$29,IF(F333&lt;0,0,F333)))</f>
        <v>542.461489821784</v>
      </c>
      <c r="H333" s="30">
        <f>(J333*'data'!$C$16+K333*OFFSET('data'!$C$17,0,$D$3)-I332*(OFFSET('data'!$C$18,0,$D$3)+'data'!$C$19+OFFSET('data'!$C$20,0,$D$3)))*$C333/60</f>
        <v>-0.753755045444404</v>
      </c>
      <c r="I333" s="30">
        <f>(G332/60)*$C333/60+H333+I332</f>
        <v>22.909068703936</v>
      </c>
      <c r="J333" s="30">
        <f>J332+('data'!$C$19*I332-'data'!$C$16*J332)*$C333/60</f>
        <v>86.7994562527316</v>
      </c>
      <c r="K333" s="30">
        <f>K332+(OFFSET('data'!$C$20,0,$D$3)*I332-OFFSET('data'!$C$17,0,$D$3)*K332)*$C333/60</f>
        <v>83.9721333333711</v>
      </c>
      <c r="L333" s="28">
        <f>$A333/60</f>
        <v>27.3760144339082</v>
      </c>
      <c r="M333" s="24">
        <f>I333/'data'!$C$15*1000</f>
        <v>3.50005138143449</v>
      </c>
      <c r="N333" s="24">
        <f>N332+'data'!$G$21*(M332-N332)/60*C332</f>
        <v>3.49934448698054</v>
      </c>
      <c r="O333" s="25">
        <f>IF(N333&lt;='data'!$G$22,1.89,1.47)</f>
        <v>1.47</v>
      </c>
      <c r="P333" s="24">
        <f>$A333</f>
        <v>1642.560866034490</v>
      </c>
      <c r="Q333" s="29">
        <f>'data'!$G$23-'data'!$G$23*(1-('data'!$G$22^O333)/('data'!$G$22^O333+N333^O333))</f>
        <v>41.0770294218805</v>
      </c>
      <c r="R333" s="29">
        <f>VLOOKUP(IF(P333-'data'!$G$24&lt;0,0,P333-'data'!$G$24),P2:Q1104,2)</f>
        <v>41.0773599098873</v>
      </c>
    </row>
    <row r="334" ht="20.05" customHeight="1">
      <c r="A334" s="22">
        <f>$A333+C333</f>
        <v>1647.560866034490</v>
      </c>
      <c r="B334" s="23">
        <v>3.5</v>
      </c>
      <c r="C334" s="24">
        <v>5</v>
      </c>
      <c r="D334" t="b" s="25">
        <f>D$3</f>
        <v>1</v>
      </c>
      <c r="E334" s="24">
        <f>IF(B334-B333&gt;0,(B334-B333)/'data'!$G$26*100-1,E333-C334)</f>
        <v>-1600</v>
      </c>
      <c r="F334" s="25">
        <f>3600*(B334*'data'!$C$15/1000-H334-I334)/C334</f>
        <v>542.221598904732</v>
      </c>
      <c r="G334" s="25">
        <f>IF(N334&gt;B334,0,IF(E334&gt;0,'data'!$H$29,IF(F334&lt;0,0,F334)))</f>
        <v>542.221598904732</v>
      </c>
      <c r="H334" s="30">
        <f>(J334*'data'!$C$16+K334*OFFSET('data'!$C$17,0,$D$3)-I333*(OFFSET('data'!$C$18,0,$D$3)+'data'!$C$19+OFFSET('data'!$C$20,0,$D$3)))*$C334/60</f>
        <v>-0.753420299739365</v>
      </c>
      <c r="I334" s="30">
        <f>(G333/60)*$C334/60+H334+I333</f>
        <v>22.9090671400602</v>
      </c>
      <c r="J334" s="30">
        <f>J333+('data'!$C$19*I333-'data'!$C$16*J333)*$C334/60</f>
        <v>86.84375237728329</v>
      </c>
      <c r="K334" s="30">
        <f>K333+(OFFSET('data'!$C$20,0,$D$3)*I333-OFFSET('data'!$C$17,0,$D$3)*K333)*$C334/60</f>
        <v>84.16688895582401</v>
      </c>
      <c r="L334" s="28">
        <f>$A334/60</f>
        <v>27.4593477672415</v>
      </c>
      <c r="M334" s="24">
        <f>I334/'data'!$C$15*1000</f>
        <v>3.50005114250529</v>
      </c>
      <c r="N334" s="24">
        <f>N333+'data'!$G$21*(M333-N333)/60*C333</f>
        <v>3.49935280515831</v>
      </c>
      <c r="O334" s="25">
        <f>IF(N334&lt;='data'!$G$22,1.89,1.47)</f>
        <v>1.47</v>
      </c>
      <c r="P334" s="24">
        <f>$A334</f>
        <v>1647.560866034490</v>
      </c>
      <c r="Q334" s="29">
        <f>'data'!$G$23-'data'!$G$23*(1-('data'!$G$22^O334)/('data'!$G$22^O334+N334^O334))</f>
        <v>41.0769492847401</v>
      </c>
      <c r="R334" s="29">
        <f>VLOOKUP(IF(P334-'data'!$G$24&lt;0,0,P334-'data'!$G$24),P2:Q1104,2)</f>
        <v>41.0772757729656</v>
      </c>
    </row>
    <row r="335" ht="20.05" customHeight="1">
      <c r="A335" s="22">
        <f>$A334+C334</f>
        <v>1652.560866034490</v>
      </c>
      <c r="B335" s="23">
        <v>3.5</v>
      </c>
      <c r="C335" s="24">
        <v>5</v>
      </c>
      <c r="D335" t="b" s="25">
        <f>D$3</f>
        <v>1</v>
      </c>
      <c r="E335" s="24">
        <f>IF(B335-B334&gt;0,(B335-B334)/'data'!$G$26*100-1,E334-C335)</f>
        <v>-1605</v>
      </c>
      <c r="F335" s="25">
        <f>3600*(B335*'data'!$C$15/1000-H335-I335)/C335</f>
        <v>541.9828209873129</v>
      </c>
      <c r="G335" s="25">
        <f>IF(N335&gt;B335,0,IF(E335&gt;0,'data'!$H$29,IF(F335&lt;0,0,F335)))</f>
        <v>541.9828209873129</v>
      </c>
      <c r="H335" s="30">
        <f>(J335*'data'!$C$16+K335*OFFSET('data'!$C$17,0,$D$3)-I334*(OFFSET('data'!$C$18,0,$D$3)+'data'!$C$19+OFFSET('data'!$C$20,0,$D$3)))*$C335/60</f>
        <v>-0.75308710888865</v>
      </c>
      <c r="I335" s="30">
        <f>(G334/60)*$C335/60+H335+I334</f>
        <v>22.9090655852059</v>
      </c>
      <c r="J335" s="30">
        <f>J334+('data'!$C$19*I334-'data'!$C$16*J334)*$C335/60</f>
        <v>86.88778851854519</v>
      </c>
      <c r="K335" s="30">
        <f>K334+(OFFSET('data'!$C$20,0,$D$3)*I334-OFFSET('data'!$C$17,0,$D$3)*K334)*$C335/60</f>
        <v>84.36156985151069</v>
      </c>
      <c r="L335" s="28">
        <f>$A335/60</f>
        <v>27.5426811005748</v>
      </c>
      <c r="M335" s="24">
        <f>I335/'data'!$C$15*1000</f>
        <v>3.50005090495438</v>
      </c>
      <c r="N335" s="24">
        <f>N334+'data'!$G$21*(M334-N334)/60*C334</f>
        <v>3.49936102264277</v>
      </c>
      <c r="O335" s="25">
        <f>IF(N335&lt;='data'!$G$22,1.89,1.47)</f>
        <v>1.47</v>
      </c>
      <c r="P335" s="24">
        <f>$A335</f>
        <v>1652.560866034490</v>
      </c>
      <c r="Q335" s="29">
        <f>'data'!$G$23-'data'!$G$23*(1-('data'!$G$22^O335)/('data'!$G$22^O335+N335^O335))</f>
        <v>41.0768701178959</v>
      </c>
      <c r="R335" s="29">
        <f>VLOOKUP(IF(P335-'data'!$G$24&lt;0,0,P335-'data'!$G$24),P2:Q1104,2)</f>
        <v>41.0771926540633</v>
      </c>
    </row>
    <row r="336" ht="20.05" customHeight="1">
      <c r="A336" s="22">
        <f>$A335+C335</f>
        <v>1657.560866034490</v>
      </c>
      <c r="B336" s="23">
        <v>3.5</v>
      </c>
      <c r="C336" s="24">
        <v>5</v>
      </c>
      <c r="D336" t="b" s="25">
        <f>D$3</f>
        <v>1</v>
      </c>
      <c r="E336" s="24">
        <f>IF(B336-B335&gt;0,(B336-B335)/'data'!$G$26*100-1,E335-C336)</f>
        <v>-1610</v>
      </c>
      <c r="F336" s="25">
        <f>3600*(B336*'data'!$C$15/1000-H336-I336)/C336</f>
        <v>541.7451496503591</v>
      </c>
      <c r="G336" s="25">
        <f>IF(N336&gt;B336,0,IF(E336&gt;0,'data'!$H$29,IF(F336&lt;0,0,F336)))</f>
        <v>541.7451496503591</v>
      </c>
      <c r="H336" s="30">
        <f>(J336*'data'!$C$16+K336*OFFSET('data'!$C$17,0,$D$3)-I335*(OFFSET('data'!$C$18,0,$D$3)+'data'!$C$19+OFFSET('data'!$C$20,0,$D$3)))*$C336/60</f>
        <v>-0.752755463923747</v>
      </c>
      <c r="I336" s="30">
        <f>(G335/60)*$C336/60+H336+I335</f>
        <v>22.9090640393201</v>
      </c>
      <c r="J336" s="30">
        <f>J335+('data'!$C$19*I335-'data'!$C$16*J335)*$C336/60</f>
        <v>86.9315662024102</v>
      </c>
      <c r="K336" s="30">
        <f>K335+(OFFSET('data'!$C$20,0,$D$3)*I335-OFFSET('data'!$C$17,0,$D$3)*K335)*$C336/60</f>
        <v>84.556176049187</v>
      </c>
      <c r="L336" s="28">
        <f>$A336/60</f>
        <v>27.6260144339082</v>
      </c>
      <c r="M336" s="24">
        <f>I336/'data'!$C$15*1000</f>
        <v>3.50005066877369</v>
      </c>
      <c r="N336" s="24">
        <f>N335+'data'!$G$21*(M335-N335)/60*C335</f>
        <v>3.49936914063503</v>
      </c>
      <c r="O336" s="25">
        <f>IF(N336&lt;='data'!$G$22,1.89,1.47)</f>
        <v>1.47</v>
      </c>
      <c r="P336" s="24">
        <f>$A336</f>
        <v>1657.560866034490</v>
      </c>
      <c r="Q336" s="29">
        <f>'data'!$G$23-'data'!$G$23*(1-('data'!$G$22^O336)/('data'!$G$22^O336+N336^O336))</f>
        <v>41.0767919097685</v>
      </c>
      <c r="R336" s="29">
        <f>VLOOKUP(IF(P336-'data'!$G$24&lt;0,0,P336-'data'!$G$24),P2:Q1104,2)</f>
        <v>41.0771105410353</v>
      </c>
    </row>
    <row r="337" ht="20.05" customHeight="1">
      <c r="A337" s="22">
        <f>$A336+C336</f>
        <v>1662.560866034490</v>
      </c>
      <c r="B337" s="23">
        <v>3.5</v>
      </c>
      <c r="C337" s="24">
        <v>5</v>
      </c>
      <c r="D337" t="b" s="25">
        <f>D$3</f>
        <v>1</v>
      </c>
      <c r="E337" s="24">
        <f>IF(B337-B336&gt;0,(B337-B336)/'data'!$G$26*100-1,E336-C337)</f>
        <v>-1615</v>
      </c>
      <c r="F337" s="25">
        <f>3600*(B337*'data'!$C$15/1000-H337-I337)/C337</f>
        <v>541.508578512255</v>
      </c>
      <c r="G337" s="25">
        <f>IF(N337&gt;B337,0,IF(E337&gt;0,'data'!$H$29,IF(F337&lt;0,0,F337)))</f>
        <v>541.508578512255</v>
      </c>
      <c r="H337" s="30">
        <f>(J337*'data'!$C$16+K337*OFFSET('data'!$C$17,0,$D$3)-I336*(OFFSET('data'!$C$18,0,$D$3)+'data'!$C$19+OFFSET('data'!$C$20,0,$D$3)))*$C337/60</f>
        <v>-0.752425355928703</v>
      </c>
      <c r="I337" s="30">
        <f>(G336/60)*$C337/60+H337+I336</f>
        <v>22.9090625023502</v>
      </c>
      <c r="J337" s="30">
        <f>J336+('data'!$C$19*I336-'data'!$C$16*J336)*$C337/60</f>
        <v>86.97508694581551</v>
      </c>
      <c r="K337" s="30">
        <f>K336+(OFFSET('data'!$C$20,0,$D$3)*I336-OFFSET('data'!$C$17,0,$D$3)*K336)*$C337/60</f>
        <v>84.750707577597</v>
      </c>
      <c r="L337" s="28">
        <f>$A337/60</f>
        <v>27.7093477672415</v>
      </c>
      <c r="M337" s="24">
        <f>I337/'data'!$C$15*1000</f>
        <v>3.50005043395517</v>
      </c>
      <c r="N337" s="24">
        <f>N336+'data'!$G$21*(M336-N336)/60*C336</f>
        <v>3.49937716032196</v>
      </c>
      <c r="O337" s="25">
        <f>IF(N337&lt;='data'!$G$22,1.89,1.47)</f>
        <v>1.47</v>
      </c>
      <c r="P337" s="24">
        <f>$A337</f>
        <v>1662.560866034490</v>
      </c>
      <c r="Q337" s="29">
        <f>'data'!$G$23-'data'!$G$23*(1-('data'!$G$22^O337)/('data'!$G$22^O337+N337^O337))</f>
        <v>41.076714648916</v>
      </c>
      <c r="R337" s="29">
        <f>VLOOKUP(IF(P337-'data'!$G$24&lt;0,0,P337-'data'!$G$24),P2:Q1104,2)</f>
        <v>41.0770294218805</v>
      </c>
    </row>
    <row r="338" ht="20.05" customHeight="1">
      <c r="A338" s="22">
        <f>$A337+C337</f>
        <v>1667.560866034490</v>
      </c>
      <c r="B338" s="23">
        <v>3.5</v>
      </c>
      <c r="C338" s="24">
        <v>5</v>
      </c>
      <c r="D338" t="b" s="25">
        <f>D$3</f>
        <v>1</v>
      </c>
      <c r="E338" s="24">
        <f>IF(B338-B337&gt;0,(B338-B337)/'data'!$G$26*100-1,E337-C338)</f>
        <v>-1620</v>
      </c>
      <c r="F338" s="25">
        <f>3600*(B338*'data'!$C$15/1000-H338-I338)/C338</f>
        <v>541.273101228738</v>
      </c>
      <c r="G338" s="25">
        <f>IF(N338&gt;B338,0,IF(E338&gt;0,'data'!$H$29,IF(F338&lt;0,0,F338)))</f>
        <v>541.273101228738</v>
      </c>
      <c r="H338" s="30">
        <f>(J338*'data'!$C$16+K338*OFFSET('data'!$C$17,0,$D$3)-I337*(OFFSET('data'!$C$18,0,$D$3)+'data'!$C$19+OFFSET('data'!$C$20,0,$D$3)))*$C338/60</f>
        <v>-0.75209677603984</v>
      </c>
      <c r="I338" s="30">
        <f>(G337/60)*$C338/60+H338+I337</f>
        <v>22.909060974244</v>
      </c>
      <c r="J338" s="30">
        <f>J337+('data'!$C$19*I337-'data'!$C$16*J337)*$C338/60</f>
        <v>87.018352256795</v>
      </c>
      <c r="K338" s="30">
        <f>K337+(OFFSET('data'!$C$20,0,$D$3)*I337-OFFSET('data'!$C$17,0,$D$3)*K337)*$C338/60</f>
        <v>84.9451644654733</v>
      </c>
      <c r="L338" s="28">
        <f>$A338/60</f>
        <v>27.7926811005748</v>
      </c>
      <c r="M338" s="24">
        <f>I338/'data'!$C$15*1000</f>
        <v>3.50005020049085</v>
      </c>
      <c r="N338" s="24">
        <f>N337+'data'!$G$21*(M337-N337)/60*C337</f>
        <v>3.49938508287636</v>
      </c>
      <c r="O338" s="25">
        <f>IF(N338&lt;='data'!$G$22,1.89,1.47)</f>
        <v>1.47</v>
      </c>
      <c r="P338" s="24">
        <f>$A338</f>
        <v>1667.560866034490</v>
      </c>
      <c r="Q338" s="29">
        <f>'data'!$G$23-'data'!$G$23*(1-('data'!$G$22^O338)/('data'!$G$22^O338+N338^O338))</f>
        <v>41.0766383240322</v>
      </c>
      <c r="R338" s="29">
        <f>VLOOKUP(IF(P338-'data'!$G$24&lt;0,0,P338-'data'!$G$24),P2:Q1104,2)</f>
        <v>41.0769492847401</v>
      </c>
    </row>
    <row r="339" ht="20.05" customHeight="1">
      <c r="A339" s="22">
        <f>$A338+C338</f>
        <v>1672.560866034490</v>
      </c>
      <c r="B339" s="23">
        <v>3.5</v>
      </c>
      <c r="C339" s="24">
        <v>5</v>
      </c>
      <c r="D339" t="b" s="25">
        <f>D$3</f>
        <v>1</v>
      </c>
      <c r="E339" s="24">
        <f>IF(B339-B338&gt;0,(B339-B338)/'data'!$G$26*100-1,E338-C339)</f>
        <v>-1625</v>
      </c>
      <c r="F339" s="25">
        <f>3600*(B339*'data'!$C$15/1000-H339-I339)/C339</f>
        <v>541.038711492742</v>
      </c>
      <c r="G339" s="25">
        <f>IF(N339&gt;B339,0,IF(E339&gt;0,'data'!$H$29,IF(F339&lt;0,0,F339)))</f>
        <v>541.038711492742</v>
      </c>
      <c r="H339" s="30">
        <f>(J339*'data'!$C$16+K339*OFFSET('data'!$C$17,0,$D$3)-I338*(OFFSET('data'!$C$18,0,$D$3)+'data'!$C$19+OFFSET('data'!$C$20,0,$D$3)))*$C339/60</f>
        <v>-0.751769715445445</v>
      </c>
      <c r="I339" s="30">
        <f>(G338/60)*$C339/60+H339+I338</f>
        <v>22.9090594549496</v>
      </c>
      <c r="J339" s="30">
        <f>J338+('data'!$C$19*I338-'data'!$C$16*J338)*$C339/60</f>
        <v>87.0613636345317</v>
      </c>
      <c r="K339" s="30">
        <f>K338+(OFFSET('data'!$C$20,0,$D$3)*I338-OFFSET('data'!$C$17,0,$D$3)*K338)*$C339/60</f>
        <v>85.139546741537</v>
      </c>
      <c r="L339" s="28">
        <f>$A339/60</f>
        <v>27.8760144339082</v>
      </c>
      <c r="M339" s="24">
        <f>I339/'data'!$C$15*1000</f>
        <v>3.50004996837279</v>
      </c>
      <c r="N339" s="24">
        <f>N338+'data'!$G$21*(M338-N338)/60*C338</f>
        <v>3.49939290945715</v>
      </c>
      <c r="O339" s="25">
        <f>IF(N339&lt;='data'!$G$22,1.89,1.47)</f>
        <v>1.47</v>
      </c>
      <c r="P339" s="24">
        <f>$A339</f>
        <v>1672.560866034490</v>
      </c>
      <c r="Q339" s="29">
        <f>'data'!$G$23-'data'!$G$23*(1-('data'!$G$22^O339)/('data'!$G$22^O339+N339^O339))</f>
        <v>41.0765629239446</v>
      </c>
      <c r="R339" s="29">
        <f>VLOOKUP(IF(P339-'data'!$G$24&lt;0,0,P339-'data'!$G$24),P2:Q1104,2)</f>
        <v>41.0768701178959</v>
      </c>
    </row>
    <row r="340" ht="20.05" customHeight="1">
      <c r="A340" s="22">
        <f>$A339+C339</f>
        <v>1677.560866034490</v>
      </c>
      <c r="B340" s="23">
        <v>3.5</v>
      </c>
      <c r="C340" s="24">
        <v>5</v>
      </c>
      <c r="D340" t="b" s="25">
        <f>D$3</f>
        <v>1</v>
      </c>
      <c r="E340" s="24">
        <f>IF(B340-B339&gt;0,(B340-B339)/'data'!$G$26*100-1,E339-C340)</f>
        <v>-1630</v>
      </c>
      <c r="F340" s="25">
        <f>3600*(B340*'data'!$C$15/1000-H340-I340)/C340</f>
        <v>540.805403034325</v>
      </c>
      <c r="G340" s="25">
        <f>IF(N340&gt;B340,0,IF(E340&gt;0,'data'!$H$29,IF(F340&lt;0,0,F340)))</f>
        <v>540.805403034325</v>
      </c>
      <c r="H340" s="30">
        <f>(J340*'data'!$C$16+K340*OFFSET('data'!$C$17,0,$D$3)-I339*(OFFSET('data'!$C$18,0,$D$3)+'data'!$C$19+OFFSET('data'!$C$20,0,$D$3)))*$C340/60</f>
        <v>-0.751444165385466</v>
      </c>
      <c r="I340" s="30">
        <f>(G339/60)*$C340/60+H340+I339</f>
        <v>22.9090579444152</v>
      </c>
      <c r="J340" s="30">
        <f>J339+('data'!$C$19*I339-'data'!$C$16*J339)*$C340/60</f>
        <v>87.1041225694096</v>
      </c>
      <c r="K340" s="30">
        <f>K339+(OFFSET('data'!$C$20,0,$D$3)*I339-OFFSET('data'!$C$17,0,$D$3)*K339)*$C340/60</f>
        <v>85.3338544344977</v>
      </c>
      <c r="L340" s="28">
        <f>$A340/60</f>
        <v>27.9593477672415</v>
      </c>
      <c r="M340" s="24">
        <f>I340/'data'!$C$15*1000</f>
        <v>3.50004973759309</v>
      </c>
      <c r="N340" s="24">
        <f>N339+'data'!$G$21*(M339-N339)/60*C339</f>
        <v>3.49940064120951</v>
      </c>
      <c r="O340" s="25">
        <f>IF(N340&lt;='data'!$G$22,1.89,1.47)</f>
        <v>1.47</v>
      </c>
      <c r="P340" s="24">
        <f>$A340</f>
        <v>1677.560866034490</v>
      </c>
      <c r="Q340" s="29">
        <f>'data'!$G$23-'data'!$G$23*(1-('data'!$G$22^O340)/('data'!$G$22^O340+N340^O340))</f>
        <v>41.0764884376137</v>
      </c>
      <c r="R340" s="29">
        <f>VLOOKUP(IF(P340-'data'!$G$24&lt;0,0,P340-'data'!$G$24),P2:Q1104,2)</f>
        <v>41.0767919097685</v>
      </c>
    </row>
    <row r="341" ht="20.05" customHeight="1">
      <c r="A341" s="22">
        <f>$A340+C340</f>
        <v>1682.560866034490</v>
      </c>
      <c r="B341" s="23">
        <v>3.5</v>
      </c>
      <c r="C341" s="24">
        <v>5</v>
      </c>
      <c r="D341" t="b" s="25">
        <f>D$3</f>
        <v>1</v>
      </c>
      <c r="E341" s="24">
        <f>IF(B341-B340&gt;0,(B341-B340)/'data'!$G$26*100-1,E340-C341)</f>
        <v>-1635</v>
      </c>
      <c r="F341" s="25">
        <f>3600*(B341*'data'!$C$15/1000-H341-I341)/C341</f>
        <v>540.573169620150</v>
      </c>
      <c r="G341" s="25">
        <f>IF(N341&gt;B341,0,IF(E341&gt;0,'data'!$H$29,IF(F341&lt;0,0,F341)))</f>
        <v>540.573169620150</v>
      </c>
      <c r="H341" s="30">
        <f>(J341*'data'!$C$16+K341*OFFSET('data'!$C$17,0,$D$3)-I340*(OFFSET('data'!$C$18,0,$D$3)+'data'!$C$19+OFFSET('data'!$C$20,0,$D$3)))*$C341/60</f>
        <v>-0.75112011715119</v>
      </c>
      <c r="I341" s="30">
        <f>(G340/60)*$C341/60+H341+I340</f>
        <v>22.9090564425895</v>
      </c>
      <c r="J341" s="30">
        <f>J340+('data'!$C$19*I340-'data'!$C$16*J340)*$C341/60</f>
        <v>87.1466305430654</v>
      </c>
      <c r="K341" s="30">
        <f>K340+(OFFSET('data'!$C$20,0,$D$3)*I340-OFFSET('data'!$C$17,0,$D$3)*K340)*$C341/60</f>
        <v>85.5280875730533</v>
      </c>
      <c r="L341" s="28">
        <f>$A341/60</f>
        <v>28.0426811005748</v>
      </c>
      <c r="M341" s="24">
        <f>I341/'data'!$C$15*1000</f>
        <v>3.50004950814391</v>
      </c>
      <c r="N341" s="24">
        <f>N340+'data'!$G$21*(M340-N340)/60*C340</f>
        <v>3.49940827926506</v>
      </c>
      <c r="O341" s="25">
        <f>IF(N341&lt;='data'!$G$22,1.89,1.47)</f>
        <v>1.47</v>
      </c>
      <c r="P341" s="24">
        <f>$A341</f>
        <v>1682.560866034490</v>
      </c>
      <c r="Q341" s="29">
        <f>'data'!$G$23-'data'!$G$23*(1-('data'!$G$22^O341)/('data'!$G$22^O341+N341^O341))</f>
        <v>41.0764148541306</v>
      </c>
      <c r="R341" s="29">
        <f>VLOOKUP(IF(P341-'data'!$G$24&lt;0,0,P341-'data'!$G$24),P2:Q1104,2)</f>
        <v>41.076714648916</v>
      </c>
    </row>
    <row r="342" ht="20.05" customHeight="1">
      <c r="A342" s="22">
        <f>$A341+C341</f>
        <v>1687.560866034490</v>
      </c>
      <c r="B342" s="23">
        <v>3.5</v>
      </c>
      <c r="C342" s="24">
        <v>5</v>
      </c>
      <c r="D342" t="b" s="25">
        <f>D$3</f>
        <v>1</v>
      </c>
      <c r="E342" s="24">
        <f>IF(B342-B341&gt;0,(B342-B341)/'data'!$G$26*100-1,E341-C342)</f>
        <v>-1640</v>
      </c>
      <c r="F342" s="25">
        <f>3600*(B342*'data'!$C$15/1000-H342-I342)/C342</f>
        <v>540.342005053504</v>
      </c>
      <c r="G342" s="25">
        <f>IF(N342&gt;B342,0,IF(E342&gt;0,'data'!$H$29,IF(F342&lt;0,0,F342)))</f>
        <v>540.342005053504</v>
      </c>
      <c r="H342" s="30">
        <f>(J342*'data'!$C$16+K342*OFFSET('data'!$C$17,0,$D$3)-I341*(OFFSET('data'!$C$18,0,$D$3)+'data'!$C$19+OFFSET('data'!$C$20,0,$D$3)))*$C342/60</f>
        <v>-0.7507975620849699</v>
      </c>
      <c r="I342" s="30">
        <f>(G341/60)*$C342/60+H342+I341</f>
        <v>22.9090549494214</v>
      </c>
      <c r="J342" s="30">
        <f>J341+('data'!$C$19*I341-'data'!$C$16*J341)*$C342/60</f>
        <v>87.1888890284397</v>
      </c>
      <c r="K342" s="30">
        <f>K341+(OFFSET('data'!$C$20,0,$D$3)*I341-OFFSET('data'!$C$17,0,$D$3)*K341)*$C342/60</f>
        <v>85.7222461858904</v>
      </c>
      <c r="L342" s="28">
        <f>$A342/60</f>
        <v>28.1260144339082</v>
      </c>
      <c r="M342" s="24">
        <f>I342/'data'!$C$15*1000</f>
        <v>3.50004928001743</v>
      </c>
      <c r="N342" s="24">
        <f>N341+'data'!$G$21*(M341-N341)/60*C341</f>
        <v>3.499415824742</v>
      </c>
      <c r="O342" s="25">
        <f>IF(N342&lt;='data'!$G$22,1.89,1.47)</f>
        <v>1.47</v>
      </c>
      <c r="P342" s="24">
        <f>$A342</f>
        <v>1687.560866034490</v>
      </c>
      <c r="Q342" s="29">
        <f>'data'!$G$23-'data'!$G$23*(1-('data'!$G$22^O342)/('data'!$G$22^O342+N342^O342))</f>
        <v>41.0763421627158</v>
      </c>
      <c r="R342" s="29">
        <f>VLOOKUP(IF(P342-'data'!$G$24&lt;0,0,P342-'data'!$G$24),P2:Q1104,2)</f>
        <v>41.0766383240322</v>
      </c>
    </row>
    <row r="343" ht="20.05" customHeight="1">
      <c r="A343" s="22">
        <f>$A342+C342</f>
        <v>1692.560866034490</v>
      </c>
      <c r="B343" s="23">
        <v>3.5</v>
      </c>
      <c r="C343" s="24">
        <v>5</v>
      </c>
      <c r="D343" t="b" s="25">
        <f>D$3</f>
        <v>1</v>
      </c>
      <c r="E343" s="24">
        <f>IF(B343-B342&gt;0,(B343-B342)/'data'!$G$26*100-1,E342-C343)</f>
        <v>-1645</v>
      </c>
      <c r="F343" s="25">
        <f>3600*(B343*'data'!$C$15/1000-H343-I343)/C343</f>
        <v>540.111903173922</v>
      </c>
      <c r="G343" s="25">
        <f>IF(N343&gt;B343,0,IF(E343&gt;0,'data'!$H$29,IF(F343&lt;0,0,F343)))</f>
        <v>540.111903173922</v>
      </c>
      <c r="H343" s="30">
        <f>(J343*'data'!$C$16+K343*OFFSET('data'!$C$17,0,$D$3)-I342*(OFFSET('data'!$C$18,0,$D$3)+'data'!$C$19+OFFSET('data'!$C$20,0,$D$3)))*$C343/60</f>
        <v>-0.750476491579907</v>
      </c>
      <c r="I343" s="30">
        <f>(G342/60)*$C343/60+H343+I342</f>
        <v>22.9090534648602</v>
      </c>
      <c r="J343" s="30">
        <f>J342+('data'!$C$19*I342-'data'!$C$16*J342)*$C343/60</f>
        <v>87.2308994898282</v>
      </c>
      <c r="K343" s="30">
        <f>K342+(OFFSET('data'!$C$20,0,$D$3)*I342-OFFSET('data'!$C$17,0,$D$3)*K342)*$C343/60</f>
        <v>85.916330301684</v>
      </c>
      <c r="L343" s="28">
        <f>$A343/60</f>
        <v>28.2093477672415</v>
      </c>
      <c r="M343" s="24">
        <f>I343/'data'!$C$15*1000</f>
        <v>3.50004905320592</v>
      </c>
      <c r="N343" s="24">
        <f>N342+'data'!$G$21*(M342-N342)/60*C342</f>
        <v>3.49942327874529</v>
      </c>
      <c r="O343" s="25">
        <f>IF(N343&lt;='data'!$G$22,1.89,1.47)</f>
        <v>1.47</v>
      </c>
      <c r="P343" s="24">
        <f>$A343</f>
        <v>1692.560866034490</v>
      </c>
      <c r="Q343" s="29">
        <f>'data'!$G$23-'data'!$G$23*(1-('data'!$G$22^O343)/('data'!$G$22^O343+N343^O343))</f>
        <v>41.0762703527177</v>
      </c>
      <c r="R343" s="29">
        <f>VLOOKUP(IF(P343-'data'!$G$24&lt;0,0,P343-'data'!$G$24),P2:Q1104,2)</f>
        <v>41.0765629239446</v>
      </c>
    </row>
    <row r="344" ht="20.05" customHeight="1">
      <c r="A344" s="22">
        <f>$A343+C343</f>
        <v>1697.560866034490</v>
      </c>
      <c r="B344" s="23">
        <v>3.5</v>
      </c>
      <c r="C344" s="24">
        <v>5</v>
      </c>
      <c r="D344" t="b" s="25">
        <f>D$3</f>
        <v>1</v>
      </c>
      <c r="E344" s="24">
        <f>IF(B344-B343&gt;0,(B344-B343)/'data'!$G$26*100-1,E343-C344)</f>
        <v>-1650</v>
      </c>
      <c r="F344" s="25">
        <f>3600*(B344*'data'!$C$15/1000-H344-I344)/C344</f>
        <v>539.882857857056</v>
      </c>
      <c r="G344" s="25">
        <f>IF(N344&gt;B344,0,IF(E344&gt;0,'data'!$H$29,IF(F344&lt;0,0,F344)))</f>
        <v>539.882857857056</v>
      </c>
      <c r="H344" s="30">
        <f>(J344*'data'!$C$16+K344*OFFSET('data'!$C$17,0,$D$3)-I343*(OFFSET('data'!$C$18,0,$D$3)+'data'!$C$19+OFFSET('data'!$C$20,0,$D$3)))*$C344/60</f>
        <v>-0.75015689707956</v>
      </c>
      <c r="I344" s="30">
        <f>(G343/60)*$C344/60+H344+I343</f>
        <v>22.9090519888555</v>
      </c>
      <c r="J344" s="30">
        <f>J343+('data'!$C$19*I343-'data'!$C$16*J343)*$C344/60</f>
        <v>87.27266338293229</v>
      </c>
      <c r="K344" s="30">
        <f>K343+(OFFSET('data'!$C$20,0,$D$3)*I343-OFFSET('data'!$C$17,0,$D$3)*K343)*$C344/60</f>
        <v>86.11033994909759</v>
      </c>
      <c r="L344" s="28">
        <f>$A344/60</f>
        <v>28.2926811005748</v>
      </c>
      <c r="M344" s="24">
        <f>I344/'data'!$C$15*1000</f>
        <v>3.50004882770167</v>
      </c>
      <c r="N344" s="24">
        <f>N343+'data'!$G$21*(M343-N343)/60*C343</f>
        <v>3.4994306423668</v>
      </c>
      <c r="O344" s="25">
        <f>IF(N344&lt;='data'!$G$22,1.89,1.47)</f>
        <v>1.47</v>
      </c>
      <c r="P344" s="24">
        <f>$A344</f>
        <v>1697.560866034490</v>
      </c>
      <c r="Q344" s="29">
        <f>'data'!$G$23-'data'!$G$23*(1-('data'!$G$22^O344)/('data'!$G$22^O344+N344^O344))</f>
        <v>41.0761994136109</v>
      </c>
      <c r="R344" s="29">
        <f>VLOOKUP(IF(P344-'data'!$G$24&lt;0,0,P344-'data'!$G$24),P2:Q1104,2)</f>
        <v>41.0764884376137</v>
      </c>
    </row>
    <row r="345" ht="20.05" customHeight="1">
      <c r="A345" s="22">
        <f>$A344+C344</f>
        <v>1702.560866034490</v>
      </c>
      <c r="B345" s="23">
        <v>3.5</v>
      </c>
      <c r="C345" s="24">
        <v>5</v>
      </c>
      <c r="D345" t="b" s="25">
        <f>D$3</f>
        <v>1</v>
      </c>
      <c r="E345" s="24">
        <f>IF(B345-B344&gt;0,(B345-B344)/'data'!$G$26*100-1,E344-C345)</f>
        <v>-1655</v>
      </c>
      <c r="F345" s="25">
        <f>3600*(B345*'data'!$C$15/1000-H345-I345)/C345</f>
        <v>539.654863014531</v>
      </c>
      <c r="G345" s="25">
        <f>IF(N345&gt;B345,0,IF(E345&gt;0,'data'!$H$29,IF(F345&lt;0,0,F345)))</f>
        <v>539.654863014531</v>
      </c>
      <c r="H345" s="30">
        <f>(J345*'data'!$C$16+K345*OFFSET('data'!$C$17,0,$D$3)-I344*(OFFSET('data'!$C$18,0,$D$3)+'data'!$C$19+OFFSET('data'!$C$20,0,$D$3)))*$C345/60</f>
        <v>-0.749838770077652</v>
      </c>
      <c r="I345" s="30">
        <f>(G344/60)*$C345/60+H345+I344</f>
        <v>22.9090505213571</v>
      </c>
      <c r="J345" s="30">
        <f>J344+('data'!$C$19*I344-'data'!$C$16*J344)*$C345/60</f>
        <v>87.3141821549096</v>
      </c>
      <c r="K345" s="30">
        <f>K344+(OFFSET('data'!$C$20,0,$D$3)*I344-OFFSET('data'!$C$17,0,$D$3)*K344)*$C345/60</f>
        <v>86.30427515678311</v>
      </c>
      <c r="L345" s="28">
        <f>$A345/60</f>
        <v>28.3760144339082</v>
      </c>
      <c r="M345" s="24">
        <f>I345/'data'!$C$15*1000</f>
        <v>3.50004860349702</v>
      </c>
      <c r="N345" s="24">
        <f>N344+'data'!$G$21*(M344-N344)/60*C344</f>
        <v>3.49943791668545</v>
      </c>
      <c r="O345" s="25">
        <f>IF(N345&lt;='data'!$G$22,1.89,1.47)</f>
        <v>1.47</v>
      </c>
      <c r="P345" s="24">
        <f>$A345</f>
        <v>1702.560866034490</v>
      </c>
      <c r="Q345" s="29">
        <f>'data'!$G$23-'data'!$G$23*(1-('data'!$G$22^O345)/('data'!$G$22^O345+N345^O345))</f>
        <v>41.0761293349951</v>
      </c>
      <c r="R345" s="29">
        <f>VLOOKUP(IF(P345-'data'!$G$24&lt;0,0,P345-'data'!$G$24),P2:Q1104,2)</f>
        <v>41.0764148541306</v>
      </c>
    </row>
    <row r="346" ht="20.05" customHeight="1">
      <c r="A346" s="22">
        <f>$A345+C345</f>
        <v>1707.560866034490</v>
      </c>
      <c r="B346" s="23">
        <v>3.5</v>
      </c>
      <c r="C346" s="24">
        <v>5</v>
      </c>
      <c r="D346" t="b" s="25">
        <f>D$3</f>
        <v>1</v>
      </c>
      <c r="E346" s="24">
        <f>IF(B346-B345&gt;0,(B346-B345)/'data'!$G$26*100-1,E345-C346)</f>
        <v>-1660</v>
      </c>
      <c r="F346" s="25">
        <f>3600*(B346*'data'!$C$15/1000-H346-I346)/C346</f>
        <v>539.427912593650</v>
      </c>
      <c r="G346" s="25">
        <f>IF(N346&gt;B346,0,IF(E346&gt;0,'data'!$H$29,IF(F346&lt;0,0,F346)))</f>
        <v>539.427912593650</v>
      </c>
      <c r="H346" s="30">
        <f>(J346*'data'!$C$16+K346*OFFSET('data'!$C$17,0,$D$3)-I345*(OFFSET('data'!$C$18,0,$D$3)+'data'!$C$19+OFFSET('data'!$C$20,0,$D$3)))*$C346/60</f>
        <v>-0.749522102117762</v>
      </c>
      <c r="I346" s="30">
        <f>(G345/60)*$C346/60+H346+I345</f>
        <v>22.9090490623151</v>
      </c>
      <c r="J346" s="30">
        <f>J345+('data'!$C$19*I345-'data'!$C$16*J345)*$C346/60</f>
        <v>87.3554572444241</v>
      </c>
      <c r="K346" s="30">
        <f>K345+(OFFSET('data'!$C$20,0,$D$3)*I345-OFFSET('data'!$C$17,0,$D$3)*K345)*$C346/60</f>
        <v>86.49813595338109</v>
      </c>
      <c r="L346" s="28">
        <f>$A346/60</f>
        <v>28.4593477672415</v>
      </c>
      <c r="M346" s="24">
        <f>I346/'data'!$C$15*1000</f>
        <v>3.50004838058434</v>
      </c>
      <c r="N346" s="24">
        <f>N345+'data'!$G$21*(M345-N345)/60*C345</f>
        <v>3.49944510276737</v>
      </c>
      <c r="O346" s="25">
        <f>IF(N346&lt;='data'!$G$22,1.89,1.47)</f>
        <v>1.47</v>
      </c>
      <c r="P346" s="24">
        <f>$A346</f>
        <v>1707.560866034490</v>
      </c>
      <c r="Q346" s="29">
        <f>'data'!$G$23-'data'!$G$23*(1-('data'!$G$22^O346)/('data'!$G$22^O346+N346^O346))</f>
        <v>41.0760601065931</v>
      </c>
      <c r="R346" s="29">
        <f>VLOOKUP(IF(P346-'data'!$G$24&lt;0,0,P346-'data'!$G$24),P2:Q1104,2)</f>
        <v>41.0763421627158</v>
      </c>
    </row>
    <row r="347" ht="20.05" customHeight="1">
      <c r="A347" s="22">
        <f>$A346+C346</f>
        <v>1712.560866034490</v>
      </c>
      <c r="B347" s="23">
        <v>3.5</v>
      </c>
      <c r="C347" s="24">
        <v>5</v>
      </c>
      <c r="D347" t="b" s="25">
        <f>D$3</f>
        <v>1</v>
      </c>
      <c r="E347" s="24">
        <f>IF(B347-B346&gt;0,(B347-B346)/'data'!$G$26*100-1,E346-C347)</f>
        <v>-1665</v>
      </c>
      <c r="F347" s="25">
        <f>3600*(B347*'data'!$C$15/1000-H347-I347)/C347</f>
        <v>539.202000577195</v>
      </c>
      <c r="G347" s="25">
        <f>IF(N347&gt;B347,0,IF(E347&gt;0,'data'!$H$29,IF(F347&lt;0,0,F347)))</f>
        <v>539.202000577195</v>
      </c>
      <c r="H347" s="30">
        <f>(J347*'data'!$C$16+K347*OFFSET('data'!$C$17,0,$D$3)-I346*(OFFSET('data'!$C$18,0,$D$3)+'data'!$C$19+OFFSET('data'!$C$20,0,$D$3)))*$C347/60</f>
        <v>-0.749206884793042</v>
      </c>
      <c r="I347" s="30">
        <f>(G346/60)*$C347/60+H347+I346</f>
        <v>22.9090476116799</v>
      </c>
      <c r="J347" s="30">
        <f>J346+('data'!$C$19*I346-'data'!$C$16*J346)*$C347/60</f>
        <v>87.396490081696</v>
      </c>
      <c r="K347" s="30">
        <f>K346+(OFFSET('data'!$C$20,0,$D$3)*I346-OFFSET('data'!$C$17,0,$D$3)*K346)*$C347/60</f>
        <v>86.6919223675206</v>
      </c>
      <c r="L347" s="28">
        <f>$A347/60</f>
        <v>28.5426811005748</v>
      </c>
      <c r="M347" s="24">
        <f>I347/'data'!$C$15*1000</f>
        <v>3.50004815895605</v>
      </c>
      <c r="N347" s="24">
        <f>N346+'data'!$G$21*(M346-N346)/60*C346</f>
        <v>3.49945220166608</v>
      </c>
      <c r="O347" s="25">
        <f>IF(N347&lt;='data'!$G$22,1.89,1.47)</f>
        <v>1.47</v>
      </c>
      <c r="P347" s="24">
        <f>$A347</f>
        <v>1712.560866034490</v>
      </c>
      <c r="Q347" s="29">
        <f>'data'!$G$23-'data'!$G$23*(1-('data'!$G$22^O347)/('data'!$G$22^O347+N347^O347))</f>
        <v>41.0759917182497</v>
      </c>
      <c r="R347" s="29">
        <f>VLOOKUP(IF(P347-'data'!$G$24&lt;0,0,P347-'data'!$G$24),P2:Q1104,2)</f>
        <v>41.0762703527177</v>
      </c>
    </row>
    <row r="348" ht="20.05" customHeight="1">
      <c r="A348" s="22">
        <f>$A347+C347</f>
        <v>1717.560866034490</v>
      </c>
      <c r="B348" s="23">
        <v>3.5</v>
      </c>
      <c r="C348" s="24">
        <v>5</v>
      </c>
      <c r="D348" t="b" s="25">
        <f>D$3</f>
        <v>1</v>
      </c>
      <c r="E348" s="24">
        <f>IF(B348-B347&gt;0,(B348-B347)/'data'!$G$26*100-1,E347-C348)</f>
        <v>-1670</v>
      </c>
      <c r="F348" s="25">
        <f>3600*(B348*'data'!$C$15/1000-H348-I348)/C348</f>
        <v>538.977120983145</v>
      </c>
      <c r="G348" s="25">
        <f>IF(N348&gt;B348,0,IF(E348&gt;0,'data'!$H$29,IF(F348&lt;0,0,F348)))</f>
        <v>538.977120983145</v>
      </c>
      <c r="H348" s="30">
        <f>(J348*'data'!$C$16+K348*OFFSET('data'!$C$17,0,$D$3)-I347*(OFFSET('data'!$C$18,0,$D$3)+'data'!$C$19+OFFSET('data'!$C$20,0,$D$3)))*$C348/60</f>
        <v>-0.748893109745928</v>
      </c>
      <c r="I348" s="30">
        <f>(G347/60)*$C348/60+H348+I347</f>
        <v>22.9090461694023</v>
      </c>
      <c r="J348" s="30">
        <f>J347+('data'!$C$19*I347-'data'!$C$16*J347)*$C348/60</f>
        <v>87.4372820885512</v>
      </c>
      <c r="K348" s="30">
        <f>K347+(OFFSET('data'!$C$20,0,$D$3)*I347-OFFSET('data'!$C$17,0,$D$3)*K347)*$C348/60</f>
        <v>86.8856344278191</v>
      </c>
      <c r="L348" s="28">
        <f>$A348/60</f>
        <v>28.6260144339082</v>
      </c>
      <c r="M348" s="24">
        <f>I348/'data'!$C$15*1000</f>
        <v>3.50004793860463</v>
      </c>
      <c r="N348" s="24">
        <f>N347+'data'!$G$21*(M347-N347)/60*C347</f>
        <v>3.49945921442258</v>
      </c>
      <c r="O348" s="25">
        <f>IF(N348&lt;='data'!$G$22,1.89,1.47)</f>
        <v>1.47</v>
      </c>
      <c r="P348" s="24">
        <f>$A348</f>
        <v>1717.560866034490</v>
      </c>
      <c r="Q348" s="29">
        <f>'data'!$G$23-'data'!$G$23*(1-('data'!$G$22^O348)/('data'!$G$22^O348+N348^O348))</f>
        <v>41.0759241599302</v>
      </c>
      <c r="R348" s="29">
        <f>VLOOKUP(IF(P348-'data'!$G$24&lt;0,0,P348-'data'!$G$24),P2:Q1104,2)</f>
        <v>41.0761994136109</v>
      </c>
    </row>
    <row r="349" ht="20.05" customHeight="1">
      <c r="A349" s="22">
        <f>$A348+C348</f>
        <v>1722.560866034490</v>
      </c>
      <c r="B349" s="23">
        <v>3.5</v>
      </c>
      <c r="C349" s="24">
        <v>5</v>
      </c>
      <c r="D349" t="b" s="25">
        <f>D$3</f>
        <v>1</v>
      </c>
      <c r="E349" s="24">
        <f>IF(B349-B348&gt;0,(B349-B348)/'data'!$G$26*100-1,E348-C349)</f>
        <v>-1675</v>
      </c>
      <c r="F349" s="25">
        <f>3600*(B349*'data'!$C$15/1000-H349-I349)/C349</f>
        <v>538.753267864611</v>
      </c>
      <c r="G349" s="25">
        <f>IF(N349&gt;B349,0,IF(E349&gt;0,'data'!$H$29,IF(F349&lt;0,0,F349)))</f>
        <v>538.753267864611</v>
      </c>
      <c r="H349" s="30">
        <f>(J349*'data'!$C$16+K349*OFFSET('data'!$C$17,0,$D$3)-I348*(OFFSET('data'!$C$18,0,$D$3)+'data'!$C$19+OFFSET('data'!$C$20,0,$D$3)))*$C349/60</f>
        <v>-0.7485807686678519</v>
      </c>
      <c r="I349" s="30">
        <f>(G348/60)*$C349/60+H349+I348</f>
        <v>22.9090447354333</v>
      </c>
      <c r="J349" s="30">
        <f>J348+('data'!$C$19*I348-'data'!$C$16*J348)*$C349/60</f>
        <v>87.4778346784707</v>
      </c>
      <c r="K349" s="30">
        <f>K348+(OFFSET('data'!$C$20,0,$D$3)*I348-OFFSET('data'!$C$17,0,$D$3)*K348)*$C349/60</f>
        <v>87.0792721628828</v>
      </c>
      <c r="L349" s="28">
        <f>$A349/60</f>
        <v>28.7093477672415</v>
      </c>
      <c r="M349" s="24">
        <f>I349/'data'!$C$15*1000</f>
        <v>3.50004771952261</v>
      </c>
      <c r="N349" s="24">
        <f>N348+'data'!$G$21*(M348-N348)/60*C348</f>
        <v>3.49946614206556</v>
      </c>
      <c r="O349" s="25">
        <f>IF(N349&lt;='data'!$G$22,1.89,1.47)</f>
        <v>1.47</v>
      </c>
      <c r="P349" s="24">
        <f>$A349</f>
        <v>1722.560866034490</v>
      </c>
      <c r="Q349" s="29">
        <f>'data'!$G$23-'data'!$G$23*(1-('data'!$G$22^O349)/('data'!$G$22^O349+N349^O349))</f>
        <v>41.0758574217188</v>
      </c>
      <c r="R349" s="29">
        <f>VLOOKUP(IF(P349-'data'!$G$24&lt;0,0,P349-'data'!$G$24),P2:Q1104,2)</f>
        <v>41.0761293349951</v>
      </c>
    </row>
    <row r="350" ht="20.05" customHeight="1">
      <c r="A350" s="22">
        <f>$A349+C349</f>
        <v>1727.560866034490</v>
      </c>
      <c r="B350" s="23">
        <v>3.5</v>
      </c>
      <c r="C350" s="24">
        <v>5</v>
      </c>
      <c r="D350" t="b" s="25">
        <f>D$3</f>
        <v>1</v>
      </c>
      <c r="E350" s="24">
        <f>IF(B350-B349&gt;0,(B350-B349)/'data'!$G$26*100-1,E349-C350)</f>
        <v>-1680</v>
      </c>
      <c r="F350" s="25">
        <f>3600*(B350*'data'!$C$15/1000-H350-I350)/C350</f>
        <v>538.530435309622</v>
      </c>
      <c r="G350" s="25">
        <f>IF(N350&gt;B350,0,IF(E350&gt;0,'data'!$H$29,IF(F350&lt;0,0,F350)))</f>
        <v>538.530435309622</v>
      </c>
      <c r="H350" s="30">
        <f>(J350*'data'!$C$16+K350*OFFSET('data'!$C$17,0,$D$3)-I349*(OFFSET('data'!$C$18,0,$D$3)+'data'!$C$19+OFFSET('data'!$C$20,0,$D$3)))*$C350/60</f>
        <v>-0.748269853298946</v>
      </c>
      <c r="I350" s="30">
        <f>(G349/60)*$C350/60+H350+I349</f>
        <v>22.9090433097241</v>
      </c>
      <c r="J350" s="30">
        <f>J349+('data'!$C$19*I349-'data'!$C$16*J349)*$C350/60</f>
        <v>87.5181492566395</v>
      </c>
      <c r="K350" s="30">
        <f>K349+(OFFSET('data'!$C$20,0,$D$3)*I349-OFFSET('data'!$C$17,0,$D$3)*K349)*$C350/60</f>
        <v>87.2728356013062</v>
      </c>
      <c r="L350" s="28">
        <f>$A350/60</f>
        <v>28.7926811005748</v>
      </c>
      <c r="M350" s="24">
        <f>I350/'data'!$C$15*1000</f>
        <v>3.50004750170252</v>
      </c>
      <c r="N350" s="24">
        <f>N349+'data'!$G$21*(M349-N349)/60*C349</f>
        <v>3.4994729856115</v>
      </c>
      <c r="O350" s="25">
        <f>IF(N350&lt;='data'!$G$22,1.89,1.47)</f>
        <v>1.47</v>
      </c>
      <c r="P350" s="24">
        <f>$A350</f>
        <v>1727.560866034490</v>
      </c>
      <c r="Q350" s="29">
        <f>'data'!$G$23-'data'!$G$23*(1-('data'!$G$22^O350)/('data'!$G$22^O350+N350^O350))</f>
        <v>41.0757914938175</v>
      </c>
      <c r="R350" s="29">
        <f>VLOOKUP(IF(P350-'data'!$G$24&lt;0,0,P350-'data'!$G$24),P2:Q1104,2)</f>
        <v>41.0760601065931</v>
      </c>
    </row>
    <row r="351" ht="20.05" customHeight="1">
      <c r="A351" s="22">
        <f>$A350+C350</f>
        <v>1732.560866034490</v>
      </c>
      <c r="B351" s="23">
        <v>3.5</v>
      </c>
      <c r="C351" s="24">
        <v>5</v>
      </c>
      <c r="D351" t="b" s="25">
        <f>D$3</f>
        <v>1</v>
      </c>
      <c r="E351" s="24">
        <f>IF(B351-B350&gt;0,(B351-B350)/'data'!$G$26*100-1,E350-C351)</f>
        <v>-1685</v>
      </c>
      <c r="F351" s="25">
        <f>3600*(B351*'data'!$C$15/1000-H351-I351)/C351</f>
        <v>538.308617440710</v>
      </c>
      <c r="G351" s="25">
        <f>IF(N351&gt;B351,0,IF(E351&gt;0,'data'!$H$29,IF(F351&lt;0,0,F351)))</f>
        <v>538.308617440710</v>
      </c>
      <c r="H351" s="30">
        <f>(J351*'data'!$C$16+K351*OFFSET('data'!$C$17,0,$D$3)-I350*(OFFSET('data'!$C$18,0,$D$3)+'data'!$C$19+OFFSET('data'!$C$20,0,$D$3)))*$C351/60</f>
        <v>-0.747960355427756</v>
      </c>
      <c r="I351" s="30">
        <f>(G350/60)*$C351/60+H351+I350</f>
        <v>22.9090418922264</v>
      </c>
      <c r="J351" s="30">
        <f>J350+('data'!$C$19*I350-'data'!$C$16*J350)*$C351/60</f>
        <v>87.5582272199952</v>
      </c>
      <c r="K351" s="30">
        <f>K350+(OFFSET('data'!$C$20,0,$D$3)*I350-OFFSET('data'!$C$17,0,$D$3)*K350)*$C351/60</f>
        <v>87.4663247716726</v>
      </c>
      <c r="L351" s="28">
        <f>$A351/60</f>
        <v>28.8760144339082</v>
      </c>
      <c r="M351" s="24">
        <f>I351/'data'!$C$15*1000</f>
        <v>3.50004728513698</v>
      </c>
      <c r="N351" s="24">
        <f>N350+'data'!$G$21*(M350-N350)/60*C350</f>
        <v>3.49947974606484</v>
      </c>
      <c r="O351" s="25">
        <f>IF(N351&lt;='data'!$G$22,1.89,1.47)</f>
        <v>1.47</v>
      </c>
      <c r="P351" s="24">
        <f>$A351</f>
        <v>1732.560866034490</v>
      </c>
      <c r="Q351" s="29">
        <f>'data'!$G$23-'data'!$G$23*(1-('data'!$G$22^O351)/('data'!$G$22^O351+N351^O351))</f>
        <v>41.0757263665443</v>
      </c>
      <c r="R351" s="29">
        <f>VLOOKUP(IF(P351-'data'!$G$24&lt;0,0,P351-'data'!$G$24),P2:Q1104,2)</f>
        <v>41.0759917182497</v>
      </c>
    </row>
    <row r="352" ht="20.05" customHeight="1">
      <c r="A352" s="22">
        <f>$A351+C351</f>
        <v>1737.560866034490</v>
      </c>
      <c r="B352" s="23">
        <v>3.5</v>
      </c>
      <c r="C352" s="24">
        <v>5</v>
      </c>
      <c r="D352" t="b" s="25">
        <f>D$3</f>
        <v>1</v>
      </c>
      <c r="E352" s="24">
        <f>IF(B352-B351&gt;0,(B352-B351)/'data'!$G$26*100-1,E351-C352)</f>
        <v>-1690</v>
      </c>
      <c r="F352" s="25">
        <f>3600*(B352*'data'!$C$15/1000-H352-I352)/C352</f>
        <v>538.0878084149959</v>
      </c>
      <c r="G352" s="25">
        <f>IF(N352&gt;B352,0,IF(E352&gt;0,'data'!$H$29,IF(F352&lt;0,0,F352)))</f>
        <v>538.0878084149959</v>
      </c>
      <c r="H352" s="30">
        <f>(J352*'data'!$C$16+K352*OFFSET('data'!$C$17,0,$D$3)-I351*(OFFSET('data'!$C$18,0,$D$3)+'data'!$C$19+OFFSET('data'!$C$20,0,$D$3)))*$C352/60</f>
        <v>-0.747652266890976</v>
      </c>
      <c r="I352" s="30">
        <f>(G351/60)*$C352/60+H352+I351</f>
        <v>22.909040482892</v>
      </c>
      <c r="J352" s="30">
        <f>J351+('data'!$C$19*I351-'data'!$C$16*J351)*$C352/60</f>
        <v>87.59806995727661</v>
      </c>
      <c r="K352" s="30">
        <f>K351+(OFFSET('data'!$C$20,0,$D$3)*I351-OFFSET('data'!$C$17,0,$D$3)*K351)*$C352/60</f>
        <v>87.65973970255359</v>
      </c>
      <c r="L352" s="28">
        <f>$A352/60</f>
        <v>28.9593477672415</v>
      </c>
      <c r="M352" s="24">
        <f>I352/'data'!$C$15*1000</f>
        <v>3.50004706981863</v>
      </c>
      <c r="N352" s="24">
        <f>N351+'data'!$G$21*(M351-N351)/60*C351</f>
        <v>3.49948642441811</v>
      </c>
      <c r="O352" s="25">
        <f>IF(N352&lt;='data'!$G$22,1.89,1.47)</f>
        <v>1.47</v>
      </c>
      <c r="P352" s="24">
        <f>$A352</f>
        <v>1737.560866034490</v>
      </c>
      <c r="Q352" s="29">
        <f>'data'!$G$23-'data'!$G$23*(1-('data'!$G$22^O352)/('data'!$G$22^O352+N352^O352))</f>
        <v>41.0756620303323</v>
      </c>
      <c r="R352" s="29">
        <f>VLOOKUP(IF(P352-'data'!$G$24&lt;0,0,P352-'data'!$G$24),P2:Q1104,2)</f>
        <v>41.0759241599302</v>
      </c>
    </row>
    <row r="353" ht="20.05" customHeight="1">
      <c r="A353" s="22">
        <f>$A352+C352</f>
        <v>1742.560866034490</v>
      </c>
      <c r="B353" s="23">
        <v>3.5</v>
      </c>
      <c r="C353" s="24">
        <v>5</v>
      </c>
      <c r="D353" t="b" s="25">
        <f>D$3</f>
        <v>1</v>
      </c>
      <c r="E353" s="24">
        <f>IF(B353-B352&gt;0,(B353-B352)/'data'!$G$26*100-1,E352-C353)</f>
        <v>-1695</v>
      </c>
      <c r="F353" s="25">
        <f>3600*(B353*'data'!$C$15/1000-H353-I353)/C353</f>
        <v>537.868002423834</v>
      </c>
      <c r="G353" s="25">
        <f>IF(N353&gt;B353,0,IF(E353&gt;0,'data'!$H$29,IF(F353&lt;0,0,F353)))</f>
        <v>537.868002423834</v>
      </c>
      <c r="H353" s="30">
        <f>(J353*'data'!$C$16+K353*OFFSET('data'!$C$17,0,$D$3)-I352*(OFFSET('data'!$C$18,0,$D$3)+'data'!$C$19+OFFSET('data'!$C$20,0,$D$3)))*$C353/60</f>
        <v>-0.74734557957314</v>
      </c>
      <c r="I353" s="30">
        <f>(G352/60)*$C353/60+H353+I352</f>
        <v>22.909039081673</v>
      </c>
      <c r="J353" s="30">
        <f>J352+('data'!$C$19*I352-'data'!$C$16*J352)*$C353/60</f>
        <v>87.63767884907161</v>
      </c>
      <c r="K353" s="30">
        <f>K352+(OFFSET('data'!$C$20,0,$D$3)*I352-OFFSET('data'!$C$17,0,$D$3)*K352)*$C353/60</f>
        <v>87.85308042250961</v>
      </c>
      <c r="L353" s="28">
        <f>$A353/60</f>
        <v>29.0426811005748</v>
      </c>
      <c r="M353" s="24">
        <f>I353/'data'!$C$15*1000</f>
        <v>3.50004685574016</v>
      </c>
      <c r="N353" s="24">
        <f>N352+'data'!$G$21*(M352-N352)/60*C352</f>
        <v>3.49949302165208</v>
      </c>
      <c r="O353" s="25">
        <f>IF(N353&lt;='data'!$G$22,1.89,1.47)</f>
        <v>1.47</v>
      </c>
      <c r="P353" s="24">
        <f>$A353</f>
        <v>1742.560866034490</v>
      </c>
      <c r="Q353" s="29">
        <f>'data'!$G$23-'data'!$G$23*(1-('data'!$G$22^O353)/('data'!$G$22^O353+N353^O353))</f>
        <v>41.0755984757278</v>
      </c>
      <c r="R353" s="29">
        <f>VLOOKUP(IF(P353-'data'!$G$24&lt;0,0,P353-'data'!$G$24),P2:Q1104,2)</f>
        <v>41.0758574217188</v>
      </c>
    </row>
    <row r="354" ht="20.05" customHeight="1">
      <c r="A354" s="22">
        <f>$A353+C353</f>
        <v>1747.560866034490</v>
      </c>
      <c r="B354" s="23">
        <v>3.5</v>
      </c>
      <c r="C354" s="24">
        <v>5</v>
      </c>
      <c r="D354" t="b" s="25">
        <f>D$3</f>
        <v>1</v>
      </c>
      <c r="E354" s="24">
        <f>IF(B354-B353&gt;0,(B354-B353)/'data'!$G$26*100-1,E353-C354)</f>
        <v>-1700</v>
      </c>
      <c r="F354" s="25">
        <f>3600*(B354*'data'!$C$15/1000-H354-I354)/C354</f>
        <v>537.649193692469</v>
      </c>
      <c r="G354" s="25">
        <f>IF(N354&gt;B354,0,IF(E354&gt;0,'data'!$H$29,IF(F354&lt;0,0,F354)))</f>
        <v>537.649193692469</v>
      </c>
      <c r="H354" s="30">
        <f>(J354*'data'!$C$16+K354*OFFSET('data'!$C$17,0,$D$3)-I353*(OFFSET('data'!$C$18,0,$D$3)+'data'!$C$19+OFFSET('data'!$C$20,0,$D$3)))*$C354/60</f>
        <v>-0.747040285406355</v>
      </c>
      <c r="I354" s="30">
        <f>(G353/60)*$C354/60+H354+I353</f>
        <v>22.909037688522</v>
      </c>
      <c r="J354" s="30">
        <f>J353+('data'!$C$19*I353-'data'!$C$16*J353)*$C354/60</f>
        <v>87.6770552678653</v>
      </c>
      <c r="K354" s="30">
        <f>K353+(OFFSET('data'!$C$20,0,$D$3)*I353-OFFSET('data'!$C$17,0,$D$3)*K353)*$C354/60</f>
        <v>88.04634696008939</v>
      </c>
      <c r="L354" s="28">
        <f>$A354/60</f>
        <v>29.1260144339082</v>
      </c>
      <c r="M354" s="24">
        <f>I354/'data'!$C$15*1000</f>
        <v>3.50004664289431</v>
      </c>
      <c r="N354" s="24">
        <f>N353+'data'!$G$21*(M353-N353)/60*C353</f>
        <v>3.49949953873588</v>
      </c>
      <c r="O354" s="25">
        <f>IF(N354&lt;='data'!$G$22,1.89,1.47)</f>
        <v>1.47</v>
      </c>
      <c r="P354" s="24">
        <f>$A354</f>
        <v>1747.560866034490</v>
      </c>
      <c r="Q354" s="29">
        <f>'data'!$G$23-'data'!$G$23*(1-('data'!$G$22^O354)/('data'!$G$22^O354+N354^O354))</f>
        <v>41.0755356933897</v>
      </c>
      <c r="R354" s="29">
        <f>VLOOKUP(IF(P354-'data'!$G$24&lt;0,0,P354-'data'!$G$24),P2:Q1104,2)</f>
        <v>41.0757914938175</v>
      </c>
    </row>
    <row r="355" ht="20.05" customHeight="1">
      <c r="A355" s="22">
        <f>$A354+C354</f>
        <v>1752.560866034490</v>
      </c>
      <c r="B355" s="23">
        <v>3.5</v>
      </c>
      <c r="C355" s="24">
        <v>5</v>
      </c>
      <c r="D355" t="b" s="25">
        <f>D$3</f>
        <v>1</v>
      </c>
      <c r="E355" s="24">
        <f>IF(B355-B354&gt;0,(B355-B354)/'data'!$G$26*100-1,E354-C355)</f>
        <v>-1705</v>
      </c>
      <c r="F355" s="25">
        <f>3600*(B355*'data'!$C$15/1000-H355-I355)/C355</f>
        <v>537.431376480277</v>
      </c>
      <c r="G355" s="25">
        <f>IF(N355&gt;B355,0,IF(E355&gt;0,'data'!$H$29,IF(F355&lt;0,0,F355)))</f>
        <v>537.431376480277</v>
      </c>
      <c r="H355" s="30">
        <f>(J355*'data'!$C$16+K355*OFFSET('data'!$C$17,0,$D$3)-I354*(OFFSET('data'!$C$18,0,$D$3)+'data'!$C$19+OFFSET('data'!$C$20,0,$D$3)))*$C355/60</f>
        <v>-0.746736376370033</v>
      </c>
      <c r="I355" s="30">
        <f>(G354/60)*$C355/60+H355+I354</f>
        <v>22.9090363033915</v>
      </c>
      <c r="J355" s="30">
        <f>J354+('data'!$C$19*I354-'data'!$C$16*J354)*$C355/60</f>
        <v>87.7162005780874</v>
      </c>
      <c r="K355" s="30">
        <f>K354+(OFFSET('data'!$C$20,0,$D$3)*I354-OFFSET('data'!$C$17,0,$D$3)*K354)*$C355/60</f>
        <v>88.2395393438305</v>
      </c>
      <c r="L355" s="28">
        <f>$A355/60</f>
        <v>29.2093477672415</v>
      </c>
      <c r="M355" s="24">
        <f>I355/'data'!$C$15*1000</f>
        <v>3.50004643127384</v>
      </c>
      <c r="N355" s="24">
        <f>N354+'data'!$G$21*(M354-N354)/60*C354</f>
        <v>3.49950597662717</v>
      </c>
      <c r="O355" s="25">
        <f>IF(N355&lt;='data'!$G$22,1.89,1.47)</f>
        <v>1.47</v>
      </c>
      <c r="P355" s="24">
        <f>$A355</f>
        <v>1752.560866034490</v>
      </c>
      <c r="Q355" s="29">
        <f>'data'!$G$23-'data'!$G$23*(1-('data'!$G$22^O355)/('data'!$G$22^O355+N355^O355))</f>
        <v>41.0754736740873</v>
      </c>
      <c r="R355" s="29">
        <f>VLOOKUP(IF(P355-'data'!$G$24&lt;0,0,P355-'data'!$G$24),P2:Q1104,2)</f>
        <v>41.0757263665443</v>
      </c>
    </row>
    <row r="356" ht="20.05" customHeight="1">
      <c r="A356" s="22">
        <f>$A355+C355</f>
        <v>1757.560866034490</v>
      </c>
      <c r="B356" s="23">
        <v>3.5</v>
      </c>
      <c r="C356" s="24">
        <v>5</v>
      </c>
      <c r="D356" t="b" s="25">
        <f>D$3</f>
        <v>1</v>
      </c>
      <c r="E356" s="24">
        <f>IF(B356-B355&gt;0,(B356-B355)/'data'!$G$26*100-1,E355-C356)</f>
        <v>-1710</v>
      </c>
      <c r="F356" s="25">
        <f>3600*(B356*'data'!$C$15/1000-H356-I356)/C356</f>
        <v>537.2145450800371</v>
      </c>
      <c r="G356" s="25">
        <f>IF(N356&gt;B356,0,IF(E356&gt;0,'data'!$H$29,IF(F356&lt;0,0,F356)))</f>
        <v>537.2145450800371</v>
      </c>
      <c r="H356" s="30">
        <f>(J356*'data'!$C$16+K356*OFFSET('data'!$C$17,0,$D$3)-I355*(OFFSET('data'!$C$18,0,$D$3)+'data'!$C$19+OFFSET('data'!$C$20,0,$D$3)))*$C356/60</f>
        <v>-0.746433844490578</v>
      </c>
      <c r="I356" s="30">
        <f>(G355/60)*$C356/60+H356+I355</f>
        <v>22.9090349262346</v>
      </c>
      <c r="J356" s="30">
        <f>J355+('data'!$C$19*I355-'data'!$C$16*J355)*$C356/60</f>
        <v>87.7551161361594</v>
      </c>
      <c r="K356" s="30">
        <f>K355+(OFFSET('data'!$C$20,0,$D$3)*I355-OFFSET('data'!$C$17,0,$D$3)*K355)*$C356/60</f>
        <v>88.4326576022589</v>
      </c>
      <c r="L356" s="28">
        <f>$A356/60</f>
        <v>29.2926811005748</v>
      </c>
      <c r="M356" s="24">
        <f>I356/'data'!$C$15*1000</f>
        <v>3.50004622087158</v>
      </c>
      <c r="N356" s="24">
        <f>N355+'data'!$G$21*(M355-N355)/60*C355</f>
        <v>3.49951233627223</v>
      </c>
      <c r="O356" s="25">
        <f>IF(N356&lt;='data'!$G$22,1.89,1.47)</f>
        <v>1.47</v>
      </c>
      <c r="P356" s="24">
        <f>$A356</f>
        <v>1757.560866034490</v>
      </c>
      <c r="Q356" s="29">
        <f>'data'!$G$23-'data'!$G$23*(1-('data'!$G$22^O356)/('data'!$G$22^O356+N356^O356))</f>
        <v>41.0754124086996</v>
      </c>
      <c r="R356" s="29">
        <f>VLOOKUP(IF(P356-'data'!$G$24&lt;0,0,P356-'data'!$G$24),P2:Q1104,2)</f>
        <v>41.0756620303323</v>
      </c>
    </row>
    <row r="357" ht="20.05" customHeight="1">
      <c r="A357" s="22">
        <f>$A356+C356</f>
        <v>1762.560866034490</v>
      </c>
      <c r="B357" s="23">
        <v>3.5</v>
      </c>
      <c r="C357" s="24">
        <v>5</v>
      </c>
      <c r="D357" t="b" s="25">
        <f>D$3</f>
        <v>1</v>
      </c>
      <c r="E357" s="24">
        <f>IF(B357-B356&gt;0,(B357-B356)/'data'!$G$26*100-1,E356-C357)</f>
        <v>-1715</v>
      </c>
      <c r="F357" s="25">
        <f>3600*(B357*'data'!$C$15/1000-H357-I357)/C357</f>
        <v>536.998693818050</v>
      </c>
      <c r="G357" s="25">
        <f>IF(N357&gt;B357,0,IF(E357&gt;0,'data'!$H$29,IF(F357&lt;0,0,F357)))</f>
        <v>536.998693818050</v>
      </c>
      <c r="H357" s="30">
        <f>(J357*'data'!$C$16+K357*OFFSET('data'!$C$17,0,$D$3)-I356*(OFFSET('data'!$C$18,0,$D$3)+'data'!$C$19+OFFSET('data'!$C$20,0,$D$3)))*$C357/60</f>
        <v>-0.746132681841151</v>
      </c>
      <c r="I357" s="30">
        <f>(G356/60)*$C357/60+H357+I356</f>
        <v>22.9090335570046</v>
      </c>
      <c r="J357" s="30">
        <f>J356+('data'!$C$19*I356-'data'!$C$16*J356)*$C357/60</f>
        <v>87.7938032905418</v>
      </c>
      <c r="K357" s="30">
        <f>K356+(OFFSET('data'!$C$20,0,$D$3)*I356-OFFSET('data'!$C$17,0,$D$3)*K356)*$C357/60</f>
        <v>88.6257017638892</v>
      </c>
      <c r="L357" s="28">
        <f>$A357/60</f>
        <v>29.3760144339082</v>
      </c>
      <c r="M357" s="24">
        <f>I357/'data'!$C$15*1000</f>
        <v>3.50004601168038</v>
      </c>
      <c r="N357" s="24">
        <f>N356+'data'!$G$21*(M356-N356)/60*C356</f>
        <v>3.49951861860615</v>
      </c>
      <c r="O357" s="25">
        <f>IF(N357&lt;='data'!$G$22,1.89,1.47)</f>
        <v>1.47</v>
      </c>
      <c r="P357" s="24">
        <f>$A357</f>
        <v>1762.560866034490</v>
      </c>
      <c r="Q357" s="29">
        <f>'data'!$G$23-'data'!$G$23*(1-('data'!$G$22^O357)/('data'!$G$22^O357+N357^O357))</f>
        <v>41.0753518882138</v>
      </c>
      <c r="R357" s="29">
        <f>VLOOKUP(IF(P357-'data'!$G$24&lt;0,0,P357-'data'!$G$24),P2:Q1104,2)</f>
        <v>41.0755984757278</v>
      </c>
    </row>
    <row r="358" ht="20.05" customHeight="1">
      <c r="A358" s="22">
        <f>$A357+C357</f>
        <v>1767.560866034490</v>
      </c>
      <c r="B358" s="23">
        <v>3.5</v>
      </c>
      <c r="C358" s="24">
        <v>5</v>
      </c>
      <c r="D358" t="b" s="25">
        <f>D$3</f>
        <v>1</v>
      </c>
      <c r="E358" s="24">
        <f>IF(B358-B357&gt;0,(B358-B357)/'data'!$G$26*100-1,E357-C358)</f>
        <v>-1720</v>
      </c>
      <c r="F358" s="25">
        <f>3600*(B358*'data'!$C$15/1000-H358-I358)/C358</f>
        <v>536.783817053922</v>
      </c>
      <c r="G358" s="25">
        <f>IF(N358&gt;B358,0,IF(E358&gt;0,'data'!$H$29,IF(F358&lt;0,0,F358)))</f>
        <v>536.783817053922</v>
      </c>
      <c r="H358" s="30">
        <f>(J358*'data'!$C$16+K358*OFFSET('data'!$C$17,0,$D$3)-I357*(OFFSET('data'!$C$18,0,$D$3)+'data'!$C$19+OFFSET('data'!$C$20,0,$D$3)))*$C358/60</f>
        <v>-0.745832880541374</v>
      </c>
      <c r="I358" s="30">
        <f>(G357/60)*$C358/60+H358+I357</f>
        <v>22.909032195655</v>
      </c>
      <c r="J358" s="30">
        <f>J357+('data'!$C$19*I357-'data'!$C$16*J357)*$C358/60</f>
        <v>87.83226338178071</v>
      </c>
      <c r="K358" s="30">
        <f>K357+(OFFSET('data'!$C$20,0,$D$3)*I357-OFFSET('data'!$C$17,0,$D$3)*K357)*$C358/60</f>
        <v>88.8186718572246</v>
      </c>
      <c r="L358" s="28">
        <f>$A358/60</f>
        <v>29.4593477672415</v>
      </c>
      <c r="M358" s="24">
        <f>I358/'data'!$C$15*1000</f>
        <v>3.50004580369316</v>
      </c>
      <c r="N358" s="24">
        <f>N357+'data'!$G$21*(M357-N357)/60*C357</f>
        <v>3.49952482455291</v>
      </c>
      <c r="O358" s="25">
        <f>IF(N358&lt;='data'!$G$22,1.89,1.47)</f>
        <v>1.47</v>
      </c>
      <c r="P358" s="24">
        <f>$A358</f>
        <v>1767.560866034490</v>
      </c>
      <c r="Q358" s="29">
        <f>'data'!$G$23-'data'!$G$23*(1-('data'!$G$22^O358)/('data'!$G$22^O358+N358^O358))</f>
        <v>41.0752921037241</v>
      </c>
      <c r="R358" s="29">
        <f>VLOOKUP(IF(P358-'data'!$G$24&lt;0,0,P358-'data'!$G$24),P2:Q1104,2)</f>
        <v>41.0755356933897</v>
      </c>
    </row>
    <row r="359" ht="20.05" customHeight="1">
      <c r="A359" s="22">
        <f>$A358+C358</f>
        <v>1772.560866034490</v>
      </c>
      <c r="B359" s="23">
        <v>3.5</v>
      </c>
      <c r="C359" s="24">
        <v>5</v>
      </c>
      <c r="D359" t="b" s="25">
        <f>D$3</f>
        <v>1</v>
      </c>
      <c r="E359" s="24">
        <f>IF(B359-B358&gt;0,(B359-B358)/'data'!$G$26*100-1,E358-C359)</f>
        <v>-1725</v>
      </c>
      <c r="F359" s="25">
        <f>3600*(B359*'data'!$C$15/1000-H359-I359)/C359</f>
        <v>536.569909180374</v>
      </c>
      <c r="G359" s="25">
        <f>IF(N359&gt;B359,0,IF(E359&gt;0,'data'!$H$29,IF(F359&lt;0,0,F359)))</f>
        <v>536.569909180374</v>
      </c>
      <c r="H359" s="30">
        <f>(J359*'data'!$C$16+K359*OFFSET('data'!$C$17,0,$D$3)-I358*(OFFSET('data'!$C$18,0,$D$3)+'data'!$C$19+OFFSET('data'!$C$20,0,$D$3)))*$C359/60</f>
        <v>-0.745534432757057</v>
      </c>
      <c r="I359" s="30">
        <f>(G358/60)*$C359/60+H359+I358</f>
        <v>22.9090308421395</v>
      </c>
      <c r="J359" s="30">
        <f>J358+('data'!$C$19*I358-'data'!$C$16*J358)*$C359/60</f>
        <v>87.87049774255421</v>
      </c>
      <c r="K359" s="30">
        <f>K358+(OFFSET('data'!$C$20,0,$D$3)*I358-OFFSET('data'!$C$17,0,$D$3)*K358)*$C359/60</f>
        <v>89.0115679107569</v>
      </c>
      <c r="L359" s="28">
        <f>$A359/60</f>
        <v>29.5426811005748</v>
      </c>
      <c r="M359" s="24">
        <f>I359/'data'!$C$15*1000</f>
        <v>3.50004559690284</v>
      </c>
      <c r="N359" s="24">
        <f>N358+'data'!$G$21*(M358-N358)/60*C358</f>
        <v>3.49953095502554</v>
      </c>
      <c r="O359" s="25">
        <f>IF(N359&lt;='data'!$G$22,1.89,1.47)</f>
        <v>1.47</v>
      </c>
      <c r="P359" s="24">
        <f>$A359</f>
        <v>1772.560866034490</v>
      </c>
      <c r="Q359" s="29">
        <f>'data'!$G$23-'data'!$G$23*(1-('data'!$G$22^O359)/('data'!$G$22^O359+N359^O359))</f>
        <v>41.0752330464302</v>
      </c>
      <c r="R359" s="29">
        <f>VLOOKUP(IF(P359-'data'!$G$24&lt;0,0,P359-'data'!$G$24),P2:Q1104,2)</f>
        <v>41.0754736740873</v>
      </c>
    </row>
    <row r="360" ht="20.05" customHeight="1">
      <c r="A360" s="22">
        <f>$A359+C359</f>
        <v>1777.560866034490</v>
      </c>
      <c r="B360" s="23">
        <v>3.5</v>
      </c>
      <c r="C360" s="24">
        <v>5</v>
      </c>
      <c r="D360" t="b" s="25">
        <f>D$3</f>
        <v>1</v>
      </c>
      <c r="E360" s="24">
        <f>IF(B360-B359&gt;0,(B360-B359)/'data'!$G$26*100-1,E359-C360)</f>
        <v>-1730</v>
      </c>
      <c r="F360" s="25">
        <f>3600*(B360*'data'!$C$15/1000-H360-I360)/C360</f>
        <v>536.356964622822</v>
      </c>
      <c r="G360" s="25">
        <f>IF(N360&gt;B360,0,IF(E360&gt;0,'data'!$H$29,IF(F360&lt;0,0,F360)))</f>
        <v>536.356964622822</v>
      </c>
      <c r="H360" s="30">
        <f>(J360*'data'!$C$16+K360*OFFSET('data'!$C$17,0,$D$3)-I359*(OFFSET('data'!$C$18,0,$D$3)+'data'!$C$19+OFFSET('data'!$C$20,0,$D$3)))*$C360/60</f>
        <v>-0.745237330699924</v>
      </c>
      <c r="I360" s="30">
        <f>(G359/60)*$C360/60+H360+I359</f>
        <v>22.9090294964123</v>
      </c>
      <c r="J360" s="30">
        <f>J359+('data'!$C$19*I359-'data'!$C$16*J359)*$C360/60</f>
        <v>87.9085076977187</v>
      </c>
      <c r="K360" s="30">
        <f>K359+(OFFSET('data'!$C$20,0,$D$3)*I359-OFFSET('data'!$C$17,0,$D$3)*K359)*$C360/60</f>
        <v>89.20438995296659</v>
      </c>
      <c r="L360" s="28">
        <f>$A360/60</f>
        <v>29.6260144339082</v>
      </c>
      <c r="M360" s="24">
        <f>I360/'data'!$C$15*1000</f>
        <v>3.50004539130241</v>
      </c>
      <c r="N360" s="24">
        <f>N359+'data'!$G$21*(M359-N359)/60*C359</f>
        <v>3.49953701092624</v>
      </c>
      <c r="O360" s="25">
        <f>IF(N360&lt;='data'!$G$22,1.89,1.47)</f>
        <v>1.47</v>
      </c>
      <c r="P360" s="24">
        <f>$A360</f>
        <v>1777.560866034490</v>
      </c>
      <c r="Q360" s="29">
        <f>'data'!$G$23-'data'!$G$23*(1-('data'!$G$22^O360)/('data'!$G$22^O360+N360^O360))</f>
        <v>41.0751747076366</v>
      </c>
      <c r="R360" s="29">
        <f>VLOOKUP(IF(P360-'data'!$G$24&lt;0,0,P360-'data'!$G$24),P2:Q1104,2)</f>
        <v>41.0754124086996</v>
      </c>
    </row>
    <row r="361" ht="20.05" customHeight="1">
      <c r="A361" s="22">
        <f>$A360+C360</f>
        <v>1782.560866034490</v>
      </c>
      <c r="B361" s="23">
        <v>3.5</v>
      </c>
      <c r="C361" s="24">
        <v>5</v>
      </c>
      <c r="D361" t="b" s="25">
        <f>D$3</f>
        <v>1</v>
      </c>
      <c r="E361" s="24">
        <f>IF(B361-B360&gt;0,(B361-B360)/'data'!$G$26*100-1,E360-C361)</f>
        <v>-1735</v>
      </c>
      <c r="F361" s="25">
        <f>3600*(B361*'data'!$C$15/1000-H361-I361)/C361</f>
        <v>536.144977839493</v>
      </c>
      <c r="G361" s="25">
        <f>IF(N361&gt;B361,0,IF(E361&gt;0,'data'!$H$29,IF(F361&lt;0,0,F361)))</f>
        <v>536.144977839493</v>
      </c>
      <c r="H361" s="30">
        <f>(J361*'data'!$C$16+K361*OFFSET('data'!$C$17,0,$D$3)-I360*(OFFSET('data'!$C$18,0,$D$3)+'data'!$C$19+OFFSET('data'!$C$20,0,$D$3)))*$C361/60</f>
        <v>-0.744941566627366</v>
      </c>
      <c r="I361" s="30">
        <f>(G360/60)*$C361/60+H361+I360</f>
        <v>22.9090281584277</v>
      </c>
      <c r="J361" s="30">
        <f>J360+('data'!$C$19*I360-'data'!$C$16*J360)*$C361/60</f>
        <v>87.9462945643548</v>
      </c>
      <c r="K361" s="30">
        <f>K360+(OFFSET('data'!$C$20,0,$D$3)*I360-OFFSET('data'!$C$17,0,$D$3)*K360)*$C361/60</f>
        <v>89.3971380123227</v>
      </c>
      <c r="L361" s="28">
        <f>$A361/60</f>
        <v>29.7093477672415</v>
      </c>
      <c r="M361" s="24">
        <f>I361/'data'!$C$15*1000</f>
        <v>3.5000451868849</v>
      </c>
      <c r="N361" s="24">
        <f>N360+'data'!$G$21*(M360-N360)/60*C360</f>
        <v>3.49954299314652</v>
      </c>
      <c r="O361" s="25">
        <f>IF(N361&lt;='data'!$G$22,1.89,1.47)</f>
        <v>1.47</v>
      </c>
      <c r="P361" s="24">
        <f>$A361</f>
        <v>1782.560866034490</v>
      </c>
      <c r="Q361" s="29">
        <f>'data'!$G$23-'data'!$G$23*(1-('data'!$G$22^O361)/('data'!$G$22^O361+N361^O361))</f>
        <v>41.0751170787506</v>
      </c>
      <c r="R361" s="29">
        <f>VLOOKUP(IF(P361-'data'!$G$24&lt;0,0,P361-'data'!$G$24),P2:Q1104,2)</f>
        <v>41.0753518882138</v>
      </c>
    </row>
    <row r="362" ht="20.05" customHeight="1">
      <c r="A362" s="22">
        <f>$A361+C361</f>
        <v>1787.560866034490</v>
      </c>
      <c r="B362" s="23">
        <v>3.5</v>
      </c>
      <c r="C362" s="24">
        <v>5</v>
      </c>
      <c r="D362" t="b" s="25">
        <f>D$3</f>
        <v>1</v>
      </c>
      <c r="E362" s="24">
        <f>IF(B362-B361&gt;0,(B362-B361)/'data'!$G$26*100-1,E361-C362)</f>
        <v>-1740</v>
      </c>
      <c r="F362" s="25">
        <f>3600*(B362*'data'!$C$15/1000-H362-I362)/C362</f>
        <v>535.933943320990</v>
      </c>
      <c r="G362" s="25">
        <f>IF(N362&gt;B362,0,IF(E362&gt;0,'data'!$H$29,IF(F362&lt;0,0,F362)))</f>
        <v>535.933943320990</v>
      </c>
      <c r="H362" s="30">
        <f>(J362*'data'!$C$16+K362*OFFSET('data'!$C$17,0,$D$3)-I361*(OFFSET('data'!$C$18,0,$D$3)+'data'!$C$19+OFFSET('data'!$C$20,0,$D$3)))*$C362/60</f>
        <v>-0.744647132842145</v>
      </c>
      <c r="I362" s="30">
        <f>(G361/60)*$C362/60+H362+I361</f>
        <v>22.9090268281404</v>
      </c>
      <c r="J362" s="30">
        <f>J361+('data'!$C$19*I361-'data'!$C$16*J361)*$C362/60</f>
        <v>87.98385965181281</v>
      </c>
      <c r="K362" s="30">
        <f>K361+(OFFSET('data'!$C$20,0,$D$3)*I361-OFFSET('data'!$C$17,0,$D$3)*K361)*$C362/60</f>
        <v>89.5898121172829</v>
      </c>
      <c r="L362" s="28">
        <f>$A362/60</f>
        <v>29.7926811005748</v>
      </c>
      <c r="M362" s="24">
        <f>I362/'data'!$C$15*1000</f>
        <v>3.50004498364338</v>
      </c>
      <c r="N362" s="24">
        <f>N361+'data'!$G$21*(M361-N361)/60*C361</f>
        <v>3.49954890256732</v>
      </c>
      <c r="O362" s="25">
        <f>IF(N362&lt;='data'!$G$22,1.89,1.47)</f>
        <v>1.47</v>
      </c>
      <c r="P362" s="24">
        <f>$A362</f>
        <v>1787.560866034490</v>
      </c>
      <c r="Q362" s="29">
        <f>'data'!$G$23-'data'!$G$23*(1-('data'!$G$22^O362)/('data'!$G$22^O362+N362^O362))</f>
        <v>41.0750601512816</v>
      </c>
      <c r="R362" s="29">
        <f>VLOOKUP(IF(P362-'data'!$G$24&lt;0,0,P362-'data'!$G$24),P2:Q1104,2)</f>
        <v>41.0752921037241</v>
      </c>
    </row>
    <row r="363" ht="20.05" customHeight="1">
      <c r="A363" s="22">
        <f>$A362+C362</f>
        <v>1792.560866034490</v>
      </c>
      <c r="B363" s="23">
        <v>3.5</v>
      </c>
      <c r="C363" s="24">
        <v>5</v>
      </c>
      <c r="D363" t="b" s="25">
        <f>D$3</f>
        <v>1</v>
      </c>
      <c r="E363" s="24">
        <f>IF(B363-B362&gt;0,(B363-B362)/'data'!$G$26*100-1,E362-C363)</f>
        <v>-1745</v>
      </c>
      <c r="F363" s="25">
        <f>3600*(B363*'data'!$C$15/1000-H363-I363)/C363</f>
        <v>535.7238555903371</v>
      </c>
      <c r="G363" s="25">
        <f>IF(N363&gt;B363,0,IF(E363&gt;0,'data'!$H$29,IF(F363&lt;0,0,F363)))</f>
        <v>535.7238555903371</v>
      </c>
      <c r="H363" s="30">
        <f>(J363*'data'!$C$16+K363*OFFSET('data'!$C$17,0,$D$3)-I362*(OFFSET('data'!$C$18,0,$D$3)+'data'!$C$19+OFFSET('data'!$C$20,0,$D$3)))*$C363/60</f>
        <v>-0.74435402169215</v>
      </c>
      <c r="I363" s="30">
        <f>(G362/60)*$C363/60+H363+I362</f>
        <v>22.9090255055052</v>
      </c>
      <c r="J363" s="30">
        <f>J362+('data'!$C$19*I362-'data'!$C$16*J362)*$C363/60</f>
        <v>88.0212042617583</v>
      </c>
      <c r="K363" s="30">
        <f>K362+(OFFSET('data'!$C$20,0,$D$3)*I362-OFFSET('data'!$C$17,0,$D$3)*K362)*$C363/60</f>
        <v>89.7824122962935</v>
      </c>
      <c r="L363" s="28">
        <f>$A363/60</f>
        <v>29.8760144339082</v>
      </c>
      <c r="M363" s="24">
        <f>I363/'data'!$C$15*1000</f>
        <v>3.50004478157095</v>
      </c>
      <c r="N363" s="24">
        <f>N362+'data'!$G$21*(M362-N362)/60*C362</f>
        <v>3.49955474005912</v>
      </c>
      <c r="O363" s="25">
        <f>IF(N363&lt;='data'!$G$22,1.89,1.47)</f>
        <v>1.47</v>
      </c>
      <c r="P363" s="24">
        <f>$A363</f>
        <v>1792.560866034490</v>
      </c>
      <c r="Q363" s="29">
        <f>'data'!$G$23-'data'!$G$23*(1-('data'!$G$22^O363)/('data'!$G$22^O363+N363^O363))</f>
        <v>41.0750039168398</v>
      </c>
      <c r="R363" s="29">
        <f>VLOOKUP(IF(P363-'data'!$G$24&lt;0,0,P363-'data'!$G$24),P2:Q1104,2)</f>
        <v>41.0752330464302</v>
      </c>
    </row>
    <row r="364" ht="20.05" customHeight="1">
      <c r="A364" s="22">
        <f>$A363+C363</f>
        <v>1797.560866034490</v>
      </c>
      <c r="B364" s="23">
        <v>3.5</v>
      </c>
      <c r="C364" s="24">
        <v>5</v>
      </c>
      <c r="D364" t="b" s="25">
        <f>D$3</f>
        <v>1</v>
      </c>
      <c r="E364" s="24">
        <f>IF(B364-B363&gt;0,(B364-B363)/'data'!$G$26*100-1,E363-C364)</f>
        <v>-1750</v>
      </c>
      <c r="F364" s="25">
        <f>3600*(B364*'data'!$C$15/1000-H364-I364)/C364</f>
        <v>535.514709202628</v>
      </c>
      <c r="G364" s="25">
        <f>IF(N364&gt;B364,0,IF(E364&gt;0,'data'!$H$29,IF(F364&lt;0,0,F364)))</f>
        <v>535.514709202628</v>
      </c>
      <c r="H364" s="30">
        <f>(J364*'data'!$C$16+K364*OFFSET('data'!$C$17,0,$D$3)-I363*(OFFSET('data'!$C$18,0,$D$3)+'data'!$C$19+OFFSET('data'!$C$20,0,$D$3)))*$C364/60</f>
        <v>-0.744062225570109</v>
      </c>
      <c r="I364" s="30">
        <f>(G363/60)*$C364/60+H364+I363</f>
        <v>22.9090241904772</v>
      </c>
      <c r="J364" s="30">
        <f>J363+('data'!$C$19*I363-'data'!$C$16*J363)*$C364/60</f>
        <v>88.0583296882171</v>
      </c>
      <c r="K364" s="30">
        <f>K363+(OFFSET('data'!$C$20,0,$D$3)*I363-OFFSET('data'!$C$17,0,$D$3)*K363)*$C364/60</f>
        <v>89.9749385777894</v>
      </c>
      <c r="L364" s="28">
        <f>$A364/60</f>
        <v>29.9593477672415</v>
      </c>
      <c r="M364" s="24">
        <f>I364/'data'!$C$15*1000</f>
        <v>3.50004458066075</v>
      </c>
      <c r="N364" s="24">
        <f>N363+'data'!$G$21*(M363-N363)/60*C363</f>
        <v>3.49956050648208</v>
      </c>
      <c r="O364" s="25">
        <f>IF(N364&lt;='data'!$G$22,1.89,1.47)</f>
        <v>1.47</v>
      </c>
      <c r="P364" s="24">
        <f>$A364</f>
        <v>1797.560866034490</v>
      </c>
      <c r="Q364" s="29">
        <f>'data'!$G$23-'data'!$G$23*(1-('data'!$G$22^O364)/('data'!$G$22^O364+N364^O364))</f>
        <v>41.0749483671349</v>
      </c>
      <c r="R364" s="29">
        <f>VLOOKUP(IF(P364-'data'!$G$24&lt;0,0,P364-'data'!$G$24),P2:Q1104,2)</f>
        <v>41.0751747076366</v>
      </c>
    </row>
    <row r="365" ht="20.05" customHeight="1">
      <c r="A365" s="22">
        <f>$A364+C364</f>
        <v>1802.560866034490</v>
      </c>
      <c r="B365" s="23">
        <v>3.5</v>
      </c>
      <c r="C365" s="24">
        <v>5</v>
      </c>
      <c r="D365" t="b" s="25">
        <f>D$3</f>
        <v>1</v>
      </c>
      <c r="E365" s="24">
        <f>IF(B365-B364&gt;0,(B365-B364)/'data'!$G$26*100-1,E364-C365)</f>
        <v>-1755</v>
      </c>
      <c r="F365" s="25">
        <f>3600*(B365*'data'!$C$15/1000-H365-I365)/C365</f>
        <v>535.306498744774</v>
      </c>
      <c r="G365" s="25">
        <f>IF(N365&gt;B365,0,IF(E365&gt;0,'data'!$H$29,IF(F365&lt;0,0,F365)))</f>
        <v>535.306498744774</v>
      </c>
      <c r="H365" s="30">
        <f>(J365*'data'!$C$16+K365*OFFSET('data'!$C$17,0,$D$3)-I364*(OFFSET('data'!$C$18,0,$D$3)+'data'!$C$19+OFFSET('data'!$C$20,0,$D$3)))*$C365/60</f>
        <v>-0.743771736913346</v>
      </c>
      <c r="I365" s="30">
        <f>(G364/60)*$C365/60+H365+I364</f>
        <v>22.9090228830119</v>
      </c>
      <c r="J365" s="30">
        <f>J364+('data'!$C$19*I364-'data'!$C$16*J364)*$C365/60</f>
        <v>88.095237217620</v>
      </c>
      <c r="K365" s="30">
        <f>K364+(OFFSET('data'!$C$20,0,$D$3)*I364-OFFSET('data'!$C$17,0,$D$3)*K364)*$C365/60</f>
        <v>90.16739099019431</v>
      </c>
      <c r="L365" s="28">
        <f>$A365/60</f>
        <v>30.0426811005748</v>
      </c>
      <c r="M365" s="24">
        <f>I365/'data'!$C$15*1000</f>
        <v>3.50004438090598</v>
      </c>
      <c r="N365" s="24">
        <f>N364+'data'!$G$21*(M364-N364)/60*C364</f>
        <v>3.49956620268616</v>
      </c>
      <c r="O365" s="25">
        <f>IF(N365&lt;='data'!$G$22,1.89,1.47)</f>
        <v>1.47</v>
      </c>
      <c r="P365" s="24">
        <f>$A365</f>
        <v>1802.560866034490</v>
      </c>
      <c r="Q365" s="29">
        <f>'data'!$G$23-'data'!$G$23*(1-('data'!$G$22^O365)/('data'!$G$22^O365+N365^O365))</f>
        <v>41.0748934939751</v>
      </c>
      <c r="R365" s="29">
        <f>VLOOKUP(IF(P365-'data'!$G$24&lt;0,0,P365-'data'!$G$24),P2:Q1104,2)</f>
        <v>41.0751170787506</v>
      </c>
    </row>
    <row r="366" ht="20.05" customHeight="1">
      <c r="A366" s="22">
        <f>$A365+C365</f>
        <v>1807.560866034490</v>
      </c>
      <c r="B366" s="23">
        <v>3.5</v>
      </c>
      <c r="C366" s="24">
        <v>5</v>
      </c>
      <c r="D366" t="b" s="25">
        <f>D$3</f>
        <v>1</v>
      </c>
      <c r="E366" s="24">
        <f>IF(B366-B365&gt;0,(B366-B365)/'data'!$G$26*100-1,E365-C366)</f>
        <v>-1760</v>
      </c>
      <c r="F366" s="25">
        <f>3600*(B366*'data'!$C$15/1000-H366-I366)/C366</f>
        <v>535.099218835463</v>
      </c>
      <c r="G366" s="25">
        <f>IF(N366&gt;B366,0,IF(E366&gt;0,'data'!$H$29,IF(F366&lt;0,0,F366)))</f>
        <v>535.099218835463</v>
      </c>
      <c r="H366" s="30">
        <f>(J366*'data'!$C$16+K366*OFFSET('data'!$C$17,0,$D$3)-I365*(OFFSET('data'!$C$18,0,$D$3)+'data'!$C$19+OFFSET('data'!$C$20,0,$D$3)))*$C366/60</f>
        <v>-0.743482548203514</v>
      </c>
      <c r="I366" s="30">
        <f>(G365/60)*$C366/60+H366+I365</f>
        <v>22.909021583065</v>
      </c>
      <c r="J366" s="30">
        <f>J365+('data'!$C$19*I365-'data'!$C$16*J365)*$C366/60</f>
        <v>88.1319281288477</v>
      </c>
      <c r="K366" s="30">
        <f>K365+(OFFSET('data'!$C$20,0,$D$3)*I365-OFFSET('data'!$C$17,0,$D$3)*K365)*$C366/60</f>
        <v>90.3597695619204</v>
      </c>
      <c r="L366" s="28">
        <f>$A366/60</f>
        <v>30.1260144339082</v>
      </c>
      <c r="M366" s="24">
        <f>I366/'data'!$C$15*1000</f>
        <v>3.50004418229987</v>
      </c>
      <c r="N366" s="24">
        <f>N365+'data'!$G$21*(M365-N365)/60*C365</f>
        <v>3.49957182951123</v>
      </c>
      <c r="O366" s="25">
        <f>IF(N366&lt;='data'!$G$22,1.89,1.47)</f>
        <v>1.47</v>
      </c>
      <c r="P366" s="24">
        <f>$A366</f>
        <v>1807.560866034490</v>
      </c>
      <c r="Q366" s="29">
        <f>'data'!$G$23-'data'!$G$23*(1-('data'!$G$22^O366)/('data'!$G$22^O366+N366^O366))</f>
        <v>41.0748392892658</v>
      </c>
      <c r="R366" s="29">
        <f>VLOOKUP(IF(P366-'data'!$G$24&lt;0,0,P366-'data'!$G$24),P2:Q1104,2)</f>
        <v>41.0750601512816</v>
      </c>
    </row>
    <row r="367" ht="20.05" customHeight="1">
      <c r="A367" s="22">
        <f>$A366+C366</f>
        <v>1812.560866034490</v>
      </c>
      <c r="B367" s="23">
        <v>3.5</v>
      </c>
      <c r="C367" s="24">
        <v>5</v>
      </c>
      <c r="D367" t="b" s="25">
        <f>D$3</f>
        <v>1</v>
      </c>
      <c r="E367" s="24">
        <f>IF(B367-B366&gt;0,(B367-B366)/'data'!$G$26*100-1,E366-C367)</f>
        <v>-1765</v>
      </c>
      <c r="F367" s="25">
        <f>3600*(B367*'data'!$C$15/1000-H367-I367)/C367</f>
        <v>534.892864124966</v>
      </c>
      <c r="G367" s="25">
        <f>IF(N367&gt;B367,0,IF(E367&gt;0,'data'!$H$29,IF(F367&lt;0,0,F367)))</f>
        <v>534.892864124966</v>
      </c>
      <c r="H367" s="30">
        <f>(J367*'data'!$C$16+K367*OFFSET('data'!$C$17,0,$D$3)-I366*(OFFSET('data'!$C$18,0,$D$3)+'data'!$C$19+OFFSET('data'!$C$20,0,$D$3)))*$C367/60</f>
        <v>-0.7431946519663341</v>
      </c>
      <c r="I367" s="30">
        <f>(G366/60)*$C367/60+H367+I366</f>
        <v>22.9090202905924</v>
      </c>
      <c r="J367" s="30">
        <f>J366+('data'!$C$19*I366-'data'!$C$16*J366)*$C367/60</f>
        <v>88.1684036932748</v>
      </c>
      <c r="K367" s="30">
        <f>K366+(OFFSET('data'!$C$20,0,$D$3)*I366-OFFSET('data'!$C$17,0,$D$3)*K366)*$C367/60</f>
        <v>90.55207432136859</v>
      </c>
      <c r="L367" s="28">
        <f>$A367/60</f>
        <v>30.2093477672415</v>
      </c>
      <c r="M367" s="24">
        <f>I367/'data'!$C$15*1000</f>
        <v>3.50004398483569</v>
      </c>
      <c r="N367" s="24">
        <f>N366+'data'!$G$21*(M366-N366)/60*C366</f>
        <v>3.49957738778721</v>
      </c>
      <c r="O367" s="25">
        <f>IF(N367&lt;='data'!$G$22,1.89,1.47)</f>
        <v>1.47</v>
      </c>
      <c r="P367" s="24">
        <f>$A367</f>
        <v>1812.560866034490</v>
      </c>
      <c r="Q367" s="29">
        <f>'data'!$G$23-'data'!$G$23*(1-('data'!$G$22^O367)/('data'!$G$22^O367+N367^O367))</f>
        <v>41.0747857450085</v>
      </c>
      <c r="R367" s="29">
        <f>VLOOKUP(IF(P367-'data'!$G$24&lt;0,0,P367-'data'!$G$24),P2:Q1104,2)</f>
        <v>41.0750039168398</v>
      </c>
    </row>
    <row r="368" ht="20.05" customHeight="1">
      <c r="A368" s="22">
        <f>$A367+C367</f>
        <v>1817.560866034490</v>
      </c>
      <c r="B368" s="23">
        <v>3.5</v>
      </c>
      <c r="C368" s="24">
        <v>5</v>
      </c>
      <c r="D368" t="b" s="25">
        <f>D$3</f>
        <v>1</v>
      </c>
      <c r="E368" s="24">
        <f>IF(B368-B367&gt;0,(B368-B367)/'data'!$G$26*100-1,E367-C368)</f>
        <v>-1770</v>
      </c>
      <c r="F368" s="25">
        <f>3600*(B368*'data'!$C$15/1000-H368-I368)/C368</f>
        <v>534.6874292949479</v>
      </c>
      <c r="G368" s="25">
        <f>IF(N368&gt;B368,0,IF(E368&gt;0,'data'!$H$29,IF(F368&lt;0,0,F368)))</f>
        <v>534.6874292949479</v>
      </c>
      <c r="H368" s="30">
        <f>(J368*'data'!$C$16+K368*OFFSET('data'!$C$17,0,$D$3)-I367*(OFFSET('data'!$C$18,0,$D$3)+'data'!$C$19+OFFSET('data'!$C$20,0,$D$3)))*$C368/60</f>
        <v>-0.742908040771331</v>
      </c>
      <c r="I368" s="30">
        <f>(G367/60)*$C368/60+H368+I367</f>
        <v>22.9090190055502</v>
      </c>
      <c r="J368" s="30">
        <f>J367+('data'!$C$19*I367-'data'!$C$16*J367)*$C368/60</f>
        <v>88.2046651748139</v>
      </c>
      <c r="K368" s="30">
        <f>K367+(OFFSET('data'!$C$20,0,$D$3)*I367-OFFSET('data'!$C$17,0,$D$3)*K367)*$C368/60</f>
        <v>90.7443052969285</v>
      </c>
      <c r="L368" s="28">
        <f>$A368/60</f>
        <v>30.2926811005748</v>
      </c>
      <c r="M368" s="24">
        <f>I368/'data'!$C$15*1000</f>
        <v>3.50004378850673</v>
      </c>
      <c r="N368" s="24">
        <f>N367+'data'!$G$21*(M367-N367)/60*C367</f>
        <v>3.49958287833417</v>
      </c>
      <c r="O368" s="25">
        <f>IF(N368&lt;='data'!$G$22,1.89,1.47)</f>
        <v>1.47</v>
      </c>
      <c r="P368" s="24">
        <f>$A368</f>
        <v>1817.560866034490</v>
      </c>
      <c r="Q368" s="29">
        <f>'data'!$G$23-'data'!$G$23*(1-('data'!$G$22^O368)/('data'!$G$22^O368+N368^O368))</f>
        <v>41.0747328532995</v>
      </c>
      <c r="R368" s="29">
        <f>VLOOKUP(IF(P368-'data'!$G$24&lt;0,0,P368-'data'!$G$24),P2:Q1104,2)</f>
        <v>41.0749483671349</v>
      </c>
    </row>
    <row r="369" ht="20.05" customHeight="1">
      <c r="A369" s="22">
        <f>$A368+C368</f>
        <v>1822.560866034490</v>
      </c>
      <c r="B369" s="23">
        <v>3.5</v>
      </c>
      <c r="C369" s="24">
        <v>5</v>
      </c>
      <c r="D369" t="b" s="25">
        <f>D$3</f>
        <v>1</v>
      </c>
      <c r="E369" s="24">
        <f>IF(B369-B368&gt;0,(B369-B368)/'data'!$G$26*100-1,E368-C369)</f>
        <v>-1775</v>
      </c>
      <c r="F369" s="25">
        <f>3600*(B369*'data'!$C$15/1000-H369-I369)/C369</f>
        <v>534.482909058141</v>
      </c>
      <c r="G369" s="25">
        <f>IF(N369&gt;B369,0,IF(E369&gt;0,'data'!$H$29,IF(F369&lt;0,0,F369)))</f>
        <v>534.482909058141</v>
      </c>
      <c r="H369" s="30">
        <f>(J369*'data'!$C$16+K369*OFFSET('data'!$C$17,0,$D$3)-I368*(OFFSET('data'!$C$18,0,$D$3)+'data'!$C$19+OFFSET('data'!$C$20,0,$D$3)))*$C369/60</f>
        <v>-0.742622707231577</v>
      </c>
      <c r="I369" s="30">
        <f>(G368/60)*$C369/60+H369+I368</f>
        <v>22.9090177278949</v>
      </c>
      <c r="J369" s="30">
        <f>J368+('data'!$C$19*I368-'data'!$C$16*J368)*$C369/60</f>
        <v>88.2407138299595</v>
      </c>
      <c r="K369" s="30">
        <f>K368+(OFFSET('data'!$C$20,0,$D$3)*I368-OFFSET('data'!$C$17,0,$D$3)*K368)*$C369/60</f>
        <v>90.93646251697839</v>
      </c>
      <c r="L369" s="28">
        <f>$A369/60</f>
        <v>30.3760144339082</v>
      </c>
      <c r="M369" s="24">
        <f>I369/'data'!$C$15*1000</f>
        <v>3.50004359330633</v>
      </c>
      <c r="N369" s="24">
        <f>N368+'data'!$G$21*(M368-N368)/60*C368</f>
        <v>3.49958830196245</v>
      </c>
      <c r="O369" s="25">
        <f>IF(N369&lt;='data'!$G$22,1.89,1.47)</f>
        <v>1.47</v>
      </c>
      <c r="P369" s="24">
        <f>$A369</f>
        <v>1822.560866034490</v>
      </c>
      <c r="Q369" s="29">
        <f>'data'!$G$23-'data'!$G$23*(1-('data'!$G$22^O369)/('data'!$G$22^O369+N369^O369))</f>
        <v>41.0746806063291</v>
      </c>
      <c r="R369" s="29">
        <f>VLOOKUP(IF(P369-'data'!$G$24&lt;0,0,P369-'data'!$G$24),P2:Q1104,2)</f>
        <v>41.0748934939751</v>
      </c>
    </row>
    <row r="370" ht="20.05" customHeight="1">
      <c r="A370" s="22">
        <f>$A369+C369</f>
        <v>1827.560866034490</v>
      </c>
      <c r="B370" s="23">
        <v>3.5</v>
      </c>
      <c r="C370" s="24">
        <v>5</v>
      </c>
      <c r="D370" t="b" s="25">
        <f>D$3</f>
        <v>1</v>
      </c>
      <c r="E370" s="24">
        <f>IF(B370-B369&gt;0,(B370-B369)/'data'!$G$26*100-1,E369-C370)</f>
        <v>-1780</v>
      </c>
      <c r="F370" s="25">
        <f>3600*(B370*'data'!$C$15/1000-H370-I370)/C370</f>
        <v>534.279298158240</v>
      </c>
      <c r="G370" s="25">
        <f>IF(N370&gt;B370,0,IF(E370&gt;0,'data'!$H$29,IF(F370&lt;0,0,F370)))</f>
        <v>534.279298158240</v>
      </c>
      <c r="H370" s="30">
        <f>(J370*'data'!$C$16+K370*OFFSET('data'!$C$17,0,$D$3)-I369*(OFFSET('data'!$C$18,0,$D$3)+'data'!$C$19+OFFSET('data'!$C$20,0,$D$3)))*$C370/60</f>
        <v>-0.742338644003448</v>
      </c>
      <c r="I370" s="30">
        <f>(G369/60)*$C370/60+H370+I369</f>
        <v>22.9090164575833</v>
      </c>
      <c r="J370" s="30">
        <f>J369+('data'!$C$19*I369-'data'!$C$16*J369)*$C370/60</f>
        <v>88.27655090783151</v>
      </c>
      <c r="K370" s="30">
        <f>K369+(OFFSET('data'!$C$20,0,$D$3)*I369-OFFSET('data'!$C$17,0,$D$3)*K369)*$C370/60</f>
        <v>91.1285460098852</v>
      </c>
      <c r="L370" s="28">
        <f>$A370/60</f>
        <v>30.4593477672415</v>
      </c>
      <c r="M370" s="24">
        <f>I370/'data'!$C$15*1000</f>
        <v>3.50004339922791</v>
      </c>
      <c r="N370" s="24">
        <f>N369+'data'!$G$21*(M369-N369)/60*C369</f>
        <v>3.49959365947277</v>
      </c>
      <c r="O370" s="25">
        <f>IF(N370&lt;='data'!$G$22,1.89,1.47)</f>
        <v>1.47</v>
      </c>
      <c r="P370" s="24">
        <f>$A370</f>
        <v>1827.560866034490</v>
      </c>
      <c r="Q370" s="29">
        <f>'data'!$G$23-'data'!$G$23*(1-('data'!$G$22^O370)/('data'!$G$22^O370+N370^O370))</f>
        <v>41.0746289963803</v>
      </c>
      <c r="R370" s="29">
        <f>VLOOKUP(IF(P370-'data'!$G$24&lt;0,0,P370-'data'!$G$24),P2:Q1104,2)</f>
        <v>41.0748392892658</v>
      </c>
    </row>
    <row r="371" ht="20.05" customHeight="1">
      <c r="A371" s="22">
        <f>$A370+C370</f>
        <v>1832.560866034490</v>
      </c>
      <c r="B371" s="23">
        <v>3.5</v>
      </c>
      <c r="C371" s="24">
        <v>5</v>
      </c>
      <c r="D371" t="b" s="25">
        <f>D$3</f>
        <v>1</v>
      </c>
      <c r="E371" s="24">
        <f>IF(B371-B370&gt;0,(B371-B370)/'data'!$G$26*100-1,E370-C371)</f>
        <v>-1785</v>
      </c>
      <c r="F371" s="25">
        <f>3600*(B371*'data'!$C$15/1000-H371-I371)/C371</f>
        <v>534.076591369860</v>
      </c>
      <c r="G371" s="25">
        <f>IF(N371&gt;B371,0,IF(E371&gt;0,'data'!$H$29,IF(F371&lt;0,0,F371)))</f>
        <v>534.076591369860</v>
      </c>
      <c r="H371" s="30">
        <f>(J371*'data'!$C$16+K371*OFFSET('data'!$C$17,0,$D$3)-I370*(OFFSET('data'!$C$18,0,$D$3)+'data'!$C$19+OFFSET('data'!$C$20,0,$D$3)))*$C371/60</f>
        <v>-0.742055843786365</v>
      </c>
      <c r="I371" s="30">
        <f>(G370/60)*$C371/60+H371+I370</f>
        <v>22.9090151945723</v>
      </c>
      <c r="J371" s="30">
        <f>J370+('data'!$C$19*I370-'data'!$C$16*J370)*$C371/60</f>
        <v>88.3121776502184</v>
      </c>
      <c r="K371" s="30">
        <f>K370+(OFFSET('data'!$C$20,0,$D$3)*I370-OFFSET('data'!$C$17,0,$D$3)*K370)*$C371/60</f>
        <v>91.3205558040045</v>
      </c>
      <c r="L371" s="28">
        <f>$A371/60</f>
        <v>30.5426811005748</v>
      </c>
      <c r="M371" s="24">
        <f>I371/'data'!$C$15*1000</f>
        <v>3.50004320626488</v>
      </c>
      <c r="N371" s="24">
        <f>N370+'data'!$G$21*(M370-N370)/60*C370</f>
        <v>3.49959895165636</v>
      </c>
      <c r="O371" s="25">
        <f>IF(N371&lt;='data'!$G$22,1.89,1.47)</f>
        <v>1.47</v>
      </c>
      <c r="P371" s="24">
        <f>$A371</f>
        <v>1832.560866034490</v>
      </c>
      <c r="Q371" s="29">
        <f>'data'!$G$23-'data'!$G$23*(1-('data'!$G$22^O371)/('data'!$G$22^O371+N371^O371))</f>
        <v>41.0745780158275</v>
      </c>
      <c r="R371" s="29">
        <f>VLOOKUP(IF(P371-'data'!$G$24&lt;0,0,P371-'data'!$G$24),P2:Q1104,2)</f>
        <v>41.0747857450085</v>
      </c>
    </row>
    <row r="372" ht="20.05" customHeight="1">
      <c r="A372" s="22">
        <f>$A371+C371</f>
        <v>1837.560866034490</v>
      </c>
      <c r="B372" s="23">
        <v>3.5</v>
      </c>
      <c r="C372" s="24">
        <v>5</v>
      </c>
      <c r="D372" t="b" s="25">
        <f>D$3</f>
        <v>1</v>
      </c>
      <c r="E372" s="24">
        <f>IF(B372-B371&gt;0,(B372-B371)/'data'!$G$26*100-1,E371-C372)</f>
        <v>-1790</v>
      </c>
      <c r="F372" s="25">
        <f>3600*(B372*'data'!$C$15/1000-H372-I372)/C372</f>
        <v>533.874783498274</v>
      </c>
      <c r="G372" s="25">
        <f>IF(N372&gt;B372,0,IF(E372&gt;0,'data'!$H$29,IF(F372&lt;0,0,F372)))</f>
        <v>533.874783498274</v>
      </c>
      <c r="H372" s="30">
        <f>(J372*'data'!$C$16+K372*OFFSET('data'!$C$17,0,$D$3)-I371*(OFFSET('data'!$C$18,0,$D$3)+'data'!$C$19+OFFSET('data'!$C$20,0,$D$3)))*$C372/60</f>
        <v>-0.741774299322529</v>
      </c>
      <c r="I372" s="30">
        <f>(G371/60)*$C372/60+H372+I371</f>
        <v>22.909013938819</v>
      </c>
      <c r="J372" s="30">
        <f>J371+('data'!$C$19*I371-'data'!$C$16*J371)*$C372/60</f>
        <v>88.34759529162049</v>
      </c>
      <c r="K372" s="30">
        <f>K371+(OFFSET('data'!$C$20,0,$D$3)*I371-OFFSET('data'!$C$17,0,$D$3)*K371)*$C372/60</f>
        <v>91.5124919276807</v>
      </c>
      <c r="L372" s="28">
        <f>$A372/60</f>
        <v>30.6260144339082</v>
      </c>
      <c r="M372" s="24">
        <f>I372/'data'!$C$15*1000</f>
        <v>3.50004301441068</v>
      </c>
      <c r="N372" s="24">
        <f>N371+'data'!$G$21*(M371-N371)/60*C371</f>
        <v>3.49960417929506</v>
      </c>
      <c r="O372" s="25">
        <f>IF(N372&lt;='data'!$G$22,1.89,1.47)</f>
        <v>1.47</v>
      </c>
      <c r="P372" s="24">
        <f>$A372</f>
        <v>1837.560866034490</v>
      </c>
      <c r="Q372" s="29">
        <f>'data'!$G$23-'data'!$G$23*(1-('data'!$G$22^O372)/('data'!$G$22^O372+N372^O372))</f>
        <v>41.074527657136</v>
      </c>
      <c r="R372" s="29">
        <f>VLOOKUP(IF(P372-'data'!$G$24&lt;0,0,P372-'data'!$G$24),P2:Q1104,2)</f>
        <v>41.0747328532995</v>
      </c>
    </row>
    <row r="373" ht="20.05" customHeight="1">
      <c r="A373" s="22">
        <f>$A372+C372</f>
        <v>1842.560866034490</v>
      </c>
      <c r="B373" s="23">
        <v>3.5</v>
      </c>
      <c r="C373" s="24">
        <v>5</v>
      </c>
      <c r="D373" t="b" s="25">
        <f>D$3</f>
        <v>1</v>
      </c>
      <c r="E373" s="24">
        <f>IF(B373-B372&gt;0,(B373-B372)/'data'!$G$26*100-1,E372-C373)</f>
        <v>-1795</v>
      </c>
      <c r="F373" s="25">
        <f>3600*(B373*'data'!$C$15/1000-H373-I373)/C373</f>
        <v>533.673869379019</v>
      </c>
      <c r="G373" s="25">
        <f>IF(N373&gt;B373,0,IF(E373&gt;0,'data'!$H$29,IF(F373&lt;0,0,F373)))</f>
        <v>533.673869379019</v>
      </c>
      <c r="H373" s="30">
        <f>(J373*'data'!$C$16+K373*OFFSET('data'!$C$17,0,$D$3)-I372*(OFFSET('data'!$C$18,0,$D$3)+'data'!$C$19+OFFSET('data'!$C$20,0,$D$3)))*$C373/60</f>
        <v>-0.741494003396675</v>
      </c>
      <c r="I373" s="30">
        <f>(G372/60)*$C373/60+H373+I372</f>
        <v>22.909012690281</v>
      </c>
      <c r="J373" s="30">
        <f>J372+('data'!$C$19*I372-'data'!$C$16*J372)*$C373/60</f>
        <v>88.38280505929259</v>
      </c>
      <c r="K373" s="30">
        <f>K372+(OFFSET('data'!$C$20,0,$D$3)*I372-OFFSET('data'!$C$17,0,$D$3)*K372)*$C373/60</f>
        <v>91.7043544092468</v>
      </c>
      <c r="L373" s="28">
        <f>$A373/60</f>
        <v>30.7093477672415</v>
      </c>
      <c r="M373" s="24">
        <f>I373/'data'!$C$15*1000</f>
        <v>3.50004282365883</v>
      </c>
      <c r="N373" s="24">
        <f>N372+'data'!$G$21*(M372-N372)/60*C372</f>
        <v>3.49960934316144</v>
      </c>
      <c r="O373" s="25">
        <f>IF(N373&lt;='data'!$G$22,1.89,1.47)</f>
        <v>1.47</v>
      </c>
      <c r="P373" s="24">
        <f>$A373</f>
        <v>1842.560866034490</v>
      </c>
      <c r="Q373" s="29">
        <f>'data'!$G$23-'data'!$G$23*(1-('data'!$G$22^O373)/('data'!$G$22^O373+N373^O373))</f>
        <v>41.074477912860</v>
      </c>
      <c r="R373" s="29">
        <f>VLOOKUP(IF(P373-'data'!$G$24&lt;0,0,P373-'data'!$G$24),P2:Q1104,2)</f>
        <v>41.0746806063291</v>
      </c>
    </row>
    <row r="374" ht="20.05" customHeight="1">
      <c r="A374" s="22">
        <f>$A373+C373</f>
        <v>1847.560866034490</v>
      </c>
      <c r="B374" s="23">
        <v>3.5</v>
      </c>
      <c r="C374" s="24">
        <v>5</v>
      </c>
      <c r="D374" t="b" s="25">
        <f>D$3</f>
        <v>1</v>
      </c>
      <c r="E374" s="24">
        <f>IF(B374-B373&gt;0,(B374-B373)/'data'!$G$26*100-1,E373-C374)</f>
        <v>-1800</v>
      </c>
      <c r="F374" s="25">
        <f>3600*(B374*'data'!$C$15/1000-H374-I374)/C374</f>
        <v>533.473843878019</v>
      </c>
      <c r="G374" s="25">
        <f>IF(N374&gt;B374,0,IF(E374&gt;0,'data'!$H$29,IF(F374&lt;0,0,F374)))</f>
        <v>533.473843878019</v>
      </c>
      <c r="H374" s="30">
        <f>(J374*'data'!$C$16+K374*OFFSET('data'!$C$17,0,$D$3)-I373*(OFFSET('data'!$C$18,0,$D$3)+'data'!$C$19+OFFSET('data'!$C$20,0,$D$3)))*$C374/60</f>
        <v>-0.741214948835842</v>
      </c>
      <c r="I374" s="30">
        <f>(G373/60)*$C374/60+H374+I373</f>
        <v>22.909011448916</v>
      </c>
      <c r="J374" s="30">
        <f>J373+('data'!$C$19*I373-'data'!$C$16*J373)*$C374/60</f>
        <v>88.4178081732863</v>
      </c>
      <c r="K374" s="30">
        <f>K373+(OFFSET('data'!$C$20,0,$D$3)*I373-OFFSET('data'!$C$17,0,$D$3)*K373)*$C374/60</f>
        <v>91.89614327702451</v>
      </c>
      <c r="L374" s="28">
        <f>$A374/60</f>
        <v>30.7926811005748</v>
      </c>
      <c r="M374" s="24">
        <f>I374/'data'!$C$15*1000</f>
        <v>3.50004263400288</v>
      </c>
      <c r="N374" s="24">
        <f>N373+'data'!$G$21*(M373-N373)/60*C373</f>
        <v>3.49961444401888</v>
      </c>
      <c r="O374" s="25">
        <f>IF(N374&lt;='data'!$G$22,1.89,1.47)</f>
        <v>1.47</v>
      </c>
      <c r="P374" s="24">
        <f>$A374</f>
        <v>1847.560866034490</v>
      </c>
      <c r="Q374" s="29">
        <f>'data'!$G$23-'data'!$G$23*(1-('data'!$G$22^O374)/('data'!$G$22^O374+N374^O374))</f>
        <v>41.0744287756427</v>
      </c>
      <c r="R374" s="29">
        <f>VLOOKUP(IF(P374-'data'!$G$24&lt;0,0,P374-'data'!$G$24),P2:Q1104,2)</f>
        <v>41.0746289963803</v>
      </c>
    </row>
    <row r="375" ht="20.05" customHeight="1">
      <c r="A375" s="22">
        <f>$A374+C374</f>
        <v>1852.560866034490</v>
      </c>
      <c r="B375" s="23">
        <v>3.5</v>
      </c>
      <c r="C375" s="24">
        <v>5</v>
      </c>
      <c r="D375" t="b" s="25">
        <f>D$3</f>
        <v>1</v>
      </c>
      <c r="E375" s="24">
        <f>IF(B375-B374&gt;0,(B375-B374)/'data'!$G$26*100-1,E374-C375)</f>
        <v>-1805</v>
      </c>
      <c r="F375" s="25">
        <f>3600*(B375*'data'!$C$15/1000-H375-I375)/C375</f>
        <v>533.274701891317</v>
      </c>
      <c r="G375" s="25">
        <f>IF(N375&gt;B375,0,IF(E375&gt;0,'data'!$H$29,IF(F375&lt;0,0,F375)))</f>
        <v>533.274701891317</v>
      </c>
      <c r="H375" s="30">
        <f>(J375*'data'!$C$16+K375*OFFSET('data'!$C$17,0,$D$3)-I374*(OFFSET('data'!$C$18,0,$D$3)+'data'!$C$19+OFFSET('data'!$C$20,0,$D$3)))*$C375/60</f>
        <v>-0.7409371285091</v>
      </c>
      <c r="I375" s="30">
        <f>(G374/60)*$C375/60+H375+I374</f>
        <v>22.9090102146819</v>
      </c>
      <c r="J375" s="30">
        <f>J374+('data'!$C$19*I374-'data'!$C$16*J374)*$C375/60</f>
        <v>88.4526058464927</v>
      </c>
      <c r="K375" s="30">
        <f>K374+(OFFSET('data'!$C$20,0,$D$3)*I374-OFFSET('data'!$C$17,0,$D$3)*K374)*$C375/60</f>
        <v>92.0878585593243</v>
      </c>
      <c r="L375" s="28">
        <f>$A375/60</f>
        <v>30.8760144339082</v>
      </c>
      <c r="M375" s="24">
        <f>I375/'data'!$C$15*1000</f>
        <v>3.50004244543638</v>
      </c>
      <c r="N375" s="24">
        <f>N374+'data'!$G$21*(M374-N374)/60*C374</f>
        <v>3.49961948262172</v>
      </c>
      <c r="O375" s="25">
        <f>IF(N375&lt;='data'!$G$22,1.89,1.47)</f>
        <v>1.47</v>
      </c>
      <c r="P375" s="24">
        <f>$A375</f>
        <v>1852.560866034490</v>
      </c>
      <c r="Q375" s="29">
        <f>'data'!$G$23-'data'!$G$23*(1-('data'!$G$22^O375)/('data'!$G$22^O375+N375^O375))</f>
        <v>41.0743802382145</v>
      </c>
      <c r="R375" s="29">
        <f>VLOOKUP(IF(P375-'data'!$G$24&lt;0,0,P375-'data'!$G$24),P2:Q1104,2)</f>
        <v>41.0745780158275</v>
      </c>
    </row>
    <row r="376" ht="20.05" customHeight="1">
      <c r="A376" s="22">
        <f>$A375+C375</f>
        <v>1857.560866034490</v>
      </c>
      <c r="B376" s="23">
        <v>3.5</v>
      </c>
      <c r="C376" s="24">
        <v>5</v>
      </c>
      <c r="D376" t="b" s="25">
        <f>D$3</f>
        <v>1</v>
      </c>
      <c r="E376" s="24">
        <f>IF(B376-B375&gt;0,(B376-B375)/'data'!$G$26*100-1,E375-C376)</f>
        <v>-1810</v>
      </c>
      <c r="F376" s="25">
        <f>3600*(B376*'data'!$C$15/1000-H376-I376)/C376</f>
        <v>533.076438344756</v>
      </c>
      <c r="G376" s="25">
        <f>IF(N376&gt;B376,0,IF(E376&gt;0,'data'!$H$29,IF(F376&lt;0,0,F376)))</f>
        <v>533.076438344756</v>
      </c>
      <c r="H376" s="30">
        <f>(J376*'data'!$C$16+K376*OFFSET('data'!$C$17,0,$D$3)-I375*(OFFSET('data'!$C$18,0,$D$3)+'data'!$C$19+OFFSET('data'!$C$20,0,$D$3)))*$C376/60</f>
        <v>-0.740660535327309</v>
      </c>
      <c r="I376" s="30">
        <f>(G375/60)*$C376/60+H376+I375</f>
        <v>22.909008987537</v>
      </c>
      <c r="J376" s="30">
        <f>J375+('data'!$C$19*I375-'data'!$C$16*J375)*$C376/60</f>
        <v>88.4871992846841</v>
      </c>
      <c r="K376" s="30">
        <f>K375+(OFFSET('data'!$C$20,0,$D$3)*I375-OFFSET('data'!$C$17,0,$D$3)*K375)*$C376/60</f>
        <v>92.27950028444531</v>
      </c>
      <c r="L376" s="28">
        <f>$A376/60</f>
        <v>30.9593477672415</v>
      </c>
      <c r="M376" s="24">
        <f>I376/'data'!$C$15*1000</f>
        <v>3.50004225795298</v>
      </c>
      <c r="N376" s="24">
        <f>N375+'data'!$G$21*(M375-N375)/60*C375</f>
        <v>3.49962445971535</v>
      </c>
      <c r="O376" s="25">
        <f>IF(N376&lt;='data'!$G$22,1.89,1.47)</f>
        <v>1.47</v>
      </c>
      <c r="P376" s="24">
        <f>$A376</f>
        <v>1857.560866034490</v>
      </c>
      <c r="Q376" s="29">
        <f>'data'!$G$23-'data'!$G$23*(1-('data'!$G$22^O376)/('data'!$G$22^O376+N376^O376))</f>
        <v>41.0743322933917</v>
      </c>
      <c r="R376" s="29">
        <f>VLOOKUP(IF(P376-'data'!$G$24&lt;0,0,P376-'data'!$G$24),P2:Q1104,2)</f>
        <v>41.074527657136</v>
      </c>
    </row>
    <row r="377" ht="20.05" customHeight="1">
      <c r="A377" s="22">
        <f>$A376+C376</f>
        <v>1862.560866034490</v>
      </c>
      <c r="B377" s="23">
        <v>3.5</v>
      </c>
      <c r="C377" s="24">
        <v>5</v>
      </c>
      <c r="D377" t="b" s="25">
        <f>D$3</f>
        <v>1</v>
      </c>
      <c r="E377" s="24">
        <f>IF(B377-B376&gt;0,(B377-B376)/'data'!$G$26*100-1,E376-C377)</f>
        <v>-1815</v>
      </c>
      <c r="F377" s="25">
        <f>3600*(B377*'data'!$C$15/1000-H377-I377)/C377</f>
        <v>532.879048194099</v>
      </c>
      <c r="G377" s="25">
        <f>IF(N377&gt;B377,0,IF(E377&gt;0,'data'!$H$29,IF(F377&lt;0,0,F377)))</f>
        <v>532.879048194099</v>
      </c>
      <c r="H377" s="30">
        <f>(J377*'data'!$C$16+K377*OFFSET('data'!$C$17,0,$D$3)-I376*(OFFSET('data'!$C$18,0,$D$3)+'data'!$C$19+OFFSET('data'!$C$20,0,$D$3)))*$C377/60</f>
        <v>-0.740385162242886</v>
      </c>
      <c r="I377" s="30">
        <f>(G376/60)*$C377/60+H377+I376</f>
        <v>22.9090077674396</v>
      </c>
      <c r="J377" s="30">
        <f>J376+('data'!$C$19*I376-'data'!$C$16*J376)*$C377/60</f>
        <v>88.521589686556</v>
      </c>
      <c r="K377" s="30">
        <f>K376+(OFFSET('data'!$C$20,0,$D$3)*I376-OFFSET('data'!$C$17,0,$D$3)*K376)*$C377/60</f>
        <v>92.4710684806755</v>
      </c>
      <c r="L377" s="28">
        <f>$A377/60</f>
        <v>31.0426811005748</v>
      </c>
      <c r="M377" s="24">
        <f>I377/'data'!$C$15*1000</f>
        <v>3.50004207154629</v>
      </c>
      <c r="N377" s="24">
        <f>N376+'data'!$G$21*(M376-N376)/60*C376</f>
        <v>3.4996293760363</v>
      </c>
      <c r="O377" s="25">
        <f>IF(N377&lt;='data'!$G$22,1.89,1.47)</f>
        <v>1.47</v>
      </c>
      <c r="P377" s="24">
        <f>$A377</f>
        <v>1862.560866034490</v>
      </c>
      <c r="Q377" s="29">
        <f>'data'!$G$23-'data'!$G$23*(1-('data'!$G$22^O377)/('data'!$G$22^O377+N377^O377))</f>
        <v>41.0742849340764</v>
      </c>
      <c r="R377" s="29">
        <f>VLOOKUP(IF(P377-'data'!$G$24&lt;0,0,P377-'data'!$G$24),P2:Q1104,2)</f>
        <v>41.074477912860</v>
      </c>
    </row>
    <row r="378" ht="20.05" customHeight="1">
      <c r="A378" s="22">
        <f>$A377+C377</f>
        <v>1867.560866034490</v>
      </c>
      <c r="B378" s="23">
        <v>3.5</v>
      </c>
      <c r="C378" s="24">
        <v>5</v>
      </c>
      <c r="D378" t="b" s="25">
        <f>D$3</f>
        <v>1</v>
      </c>
      <c r="E378" s="24">
        <f>IF(B378-B377&gt;0,(B378-B377)/'data'!$G$26*100-1,E377-C378)</f>
        <v>-1820</v>
      </c>
      <c r="F378" s="25">
        <f>3600*(B378*'data'!$C$15/1000-H378-I378)/C378</f>
        <v>532.682526424482</v>
      </c>
      <c r="G378" s="25">
        <f>IF(N378&gt;B378,0,IF(E378&gt;0,'data'!$H$29,IF(F378&lt;0,0,F378)))</f>
        <v>532.682526424482</v>
      </c>
      <c r="H378" s="30">
        <f>(J378*'data'!$C$16+K378*OFFSET('data'!$C$17,0,$D$3)-I377*(OFFSET('data'!$C$18,0,$D$3)+'data'!$C$19+OFFSET('data'!$C$20,0,$D$3)))*$C378/60</f>
        <v>-0.74011100224954</v>
      </c>
      <c r="I378" s="30">
        <f>(G377/60)*$C378/60+H378+I377</f>
        <v>22.9090065543485</v>
      </c>
      <c r="J378" s="30">
        <f>J377+('data'!$C$19*I377-'data'!$C$16*J377)*$C378/60</f>
        <v>88.5557782437683</v>
      </c>
      <c r="K378" s="30">
        <f>K377+(OFFSET('data'!$C$20,0,$D$3)*I377-OFFSET('data'!$C$17,0,$D$3)*K377)*$C378/60</f>
        <v>92.6625631762915</v>
      </c>
      <c r="L378" s="28">
        <f>$A378/60</f>
        <v>31.1260144339082</v>
      </c>
      <c r="M378" s="24">
        <f>I378/'data'!$C$15*1000</f>
        <v>3.50004188621003</v>
      </c>
      <c r="N378" s="24">
        <f>N377+'data'!$G$21*(M377-N377)/60*C377</f>
        <v>3.49963423231236</v>
      </c>
      <c r="O378" s="25">
        <f>IF(N378&lt;='data'!$G$22,1.89,1.47)</f>
        <v>1.47</v>
      </c>
      <c r="P378" s="24">
        <f>$A378</f>
        <v>1867.560866034490</v>
      </c>
      <c r="Q378" s="29">
        <f>'data'!$G$23-'data'!$G$23*(1-('data'!$G$22^O378)/('data'!$G$22^O378+N378^O378))</f>
        <v>41.0742381532549</v>
      </c>
      <c r="R378" s="29">
        <f>VLOOKUP(IF(P378-'data'!$G$24&lt;0,0,P378-'data'!$G$24),P2:Q1104,2)</f>
        <v>41.0744287756427</v>
      </c>
    </row>
    <row r="379" ht="20.05" customHeight="1">
      <c r="A379" s="22">
        <f>$A378+C378</f>
        <v>1872.560866034490</v>
      </c>
      <c r="B379" s="23">
        <v>3.5</v>
      </c>
      <c r="C379" s="24">
        <v>5</v>
      </c>
      <c r="D379" t="b" s="25">
        <f>D$3</f>
        <v>1</v>
      </c>
      <c r="E379" s="24">
        <f>IF(B379-B378&gt;0,(B379-B378)/'data'!$G$26*100-1,E378-C379)</f>
        <v>-1825</v>
      </c>
      <c r="F379" s="25">
        <f>3600*(B379*'data'!$C$15/1000-H379-I379)/C379</f>
        <v>532.486868050467</v>
      </c>
      <c r="G379" s="25">
        <f>IF(N379&gt;B379,0,IF(E379&gt;0,'data'!$H$29,IF(F379&lt;0,0,F379)))</f>
        <v>532.486868050467</v>
      </c>
      <c r="H379" s="30">
        <f>(J379*'data'!$C$16+K379*OFFSET('data'!$C$17,0,$D$3)-I378*(OFFSET('data'!$C$18,0,$D$3)+'data'!$C$19+OFFSET('data'!$C$20,0,$D$3)))*$C379/60</f>
        <v>-0.739838048382053</v>
      </c>
      <c r="I379" s="30">
        <f>(G378/60)*$C379/60+H379+I378</f>
        <v>22.9090053482227</v>
      </c>
      <c r="J379" s="30">
        <f>J378+('data'!$C$19*I378-'data'!$C$16*J378)*$C379/60</f>
        <v>88.589766140987</v>
      </c>
      <c r="K379" s="30">
        <f>K378+(OFFSET('data'!$C$20,0,$D$3)*I378-OFFSET('data'!$C$17,0,$D$3)*K378)*$C379/60</f>
        <v>92.8539843995587</v>
      </c>
      <c r="L379" s="28">
        <f>$A379/60</f>
        <v>31.2093477672415</v>
      </c>
      <c r="M379" s="24">
        <f>I379/'data'!$C$15*1000</f>
        <v>3.50004170193793</v>
      </c>
      <c r="N379" s="24">
        <f>N378+'data'!$G$21*(M378-N378)/60*C378</f>
        <v>3.4996390292627</v>
      </c>
      <c r="O379" s="25">
        <f>IF(N379&lt;='data'!$G$22,1.89,1.47)</f>
        <v>1.47</v>
      </c>
      <c r="P379" s="24">
        <f>$A379</f>
        <v>1872.560866034490</v>
      </c>
      <c r="Q379" s="29">
        <f>'data'!$G$23-'data'!$G$23*(1-('data'!$G$22^O379)/('data'!$G$22^O379+N379^O379))</f>
        <v>41.0741919439966</v>
      </c>
      <c r="R379" s="29">
        <f>VLOOKUP(IF(P379-'data'!$G$24&lt;0,0,P379-'data'!$G$24),P2:Q1104,2)</f>
        <v>41.0743802382145</v>
      </c>
    </row>
    <row r="380" ht="20.05" customHeight="1">
      <c r="A380" s="22">
        <f>$A379+C379</f>
        <v>1877.560866034490</v>
      </c>
      <c r="B380" s="23">
        <v>3.5</v>
      </c>
      <c r="C380" s="24">
        <v>5</v>
      </c>
      <c r="D380" t="b" s="25">
        <f>D$3</f>
        <v>1</v>
      </c>
      <c r="E380" s="24">
        <f>IF(B380-B379&gt;0,(B380-B379)/'data'!$G$26*100-1,E379-C380)</f>
        <v>-1830</v>
      </c>
      <c r="F380" s="25">
        <f>3600*(B380*'data'!$C$15/1000-H380-I380)/C380</f>
        <v>532.292068116011</v>
      </c>
      <c r="G380" s="25">
        <f>IF(N380&gt;B380,0,IF(E380&gt;0,'data'!$H$29,IF(F380&lt;0,0,F380)))</f>
        <v>532.292068116011</v>
      </c>
      <c r="H380" s="30">
        <f>(J380*'data'!$C$16+K380*OFFSET('data'!$C$17,0,$D$3)-I379*(OFFSET('data'!$C$18,0,$D$3)+'data'!$C$19+OFFSET('data'!$C$20,0,$D$3)))*$C380/60</f>
        <v>-0.73956629371603</v>
      </c>
      <c r="I380" s="30">
        <f>(G379/60)*$C380/60+H380+I379</f>
        <v>22.9090041490212</v>
      </c>
      <c r="J380" s="30">
        <f>J379+('data'!$C$19*I379-'data'!$C$16*J379)*$C380/60</f>
        <v>88.6235545559251</v>
      </c>
      <c r="K380" s="30">
        <f>K379+(OFFSET('data'!$C$20,0,$D$3)*I379-OFFSET('data'!$C$17,0,$D$3)*K379)*$C380/60</f>
        <v>93.0453321787312</v>
      </c>
      <c r="L380" s="28">
        <f>$A380/60</f>
        <v>31.2926811005748</v>
      </c>
      <c r="M380" s="24">
        <f>I380/'data'!$C$15*1000</f>
        <v>3.50004151872372</v>
      </c>
      <c r="N380" s="24">
        <f>N379+'data'!$G$21*(M379-N379)/60*C379</f>
        <v>3.49964376759793</v>
      </c>
      <c r="O380" s="25">
        <f>IF(N380&lt;='data'!$G$22,1.89,1.47)</f>
        <v>1.47</v>
      </c>
      <c r="P380" s="24">
        <f>$A380</f>
        <v>1877.560866034490</v>
      </c>
      <c r="Q380" s="29">
        <f>'data'!$G$23-'data'!$G$23*(1-('data'!$G$22^O380)/('data'!$G$22^O380+N380^O380))</f>
        <v>41.0741462994534</v>
      </c>
      <c r="R380" s="29">
        <f>VLOOKUP(IF(P380-'data'!$G$24&lt;0,0,P380-'data'!$G$24),P2:Q1104,2)</f>
        <v>41.0743322933917</v>
      </c>
    </row>
    <row r="381" ht="20.05" customHeight="1">
      <c r="A381" s="22">
        <f>$A380+C380</f>
        <v>1882.560866034490</v>
      </c>
      <c r="B381" s="23">
        <v>3.5</v>
      </c>
      <c r="C381" s="24">
        <v>5</v>
      </c>
      <c r="D381" t="b" s="25">
        <f>D$3</f>
        <v>1</v>
      </c>
      <c r="E381" s="24">
        <f>IF(B381-B380&gt;0,(B381-B380)/'data'!$G$26*100-1,E380-C381)</f>
        <v>-1835</v>
      </c>
      <c r="F381" s="25">
        <f>3600*(B381*'data'!$C$15/1000-H381-I381)/C381</f>
        <v>532.098121693842</v>
      </c>
      <c r="G381" s="25">
        <f>IF(N381&gt;B381,0,IF(E381&gt;0,'data'!$H$29,IF(F381&lt;0,0,F381)))</f>
        <v>532.098121693842</v>
      </c>
      <c r="H381" s="30">
        <f>(J381*'data'!$C$16+K381*OFFSET('data'!$C$17,0,$D$3)-I380*(OFFSET('data'!$C$18,0,$D$3)+'data'!$C$19+OFFSET('data'!$C$20,0,$D$3)))*$C381/60</f>
        <v>-0.73929573136764</v>
      </c>
      <c r="I381" s="30">
        <f>(G380/60)*$C381/60+H381+I380</f>
        <v>22.9090029567036</v>
      </c>
      <c r="J381" s="30">
        <f>J380+('data'!$C$19*I380-'data'!$C$16*J380)*$C381/60</f>
        <v>88.65714465938321</v>
      </c>
      <c r="K381" s="30">
        <f>K380+(OFFSET('data'!$C$20,0,$D$3)*I380-OFFSET('data'!$C$17,0,$D$3)*K380)*$C381/60</f>
        <v>93.2366065420519</v>
      </c>
      <c r="L381" s="28">
        <f>$A381/60</f>
        <v>31.3760144339082</v>
      </c>
      <c r="M381" s="24">
        <f>I381/'data'!$C$15*1000</f>
        <v>3.50004133656124</v>
      </c>
      <c r="N381" s="24">
        <f>N380+'data'!$G$21*(M380-N380)/60*C380</f>
        <v>3.49964844802024</v>
      </c>
      <c r="O381" s="25">
        <f>IF(N381&lt;='data'!$G$22,1.89,1.47)</f>
        <v>1.47</v>
      </c>
      <c r="P381" s="24">
        <f>$A381</f>
        <v>1882.560866034490</v>
      </c>
      <c r="Q381" s="29">
        <f>'data'!$G$23-'data'!$G$23*(1-('data'!$G$22^O381)/('data'!$G$22^O381+N381^O381))</f>
        <v>41.0741012128583</v>
      </c>
      <c r="R381" s="29">
        <f>VLOOKUP(IF(P381-'data'!$G$24&lt;0,0,P381-'data'!$G$24),P2:Q1104,2)</f>
        <v>41.0742849340764</v>
      </c>
    </row>
    <row r="382" ht="20.05" customHeight="1">
      <c r="A382" s="22">
        <f>$A381+C381</f>
        <v>1887.560866034490</v>
      </c>
      <c r="B382" s="23">
        <v>3.5</v>
      </c>
      <c r="C382" s="24">
        <v>5</v>
      </c>
      <c r="D382" t="b" s="25">
        <f>D$3</f>
        <v>1</v>
      </c>
      <c r="E382" s="24">
        <f>IF(B382-B381&gt;0,(B382-B381)/'data'!$G$26*100-1,E381-C382)</f>
        <v>-1840</v>
      </c>
      <c r="F382" s="25">
        <f>3600*(B382*'data'!$C$15/1000-H382-I382)/C382</f>
        <v>531.905023885825</v>
      </c>
      <c r="G382" s="25">
        <f>IF(N382&gt;B382,0,IF(E382&gt;0,'data'!$H$29,IF(F382&lt;0,0,F382)))</f>
        <v>531.905023885825</v>
      </c>
      <c r="H382" s="30">
        <f>(J382*'data'!$C$16+K382*OFFSET('data'!$C$17,0,$D$3)-I381*(OFFSET('data'!$C$18,0,$D$3)+'data'!$C$19+OFFSET('data'!$C$20,0,$D$3)))*$C382/60</f>
        <v>-0.739026354493417</v>
      </c>
      <c r="I382" s="30">
        <f>(G381/60)*$C382/60+H382+I381</f>
        <v>22.9090017712294</v>
      </c>
      <c r="J382" s="30">
        <f>J381+('data'!$C$19*I381-'data'!$C$16*J381)*$C382/60</f>
        <v>88.6905376152903</v>
      </c>
      <c r="K382" s="30">
        <f>K381+(OFFSET('data'!$C$20,0,$D$3)*I381-OFFSET('data'!$C$17,0,$D$3)*K381)*$C382/60</f>
        <v>93.4278075177525</v>
      </c>
      <c r="L382" s="28">
        <f>$A382/60</f>
        <v>31.4593477672415</v>
      </c>
      <c r="M382" s="24">
        <f>I382/'data'!$C$15*1000</f>
        <v>3.50004115544429</v>
      </c>
      <c r="N382" s="24">
        <f>N381+'data'!$G$21*(M381-N381)/60*C381</f>
        <v>3.49965307122347</v>
      </c>
      <c r="O382" s="25">
        <f>IF(N382&lt;='data'!$G$22,1.89,1.47)</f>
        <v>1.47</v>
      </c>
      <c r="P382" s="24">
        <f>$A382</f>
        <v>1887.560866034490</v>
      </c>
      <c r="Q382" s="29">
        <f>'data'!$G$23-'data'!$G$23*(1-('data'!$G$22^O382)/('data'!$G$22^O382+N382^O382))</f>
        <v>41.0740566775251</v>
      </c>
      <c r="R382" s="29">
        <f>VLOOKUP(IF(P382-'data'!$G$24&lt;0,0,P382-'data'!$G$24),P2:Q1104,2)</f>
        <v>41.0742381532549</v>
      </c>
    </row>
    <row r="383" ht="20.05" customHeight="1">
      <c r="A383" s="22">
        <f>$A382+C382</f>
        <v>1892.560866034490</v>
      </c>
      <c r="B383" s="23">
        <v>3.5</v>
      </c>
      <c r="C383" s="24">
        <v>5</v>
      </c>
      <c r="D383" t="b" s="25">
        <f>D$3</f>
        <v>1</v>
      </c>
      <c r="E383" s="24">
        <f>IF(B383-B382&gt;0,(B383-B382)/'data'!$G$26*100-1,E382-C383)</f>
        <v>-1845</v>
      </c>
      <c r="F383" s="25">
        <f>3600*(B383*'data'!$C$15/1000-H383-I383)/C383</f>
        <v>531.7127698223291</v>
      </c>
      <c r="G383" s="25">
        <f>IF(N383&gt;B383,0,IF(E383&gt;0,'data'!$H$29,IF(F383&lt;0,0,F383)))</f>
        <v>531.7127698223291</v>
      </c>
      <c r="H383" s="30">
        <f>(J383*'data'!$C$16+K383*OFFSET('data'!$C$17,0,$D$3)-I382*(OFFSET('data'!$C$18,0,$D$3)+'data'!$C$19+OFFSET('data'!$C$20,0,$D$3)))*$C383/60</f>
        <v>-0.738758156289983</v>
      </c>
      <c r="I383" s="30">
        <f>(G382/60)*$C383/60+H383+I382</f>
        <v>22.9090005925586</v>
      </c>
      <c r="J383" s="30">
        <f>J382+('data'!$C$19*I382-'data'!$C$16*J382)*$C383/60</f>
        <v>88.72373458074409</v>
      </c>
      <c r="K383" s="30">
        <f>K382+(OFFSET('data'!$C$20,0,$D$3)*I382-OFFSET('data'!$C$17,0,$D$3)*K382)*$C383/60</f>
        <v>93.6189351340534</v>
      </c>
      <c r="L383" s="28">
        <f>$A383/60</f>
        <v>31.5426811005748</v>
      </c>
      <c r="M383" s="24">
        <f>I383/'data'!$C$15*1000</f>
        <v>3.50004097536676</v>
      </c>
      <c r="N383" s="24">
        <f>N382+'data'!$G$21*(M382-N382)/60*C382</f>
        <v>3.49965763789324</v>
      </c>
      <c r="O383" s="25">
        <f>IF(N383&lt;='data'!$G$22,1.89,1.47)</f>
        <v>1.47</v>
      </c>
      <c r="P383" s="24">
        <f>$A383</f>
        <v>1892.560866034490</v>
      </c>
      <c r="Q383" s="29">
        <f>'data'!$G$23-'data'!$G$23*(1-('data'!$G$22^O383)/('data'!$G$22^O383+N383^O383))</f>
        <v>41.0740126868465</v>
      </c>
      <c r="R383" s="29">
        <f>VLOOKUP(IF(P383-'data'!$G$24&lt;0,0,P383-'data'!$G$24),P2:Q1104,2)</f>
        <v>41.0741919439966</v>
      </c>
    </row>
    <row r="384" ht="20.05" customHeight="1">
      <c r="A384" s="22">
        <f>$A383+C383</f>
        <v>1897.560866034490</v>
      </c>
      <c r="B384" s="23">
        <v>3.5</v>
      </c>
      <c r="C384" s="24">
        <v>5</v>
      </c>
      <c r="D384" t="b" s="25">
        <f>D$3</f>
        <v>1</v>
      </c>
      <c r="E384" s="24">
        <f>IF(B384-B383&gt;0,(B384-B383)/'data'!$G$26*100-1,E383-C384)</f>
        <v>-1850</v>
      </c>
      <c r="F384" s="25">
        <f>3600*(B384*'data'!$C$15/1000-H384-I384)/C384</f>
        <v>531.521354662366</v>
      </c>
      <c r="G384" s="25">
        <f>IF(N384&gt;B384,0,IF(E384&gt;0,'data'!$H$29,IF(F384&lt;0,0,F384)))</f>
        <v>531.521354662366</v>
      </c>
      <c r="H384" s="30">
        <f>(J384*'data'!$C$16+K384*OFFSET('data'!$C$17,0,$D$3)-I383*(OFFSET('data'!$C$18,0,$D$3)+'data'!$C$19+OFFSET('data'!$C$20,0,$D$3)))*$C384/60</f>
        <v>-0.738491129993845</v>
      </c>
      <c r="I384" s="30">
        <f>(G383/60)*$C384/60+H384+I383</f>
        <v>22.9089994206513</v>
      </c>
      <c r="J384" s="30">
        <f>J383+('data'!$C$19*I383-'data'!$C$16*J383)*$C384/60</f>
        <v>88.7567367060511</v>
      </c>
      <c r="K384" s="30">
        <f>K383+(OFFSET('data'!$C$20,0,$D$3)*I383-OFFSET('data'!$C$17,0,$D$3)*K383)*$C384/60</f>
        <v>93.8099894191638</v>
      </c>
      <c r="L384" s="28">
        <f>$A384/60</f>
        <v>31.6260144339082</v>
      </c>
      <c r="M384" s="24">
        <f>I384/'data'!$C$15*1000</f>
        <v>3.50004079632257</v>
      </c>
      <c r="N384" s="24">
        <f>N383+'data'!$G$21*(M383-N383)/60*C383</f>
        <v>3.49966214870703</v>
      </c>
      <c r="O384" s="25">
        <f>IF(N384&lt;='data'!$G$22,1.89,1.47)</f>
        <v>1.47</v>
      </c>
      <c r="P384" s="24">
        <f>$A384</f>
        <v>1897.560866034490</v>
      </c>
      <c r="Q384" s="29">
        <f>'data'!$G$23-'data'!$G$23*(1-('data'!$G$22^O384)/('data'!$G$22^O384+N384^O384))</f>
        <v>41.073969234294</v>
      </c>
      <c r="R384" s="29">
        <f>VLOOKUP(IF(P384-'data'!$G$24&lt;0,0,P384-'data'!$G$24),P2:Q1104,2)</f>
        <v>41.0741462994534</v>
      </c>
    </row>
    <row r="385" ht="20.05" customHeight="1">
      <c r="A385" s="22">
        <f>$A384+C384</f>
        <v>1902.560866034490</v>
      </c>
      <c r="B385" s="23">
        <v>3.5</v>
      </c>
      <c r="C385" s="24">
        <v>5</v>
      </c>
      <c r="D385" t="b" s="25">
        <f>D$3</f>
        <v>1</v>
      </c>
      <c r="E385" s="24">
        <f>IF(B385-B384&gt;0,(B385-B384)/'data'!$G$26*100-1,E384-C385)</f>
        <v>-1855</v>
      </c>
      <c r="F385" s="25">
        <f>3600*(B385*'data'!$C$15/1000-H385-I385)/C385</f>
        <v>531.330773593265</v>
      </c>
      <c r="G385" s="25">
        <f>IF(N385&gt;B385,0,IF(E385&gt;0,'data'!$H$29,IF(F385&lt;0,0,F385)))</f>
        <v>531.330773593265</v>
      </c>
      <c r="H385" s="30">
        <f>(J385*'data'!$C$16+K385*OFFSET('data'!$C$17,0,$D$3)-I384*(OFFSET('data'!$C$18,0,$D$3)+'data'!$C$19+OFFSET('data'!$C$20,0,$D$3)))*$C385/60</f>
        <v>-0.738225268881139</v>
      </c>
      <c r="I385" s="30">
        <f>(G384/60)*$C385/60+H385+I384</f>
        <v>22.9089982554679</v>
      </c>
      <c r="J385" s="30">
        <f>J384+('data'!$C$19*I384-'data'!$C$16*J384)*$C385/60</f>
        <v>88.7895451347664</v>
      </c>
      <c r="K385" s="30">
        <f>K384+(OFFSET('data'!$C$20,0,$D$3)*I384-OFFSET('data'!$C$17,0,$D$3)*K384)*$C385/60</f>
        <v>94.0009704012818</v>
      </c>
      <c r="L385" s="28">
        <f>$A385/60</f>
        <v>31.7093477672415</v>
      </c>
      <c r="M385" s="24">
        <f>I385/'data'!$C$15*1000</f>
        <v>3.50004061830565</v>
      </c>
      <c r="N385" s="24">
        <f>N384+'data'!$G$21*(M384-N384)/60*C384</f>
        <v>3.49966660433426</v>
      </c>
      <c r="O385" s="25">
        <f>IF(N385&lt;='data'!$G$22,1.89,1.47)</f>
        <v>1.47</v>
      </c>
      <c r="P385" s="24">
        <f>$A385</f>
        <v>1902.560866034490</v>
      </c>
      <c r="Q385" s="29">
        <f>'data'!$G$23-'data'!$G$23*(1-('data'!$G$22^O385)/('data'!$G$22^O385+N385^O385))</f>
        <v>41.0739263134166</v>
      </c>
      <c r="R385" s="29">
        <f>VLOOKUP(IF(P385-'data'!$G$24&lt;0,0,P385-'data'!$G$24),P2:Q1104,2)</f>
        <v>41.0741012128583</v>
      </c>
    </row>
    <row r="386" ht="20.05" customHeight="1">
      <c r="A386" s="22">
        <f>$A385+C385</f>
        <v>1907.560866034490</v>
      </c>
      <c r="B386" s="23">
        <v>3.5</v>
      </c>
      <c r="C386" s="24">
        <v>5</v>
      </c>
      <c r="D386" t="b" s="25">
        <f>D$3</f>
        <v>1</v>
      </c>
      <c r="E386" s="24">
        <f>IF(B386-B385&gt;0,(B386-B385)/'data'!$G$26*100-1,E385-C386)</f>
        <v>-1860</v>
      </c>
      <c r="F386" s="25">
        <f>3600*(B386*'data'!$C$15/1000-H386-I386)/C386</f>
        <v>531.141021830661</v>
      </c>
      <c r="G386" s="25">
        <f>IF(N386&gt;B386,0,IF(E386&gt;0,'data'!$H$29,IF(F386&lt;0,0,F386)))</f>
        <v>531.141021830661</v>
      </c>
      <c r="H386" s="30">
        <f>(J386*'data'!$C$16+K386*OFFSET('data'!$C$17,0,$D$3)-I385*(OFFSET('data'!$C$18,0,$D$3)+'data'!$C$19+OFFSET('data'!$C$20,0,$D$3)))*$C386/60</f>
        <v>-0.737960566267411</v>
      </c>
      <c r="I386" s="30">
        <f>(G385/60)*$C386/60+H386+I385</f>
        <v>22.9089970969689</v>
      </c>
      <c r="J386" s="30">
        <f>J385+('data'!$C$19*I385-'data'!$C$16*J385)*$C386/60</f>
        <v>88.8221610037333</v>
      </c>
      <c r="K386" s="30">
        <f>K385+(OFFSET('data'!$C$20,0,$D$3)*I385-OFFSET('data'!$C$17,0,$D$3)*K385)*$C386/60</f>
        <v>94.191878108594</v>
      </c>
      <c r="L386" s="28">
        <f>$A386/60</f>
        <v>31.7926811005748</v>
      </c>
      <c r="M386" s="24">
        <f>I386/'data'!$C$15*1000</f>
        <v>3.50004044130998</v>
      </c>
      <c r="N386" s="24">
        <f>N385+'data'!$G$21*(M385-N385)/60*C385</f>
        <v>3.49967100543641</v>
      </c>
      <c r="O386" s="25">
        <f>IF(N386&lt;='data'!$G$22,1.89,1.47)</f>
        <v>1.47</v>
      </c>
      <c r="P386" s="24">
        <f>$A386</f>
        <v>1907.560866034490</v>
      </c>
      <c r="Q386" s="29">
        <f>'data'!$G$23-'data'!$G$23*(1-('data'!$G$22^O386)/('data'!$G$22^O386+N386^O386))</f>
        <v>41.073883917840</v>
      </c>
      <c r="R386" s="29">
        <f>VLOOKUP(IF(P386-'data'!$G$24&lt;0,0,P386-'data'!$G$24),P2:Q1104,2)</f>
        <v>41.0740566775251</v>
      </c>
    </row>
    <row r="387" ht="20.05" customHeight="1">
      <c r="A387" s="22">
        <f>$A386+C386</f>
        <v>1912.560866034490</v>
      </c>
      <c r="B387" s="23">
        <v>3.5</v>
      </c>
      <c r="C387" s="24">
        <v>5</v>
      </c>
      <c r="D387" t="b" s="25">
        <f>D$3</f>
        <v>1</v>
      </c>
      <c r="E387" s="24">
        <f>IF(B387-B386&gt;0,(B387-B386)/'data'!$G$26*100-1,E386-C387)</f>
        <v>-1865</v>
      </c>
      <c r="F387" s="25">
        <f>3600*(B387*'data'!$C$15/1000-H387-I387)/C387</f>
        <v>530.952094618096</v>
      </c>
      <c r="G387" s="25">
        <f>IF(N387&gt;B387,0,IF(E387&gt;0,'data'!$H$29,IF(F387&lt;0,0,F387)))</f>
        <v>530.952094618096</v>
      </c>
      <c r="H387" s="30">
        <f>(J387*'data'!$C$16+K387*OFFSET('data'!$C$17,0,$D$3)-I386*(OFFSET('data'!$C$18,0,$D$3)+'data'!$C$19+OFFSET('data'!$C$20,0,$D$3)))*$C387/60</f>
        <v>-0.737697015507371</v>
      </c>
      <c r="I387" s="30">
        <f>(G386/60)*$C387/60+H387+I386</f>
        <v>22.9089959451152</v>
      </c>
      <c r="J387" s="30">
        <f>J386+('data'!$C$19*I386-'data'!$C$16*J386)*$C387/60</f>
        <v>88.8545854431228</v>
      </c>
      <c r="K387" s="30">
        <f>K386+(OFFSET('data'!$C$20,0,$D$3)*I386-OFFSET('data'!$C$17,0,$D$3)*K386)*$C387/60</f>
        <v>94.38271256927609</v>
      </c>
      <c r="L387" s="28">
        <f>$A387/60</f>
        <v>31.8760144339082</v>
      </c>
      <c r="M387" s="24">
        <f>I387/'data'!$C$15*1000</f>
        <v>3.50004026532958</v>
      </c>
      <c r="N387" s="24">
        <f>N386+'data'!$G$21*(M386-N386)/60*C386</f>
        <v>3.49967535266711</v>
      </c>
      <c r="O387" s="25">
        <f>IF(N387&lt;='data'!$G$22,1.89,1.47)</f>
        <v>1.47</v>
      </c>
      <c r="P387" s="24">
        <f>$A387</f>
        <v>1912.560866034490</v>
      </c>
      <c r="Q387" s="29">
        <f>'data'!$G$23-'data'!$G$23*(1-('data'!$G$22^O387)/('data'!$G$22^O387+N387^O387))</f>
        <v>41.0738420412654</v>
      </c>
      <c r="R387" s="29">
        <f>VLOOKUP(IF(P387-'data'!$G$24&lt;0,0,P387-'data'!$G$24),P2:Q1104,2)</f>
        <v>41.0740126868465</v>
      </c>
    </row>
    <row r="388" ht="20.05" customHeight="1">
      <c r="A388" s="22">
        <f>$A387+C387</f>
        <v>1917.560866034490</v>
      </c>
      <c r="B388" s="23">
        <v>3.5</v>
      </c>
      <c r="C388" s="24">
        <v>5</v>
      </c>
      <c r="D388" t="b" s="25">
        <f>D$3</f>
        <v>1</v>
      </c>
      <c r="E388" s="24">
        <f>IF(B388-B387&gt;0,(B388-B387)/'data'!$G$26*100-1,E387-C388)</f>
        <v>-1870</v>
      </c>
      <c r="F388" s="25">
        <f>3600*(B388*'data'!$C$15/1000-H388-I388)/C388</f>
        <v>530.7639872270159</v>
      </c>
      <c r="G388" s="25">
        <f>IF(N388&gt;B388,0,IF(E388&gt;0,'data'!$H$29,IF(F388&lt;0,0,F388)))</f>
        <v>530.7639872270159</v>
      </c>
      <c r="H388" s="30">
        <f>(J388*'data'!$C$16+K388*OFFSET('data'!$C$17,0,$D$3)-I387*(OFFSET('data'!$C$18,0,$D$3)+'data'!$C$19+OFFSET('data'!$C$20,0,$D$3)))*$C388/60</f>
        <v>-0.737434609994681</v>
      </c>
      <c r="I388" s="30">
        <f>(G387/60)*$C388/60+H388+I387</f>
        <v>22.9089947998679</v>
      </c>
      <c r="J388" s="30">
        <f>J387+('data'!$C$19*I387-'data'!$C$16*J387)*$C388/60</f>
        <v>88.8868195764728</v>
      </c>
      <c r="K388" s="30">
        <f>K387+(OFFSET('data'!$C$20,0,$D$3)*I387-OFFSET('data'!$C$17,0,$D$3)*K387)*$C388/60</f>
        <v>94.57347381149241</v>
      </c>
      <c r="L388" s="28">
        <f>$A388/60</f>
        <v>31.9593477672415</v>
      </c>
      <c r="M388" s="24">
        <f>I388/'data'!$C$15*1000</f>
        <v>3.5000400903585</v>
      </c>
      <c r="N388" s="24">
        <f>N387+'data'!$G$21*(M387-N387)/60*C387</f>
        <v>3.49967964667222</v>
      </c>
      <c r="O388" s="25">
        <f>IF(N388&lt;='data'!$G$22,1.89,1.47)</f>
        <v>1.47</v>
      </c>
      <c r="P388" s="24">
        <f>$A388</f>
        <v>1917.560866034490</v>
      </c>
      <c r="Q388" s="29">
        <f>'data'!$G$23-'data'!$G$23*(1-('data'!$G$22^O388)/('data'!$G$22^O388+N388^O388))</f>
        <v>41.0738006774691</v>
      </c>
      <c r="R388" s="29">
        <f>VLOOKUP(IF(P388-'data'!$G$24&lt;0,0,P388-'data'!$G$24),P2:Q1104,2)</f>
        <v>41.073969234294</v>
      </c>
    </row>
    <row r="389" ht="20.05" customHeight="1">
      <c r="A389" s="22">
        <f>$A388+C388</f>
        <v>1922.560866034490</v>
      </c>
      <c r="B389" s="23">
        <v>3.5</v>
      </c>
      <c r="C389" s="24">
        <v>5</v>
      </c>
      <c r="D389" t="b" s="25">
        <f>D$3</f>
        <v>1</v>
      </c>
      <c r="E389" s="24">
        <f>IF(B389-B388&gt;0,(B389-B388)/'data'!$G$26*100-1,E388-C389)</f>
        <v>-1875</v>
      </c>
      <c r="F389" s="25">
        <f>3600*(B389*'data'!$C$15/1000-H389-I389)/C389</f>
        <v>530.576694956740</v>
      </c>
      <c r="G389" s="25">
        <f>IF(N389&gt;B389,0,IF(E389&gt;0,'data'!$H$29,IF(F389&lt;0,0,F389)))</f>
        <v>530.576694956740</v>
      </c>
      <c r="H389" s="30">
        <f>(J389*'data'!$C$16+K389*OFFSET('data'!$C$17,0,$D$3)-I388*(OFFSET('data'!$C$18,0,$D$3)+'data'!$C$19+OFFSET('data'!$C$20,0,$D$3)))*$C389/60</f>
        <v>-0.737173343161721</v>
      </c>
      <c r="I389" s="30">
        <f>(G388/60)*$C389/60+H389+I388</f>
        <v>22.9089936611881</v>
      </c>
      <c r="J389" s="30">
        <f>J388+('data'!$C$19*I388-'data'!$C$16*J388)*$C389/60</f>
        <v>88.9188645207267</v>
      </c>
      <c r="K389" s="30">
        <f>K388+(OFFSET('data'!$C$20,0,$D$3)*I388-OFFSET('data'!$C$17,0,$D$3)*K388)*$C389/60</f>
        <v>94.7641618633962</v>
      </c>
      <c r="L389" s="28">
        <f>$A389/60</f>
        <v>32.0426811005748</v>
      </c>
      <c r="M389" s="24">
        <f>I389/'data'!$C$15*1000</f>
        <v>3.50003991639081</v>
      </c>
      <c r="N389" s="24">
        <f>N388+'data'!$G$21*(M388-N388)/60*C388</f>
        <v>3.49968388808993</v>
      </c>
      <c r="O389" s="25">
        <f>IF(N389&lt;='data'!$G$22,1.89,1.47)</f>
        <v>1.47</v>
      </c>
      <c r="P389" s="24">
        <f>$A389</f>
        <v>1922.560866034490</v>
      </c>
      <c r="Q389" s="29">
        <f>'data'!$G$23-'data'!$G$23*(1-('data'!$G$22^O389)/('data'!$G$22^O389+N389^O389))</f>
        <v>41.0737598203012</v>
      </c>
      <c r="R389" s="29">
        <f>VLOOKUP(IF(P389-'data'!$G$24&lt;0,0,P389-'data'!$G$24),P2:Q1104,2)</f>
        <v>41.0739263134166</v>
      </c>
    </row>
    <row r="390" ht="20.05" customHeight="1">
      <c r="A390" s="22">
        <f>$A389+C389</f>
        <v>1927.560866034490</v>
      </c>
      <c r="B390" s="23">
        <v>3.5</v>
      </c>
      <c r="C390" s="24">
        <v>5</v>
      </c>
      <c r="D390" t="b" s="25">
        <f>D$3</f>
        <v>1</v>
      </c>
      <c r="E390" s="24">
        <f>IF(B390-B389&gt;0,(B390-B389)/'data'!$G$26*100-1,E389-C390)</f>
        <v>-1880</v>
      </c>
      <c r="F390" s="25">
        <f>3600*(B390*'data'!$C$15/1000-H390-I390)/C390</f>
        <v>530.390213133785</v>
      </c>
      <c r="G390" s="25">
        <f>IF(N390&gt;B390,0,IF(E390&gt;0,'data'!$H$29,IF(F390&lt;0,0,F390)))</f>
        <v>530.390213133785</v>
      </c>
      <c r="H390" s="30">
        <f>(J390*'data'!$C$16+K390*OFFSET('data'!$C$17,0,$D$3)-I389*(OFFSET('data'!$C$18,0,$D$3)+'data'!$C$19+OFFSET('data'!$C$20,0,$D$3)))*$C390/60</f>
        <v>-0.7369132084793391</v>
      </c>
      <c r="I390" s="30">
        <f>(G389/60)*$C390/60+H390+I389</f>
        <v>22.9089925290376</v>
      </c>
      <c r="J390" s="30">
        <f>J389+('data'!$C$19*I389-'data'!$C$16*J389)*$C390/60</f>
        <v>88.95072138627251</v>
      </c>
      <c r="K390" s="30">
        <f>K389+(OFFSET('data'!$C$20,0,$D$3)*I389-OFFSET('data'!$C$17,0,$D$3)*K389)*$C390/60</f>
        <v>94.95477675312939</v>
      </c>
      <c r="L390" s="28">
        <f>$A390/60</f>
        <v>32.1260144339082</v>
      </c>
      <c r="M390" s="24">
        <f>I390/'data'!$C$15*1000</f>
        <v>3.50003974342067</v>
      </c>
      <c r="N390" s="24">
        <f>N389+'data'!$G$21*(M389-N389)/60*C389</f>
        <v>3.49968807755086</v>
      </c>
      <c r="O390" s="25">
        <f>IF(N390&lt;='data'!$G$22,1.89,1.47)</f>
        <v>1.47</v>
      </c>
      <c r="P390" s="24">
        <f>$A390</f>
        <v>1927.560866034490</v>
      </c>
      <c r="Q390" s="29">
        <f>'data'!$G$23-'data'!$G$23*(1-('data'!$G$22^O390)/('data'!$G$22^O390+N390^O390))</f>
        <v>41.073719463685</v>
      </c>
      <c r="R390" s="29">
        <f>VLOOKUP(IF(P390-'data'!$G$24&lt;0,0,P390-'data'!$G$24),P2:Q1104,2)</f>
        <v>41.073883917840</v>
      </c>
    </row>
    <row r="391" ht="20.05" customHeight="1">
      <c r="A391" s="22">
        <f>$A390+C390</f>
        <v>1932.560866034490</v>
      </c>
      <c r="B391" s="23">
        <v>3.5</v>
      </c>
      <c r="C391" s="24">
        <v>5</v>
      </c>
      <c r="D391" t="b" s="25">
        <f>D$3</f>
        <v>1</v>
      </c>
      <c r="E391" s="24">
        <f>IF(B391-B390&gt;0,(B391-B390)/'data'!$G$26*100-1,E390-C391)</f>
        <v>-1885</v>
      </c>
      <c r="F391" s="25">
        <f>3600*(B391*'data'!$C$15/1000-H391-I391)/C391</f>
        <v>530.204537112524</v>
      </c>
      <c r="G391" s="25">
        <f>IF(N391&gt;B391,0,IF(E391&gt;0,'data'!$H$29,IF(F391&lt;0,0,F391)))</f>
        <v>530.204537112524</v>
      </c>
      <c r="H391" s="30">
        <f>(J391*'data'!$C$16+K391*OFFSET('data'!$C$17,0,$D$3)-I390*(OFFSET('data'!$C$18,0,$D$3)+'data'!$C$19+OFFSET('data'!$C$20,0,$D$3)))*$C391/60</f>
        <v>-0.736654199456676</v>
      </c>
      <c r="I391" s="30">
        <f>(G390/60)*$C391/60+H391+I390</f>
        <v>22.9089914033778</v>
      </c>
      <c r="J391" s="30">
        <f>J390+('data'!$C$19*I390-'data'!$C$16*J390)*$C391/60</f>
        <v>88.9823912769812</v>
      </c>
      <c r="K391" s="30">
        <f>K390+(OFFSET('data'!$C$20,0,$D$3)*I390-OFFSET('data'!$C$17,0,$D$3)*K390)*$C391/60</f>
        <v>95.1453185088229</v>
      </c>
      <c r="L391" s="28">
        <f>$A391/60</f>
        <v>32.2093477672415</v>
      </c>
      <c r="M391" s="24">
        <f>I391/'data'!$C$15*1000</f>
        <v>3.50003957144217</v>
      </c>
      <c r="N391" s="24">
        <f>N390+'data'!$G$21*(M390-N390)/60*C390</f>
        <v>3.49969221567813</v>
      </c>
      <c r="O391" s="25">
        <f>IF(N391&lt;='data'!$G$22,1.89,1.47)</f>
        <v>1.47</v>
      </c>
      <c r="P391" s="24">
        <f>$A391</f>
        <v>1932.560866034490</v>
      </c>
      <c r="Q391" s="29">
        <f>'data'!$G$23-'data'!$G$23*(1-('data'!$G$22^O391)/('data'!$G$22^O391+N391^O391))</f>
        <v>41.0736796016158</v>
      </c>
      <c r="R391" s="29">
        <f>VLOOKUP(IF(P391-'data'!$G$24&lt;0,0,P391-'data'!$G$24),P2:Q1104,2)</f>
        <v>41.0738420412654</v>
      </c>
    </row>
    <row r="392" ht="20.05" customHeight="1">
      <c r="A392" s="22">
        <f>$A391+C391</f>
        <v>1937.560866034490</v>
      </c>
      <c r="B392" s="23">
        <v>3.5</v>
      </c>
      <c r="C392" s="24">
        <v>5</v>
      </c>
      <c r="D392" t="b" s="25">
        <f>D$3</f>
        <v>1</v>
      </c>
      <c r="E392" s="24">
        <f>IF(B392-B391&gt;0,(B392-B391)/'data'!$G$26*100-1,E391-C392)</f>
        <v>-1890</v>
      </c>
      <c r="F392" s="25">
        <f>3600*(B392*'data'!$C$15/1000-H392-I392)/C392</f>
        <v>530.019662274042</v>
      </c>
      <c r="G392" s="25">
        <f>IF(N392&gt;B392,0,IF(E392&gt;0,'data'!$H$29,IF(F392&lt;0,0,F392)))</f>
        <v>530.019662274042</v>
      </c>
      <c r="H392" s="30">
        <f>(J392*'data'!$C$16+K392*OFFSET('data'!$C$17,0,$D$3)-I391*(OFFSET('data'!$C$18,0,$D$3)+'data'!$C$19+OFFSET('data'!$C$20,0,$D$3)))*$C392/60</f>
        <v>-0.736396309640873</v>
      </c>
      <c r="I392" s="30">
        <f>(G391/60)*$C392/60+H392+I391</f>
        <v>22.908990284171</v>
      </c>
      <c r="J392" s="30">
        <f>J391+('data'!$C$19*I391-'data'!$C$16*J391)*$C392/60</f>
        <v>89.0138752902447</v>
      </c>
      <c r="K392" s="30">
        <f>K391+(OFFSET('data'!$C$20,0,$D$3)*I391-OFFSET('data'!$C$17,0,$D$3)*K391)*$C392/60</f>
        <v>95.3357871585963</v>
      </c>
      <c r="L392" s="28">
        <f>$A392/60</f>
        <v>32.2926811005748</v>
      </c>
      <c r="M392" s="24">
        <f>I392/'data'!$C$15*1000</f>
        <v>3.50003940044957</v>
      </c>
      <c r="N392" s="24">
        <f>N391+'data'!$G$21*(M391-N391)/60*C391</f>
        <v>3.49969630308747</v>
      </c>
      <c r="O392" s="25">
        <f>IF(N392&lt;='data'!$G$22,1.89,1.47)</f>
        <v>1.47</v>
      </c>
      <c r="P392" s="24">
        <f>$A392</f>
        <v>1937.560866034490</v>
      </c>
      <c r="Q392" s="29">
        <f>'data'!$G$23-'data'!$G$23*(1-('data'!$G$22^O392)/('data'!$G$22^O392+N392^O392))</f>
        <v>41.0736402281604</v>
      </c>
      <c r="R392" s="29">
        <f>VLOOKUP(IF(P392-'data'!$G$24&lt;0,0,P392-'data'!$G$24),P2:Q1104,2)</f>
        <v>41.0738006774691</v>
      </c>
    </row>
    <row r="393" ht="20.05" customHeight="1">
      <c r="A393" s="22">
        <f>$A392+C392</f>
        <v>1942.560866034490</v>
      </c>
      <c r="B393" s="23">
        <v>3.5</v>
      </c>
      <c r="C393" s="24">
        <v>5</v>
      </c>
      <c r="D393" t="b" s="25">
        <f>D$3</f>
        <v>1</v>
      </c>
      <c r="E393" s="24">
        <f>IF(B393-B392&gt;0,(B393-B392)/'data'!$G$26*100-1,E392-C393)</f>
        <v>-1895</v>
      </c>
      <c r="F393" s="25">
        <f>3600*(B393*'data'!$C$15/1000-H393-I393)/C393</f>
        <v>529.835584026966</v>
      </c>
      <c r="G393" s="25">
        <f>IF(N393&gt;B393,0,IF(E393&gt;0,'data'!$H$29,IF(F393&lt;0,0,F393)))</f>
        <v>529.835584026966</v>
      </c>
      <c r="H393" s="30">
        <f>(J393*'data'!$C$16+K393*OFFSET('data'!$C$17,0,$D$3)-I392*(OFFSET('data'!$C$18,0,$D$3)+'data'!$C$19+OFFSET('data'!$C$20,0,$D$3)))*$C393/60</f>
        <v>-0.736139532616924</v>
      </c>
      <c r="I393" s="30">
        <f>(G392/60)*$C393/60+H393+I392</f>
        <v>22.9089891713791</v>
      </c>
      <c r="J393" s="30">
        <f>J392+('data'!$C$19*I392-'data'!$C$16*J392)*$C393/60</f>
        <v>89.0451745170144</v>
      </c>
      <c r="K393" s="30">
        <f>K392+(OFFSET('data'!$C$20,0,$D$3)*I392-OFFSET('data'!$C$17,0,$D$3)*K392)*$C393/60</f>
        <v>95.52618273055811</v>
      </c>
      <c r="L393" s="28">
        <f>$A393/60</f>
        <v>32.3760144339082</v>
      </c>
      <c r="M393" s="24">
        <f>I393/'data'!$C$15*1000</f>
        <v>3.50003923043703</v>
      </c>
      <c r="N393" s="24">
        <f>N392+'data'!$G$21*(M392-N392)/60*C392</f>
        <v>3.49970034038729</v>
      </c>
      <c r="O393" s="25">
        <f>IF(N393&lt;='data'!$G$22,1.89,1.47)</f>
        <v>1.47</v>
      </c>
      <c r="P393" s="24">
        <f>$A393</f>
        <v>1942.560866034490</v>
      </c>
      <c r="Q393" s="29">
        <f>'data'!$G$23-'data'!$G$23*(1-('data'!$G$22^O393)/('data'!$G$22^O393+N393^O393))</f>
        <v>41.073601337456</v>
      </c>
      <c r="R393" s="29">
        <f>VLOOKUP(IF(P393-'data'!$G$24&lt;0,0,P393-'data'!$G$24),P2:Q1104,2)</f>
        <v>41.0737598203012</v>
      </c>
    </row>
    <row r="394" ht="20.05" customHeight="1">
      <c r="A394" s="22">
        <f>$A393+C393</f>
        <v>1947.560866034490</v>
      </c>
      <c r="B394" s="23">
        <v>3.5</v>
      </c>
      <c r="C394" s="24">
        <v>5</v>
      </c>
      <c r="D394" t="b" s="25">
        <f>D$3</f>
        <v>1</v>
      </c>
      <c r="E394" s="24">
        <f>IF(B394-B393&gt;0,(B394-B393)/'data'!$G$26*100-1,E393-C394)</f>
        <v>-1900</v>
      </c>
      <c r="F394" s="25">
        <f>3600*(B394*'data'!$C$15/1000-H394-I394)/C394</f>
        <v>529.652297806463</v>
      </c>
      <c r="G394" s="25">
        <f>IF(N394&gt;B394,0,IF(E394&gt;0,'data'!$H$29,IF(F394&lt;0,0,F394)))</f>
        <v>529.652297806463</v>
      </c>
      <c r="H394" s="30">
        <f>(J394*'data'!$C$16+K394*OFFSET('data'!$C$17,0,$D$3)-I393*(OFFSET('data'!$C$18,0,$D$3)+'data'!$C$19+OFFSET('data'!$C$20,0,$D$3)))*$C394/60</f>
        <v>-0.73588386200738</v>
      </c>
      <c r="I394" s="30">
        <f>(G393/60)*$C394/60+H394+I393</f>
        <v>22.9089880649647</v>
      </c>
      <c r="J394" s="30">
        <f>J393+('data'!$C$19*I393-'data'!$C$16*J393)*$C394/60</f>
        <v>89.0762900418384</v>
      </c>
      <c r="K394" s="30">
        <f>K393+(OFFSET('data'!$C$20,0,$D$3)*I393-OFFSET('data'!$C$17,0,$D$3)*K393)*$C394/60</f>
        <v>95.7165052528056</v>
      </c>
      <c r="L394" s="28">
        <f>$A394/60</f>
        <v>32.4593477672415</v>
      </c>
      <c r="M394" s="24">
        <f>I394/'data'!$C$15*1000</f>
        <v>3.50003906139885</v>
      </c>
      <c r="N394" s="24">
        <f>N393+'data'!$G$21*(M393-N393)/60*C393</f>
        <v>3.49970432817876</v>
      </c>
      <c r="O394" s="25">
        <f>IF(N394&lt;='data'!$G$22,1.89,1.47)</f>
        <v>1.47</v>
      </c>
      <c r="P394" s="24">
        <f>$A394</f>
        <v>1947.560866034490</v>
      </c>
      <c r="Q394" s="29">
        <f>'data'!$G$23-'data'!$G$23*(1-('data'!$G$22^O394)/('data'!$G$22^O394+N394^O394))</f>
        <v>41.0735629237097</v>
      </c>
      <c r="R394" s="29">
        <f>VLOOKUP(IF(P394-'data'!$G$24&lt;0,0,P394-'data'!$G$24),P2:Q1104,2)</f>
        <v>41.073719463685</v>
      </c>
    </row>
    <row r="395" ht="20.05" customHeight="1">
      <c r="A395" s="22">
        <f>$A394+C394</f>
        <v>1952.560866034490</v>
      </c>
      <c r="B395" s="23">
        <v>3.5</v>
      </c>
      <c r="C395" s="24">
        <v>5</v>
      </c>
      <c r="D395" t="b" s="25">
        <f>D$3</f>
        <v>1</v>
      </c>
      <c r="E395" s="24">
        <f>IF(B395-B394&gt;0,(B395-B394)/'data'!$G$26*100-1,E394-C395)</f>
        <v>-1905</v>
      </c>
      <c r="F395" s="25">
        <f>3600*(B395*'data'!$C$15/1000-H395-I395)/C395</f>
        <v>529.4697990746211</v>
      </c>
      <c r="G395" s="25">
        <f>IF(N395&gt;B395,0,IF(E395&gt;0,'data'!$H$29,IF(F395&lt;0,0,F395)))</f>
        <v>529.4697990746211</v>
      </c>
      <c r="H395" s="30">
        <f>(J395*'data'!$C$16+K395*OFFSET('data'!$C$17,0,$D$3)-I394*(OFFSET('data'!$C$18,0,$D$3)+'data'!$C$19+OFFSET('data'!$C$20,0,$D$3)))*$C395/60</f>
        <v>-0.735629291472188</v>
      </c>
      <c r="I395" s="30">
        <f>(G394/60)*$C395/60+H395+I394</f>
        <v>22.9089869648904</v>
      </c>
      <c r="J395" s="30">
        <f>J394+('data'!$C$19*I394-'data'!$C$16*J394)*$C395/60</f>
        <v>89.1072229428996</v>
      </c>
      <c r="K395" s="30">
        <f>K394+(OFFSET('data'!$C$20,0,$D$3)*I394-OFFSET('data'!$C$17,0,$D$3)*K394)*$C395/60</f>
        <v>95.9067547534251</v>
      </c>
      <c r="L395" s="28">
        <f>$A395/60</f>
        <v>32.5426811005748</v>
      </c>
      <c r="M395" s="24">
        <f>I395/'data'!$C$15*1000</f>
        <v>3.50003889332932</v>
      </c>
      <c r="N395" s="24">
        <f>N394+'data'!$G$21*(M394-N394)/60*C394</f>
        <v>3.49970826705593</v>
      </c>
      <c r="O395" s="25">
        <f>IF(N395&lt;='data'!$G$22,1.89,1.47)</f>
        <v>1.47</v>
      </c>
      <c r="P395" s="24">
        <f>$A395</f>
        <v>1952.560866034490</v>
      </c>
      <c r="Q395" s="29">
        <f>'data'!$G$23-'data'!$G$23*(1-('data'!$G$22^O395)/('data'!$G$22^O395+N395^O395))</f>
        <v>41.0735249811973</v>
      </c>
      <c r="R395" s="29">
        <f>VLOOKUP(IF(P395-'data'!$G$24&lt;0,0,P395-'data'!$G$24),P2:Q1104,2)</f>
        <v>41.0736796016158</v>
      </c>
    </row>
    <row r="396" ht="20.05" customHeight="1">
      <c r="A396" s="22">
        <f>$A395+C395</f>
        <v>1957.560866034490</v>
      </c>
      <c r="B396" s="23">
        <v>3.5</v>
      </c>
      <c r="C396" s="24">
        <v>5</v>
      </c>
      <c r="D396" t="b" s="25">
        <f>D$3</f>
        <v>1</v>
      </c>
      <c r="E396" s="24">
        <f>IF(B396-B395&gt;0,(B396-B395)/'data'!$G$26*100-1,E395-C396)</f>
        <v>-1910</v>
      </c>
      <c r="F396" s="25">
        <f>3600*(B396*'data'!$C$15/1000-H396-I396)/C396</f>
        <v>529.2880833202011</v>
      </c>
      <c r="G396" s="25">
        <f>IF(N396&gt;B396,0,IF(E396&gt;0,'data'!$H$29,IF(F396&lt;0,0,F396)))</f>
        <v>529.2880833202011</v>
      </c>
      <c r="H396" s="30">
        <f>(J396*'data'!$C$16+K396*OFFSET('data'!$C$17,0,$D$3)-I395*(OFFSET('data'!$C$18,0,$D$3)+'data'!$C$19+OFFSET('data'!$C$20,0,$D$3)))*$C396/60</f>
        <v>-0.735375814708438</v>
      </c>
      <c r="I396" s="30">
        <f>(G395/60)*$C396/60+H396+I395</f>
        <v>22.9089858711189</v>
      </c>
      <c r="J396" s="30">
        <f>J395+('data'!$C$19*I395-'data'!$C$16*J395)*$C396/60</f>
        <v>89.1379742920527</v>
      </c>
      <c r="K396" s="30">
        <f>K395+(OFFSET('data'!$C$20,0,$D$3)*I395-OFFSET('data'!$C$17,0,$D$3)*K395)*$C396/60</f>
        <v>96.0969312604916</v>
      </c>
      <c r="L396" s="28">
        <f>$A396/60</f>
        <v>32.6260144339082</v>
      </c>
      <c r="M396" s="24">
        <f>I396/'data'!$C$15*1000</f>
        <v>3.50003872622272</v>
      </c>
      <c r="N396" s="24">
        <f>N395+'data'!$G$21*(M395-N395)/60*C395</f>
        <v>3.49971215760579</v>
      </c>
      <c r="O396" s="25">
        <f>IF(N396&lt;='data'!$G$22,1.89,1.47)</f>
        <v>1.47</v>
      </c>
      <c r="P396" s="24">
        <f>$A396</f>
        <v>1957.560866034490</v>
      </c>
      <c r="Q396" s="29">
        <f>'data'!$G$23-'data'!$G$23*(1-('data'!$G$22^O396)/('data'!$G$22^O396+N396^O396))</f>
        <v>41.0734875042625</v>
      </c>
      <c r="R396" s="29">
        <f>VLOOKUP(IF(P396-'data'!$G$24&lt;0,0,P396-'data'!$G$24),P2:Q1104,2)</f>
        <v>41.0736402281604</v>
      </c>
    </row>
    <row r="397" ht="20.05" customHeight="1">
      <c r="A397" s="22">
        <f>$A396+C396</f>
        <v>1962.560866034490</v>
      </c>
      <c r="B397" s="23">
        <v>3.5</v>
      </c>
      <c r="C397" s="24">
        <v>5</v>
      </c>
      <c r="D397" t="b" s="25">
        <f>D$3</f>
        <v>1</v>
      </c>
      <c r="E397" s="24">
        <f>IF(B397-B396&gt;0,(B397-B396)/'data'!$G$26*100-1,E396-C397)</f>
        <v>-1915</v>
      </c>
      <c r="F397" s="25">
        <f>3600*(B397*'data'!$C$15/1000-H397-I397)/C397</f>
        <v>529.107146058118</v>
      </c>
      <c r="G397" s="25">
        <f>IF(N397&gt;B397,0,IF(E397&gt;0,'data'!$H$29,IF(F397&lt;0,0,F397)))</f>
        <v>529.107146058118</v>
      </c>
      <c r="H397" s="30">
        <f>(J397*'data'!$C$16+K397*OFFSET('data'!$C$17,0,$D$3)-I396*(OFFSET('data'!$C$18,0,$D$3)+'data'!$C$19+OFFSET('data'!$C$20,0,$D$3)))*$C397/60</f>
        <v>-0.735123425450145</v>
      </c>
      <c r="I397" s="30">
        <f>(G396/60)*$C397/60+H397+I396</f>
        <v>22.9089847836135</v>
      </c>
      <c r="J397" s="30">
        <f>J396+('data'!$C$19*I396-'data'!$C$16*J396)*$C397/60</f>
        <v>89.1685451548616</v>
      </c>
      <c r="K397" s="30">
        <f>K396+(OFFSET('data'!$C$20,0,$D$3)*I396-OFFSET('data'!$C$17,0,$D$3)*K396)*$C397/60</f>
        <v>96.2870348020689</v>
      </c>
      <c r="L397" s="28">
        <f>$A397/60</f>
        <v>32.7093477672415</v>
      </c>
      <c r="M397" s="24">
        <f>I397/'data'!$C$15*1000</f>
        <v>3.50003856007346</v>
      </c>
      <c r="N397" s="24">
        <f>N396+'data'!$G$21*(M396-N396)/60*C396</f>
        <v>3.49971600040834</v>
      </c>
      <c r="O397" s="25">
        <f>IF(N397&lt;='data'!$G$22,1.89,1.47)</f>
        <v>1.47</v>
      </c>
      <c r="P397" s="24">
        <f>$A397</f>
        <v>1962.560866034490</v>
      </c>
      <c r="Q397" s="29">
        <f>'data'!$G$23-'data'!$G$23*(1-('data'!$G$22^O397)/('data'!$G$22^O397+N397^O397))</f>
        <v>41.0734504873164</v>
      </c>
      <c r="R397" s="29">
        <f>VLOOKUP(IF(P397-'data'!$G$24&lt;0,0,P397-'data'!$G$24),P2:Q1104,2)</f>
        <v>41.073601337456</v>
      </c>
    </row>
    <row r="398" ht="20.05" customHeight="1">
      <c r="A398" s="22">
        <f>$A397+C397</f>
        <v>1967.560866034490</v>
      </c>
      <c r="B398" s="23">
        <v>3.5</v>
      </c>
      <c r="C398" s="24">
        <v>5</v>
      </c>
      <c r="D398" t="b" s="25">
        <f>D$3</f>
        <v>1</v>
      </c>
      <c r="E398" s="24">
        <f>IF(B398-B397&gt;0,(B398-B397)/'data'!$G$26*100-1,E397-C398)</f>
        <v>-1920</v>
      </c>
      <c r="F398" s="25">
        <f>3600*(B398*'data'!$C$15/1000-H398-I398)/C398</f>
        <v>528.9269828298829</v>
      </c>
      <c r="G398" s="25">
        <f>IF(N398&gt;B398,0,IF(E398&gt;0,'data'!$H$29,IF(F398&lt;0,0,F398)))</f>
        <v>528.9269828298829</v>
      </c>
      <c r="H398" s="30">
        <f>(J398*'data'!$C$16+K398*OFFSET('data'!$C$17,0,$D$3)-I397*(OFFSET('data'!$C$18,0,$D$3)+'data'!$C$19+OFFSET('data'!$C$20,0,$D$3)))*$C398/60</f>
        <v>-0.734872117468064</v>
      </c>
      <c r="I398" s="30">
        <f>(G397/60)*$C398/60+H398+I397</f>
        <v>22.9089837023373</v>
      </c>
      <c r="J398" s="30">
        <f>J397+('data'!$C$19*I397-'data'!$C$16*J397)*$C398/60</f>
        <v>89.19893659063609</v>
      </c>
      <c r="K398" s="30">
        <f>K397+(OFFSET('data'!$C$20,0,$D$3)*I397-OFFSET('data'!$C$17,0,$D$3)*K397)*$C398/60</f>
        <v>96.4770654062099</v>
      </c>
      <c r="L398" s="28">
        <f>$A398/60</f>
        <v>32.7926811005748</v>
      </c>
      <c r="M398" s="24">
        <f>I398/'data'!$C$15*1000</f>
        <v>3.5000383948759</v>
      </c>
      <c r="N398" s="24">
        <f>N397+'data'!$G$21*(M397-N397)/60*C397</f>
        <v>3.4997197960367</v>
      </c>
      <c r="O398" s="25">
        <f>IF(N398&lt;='data'!$G$22,1.89,1.47)</f>
        <v>1.47</v>
      </c>
      <c r="P398" s="24">
        <f>$A398</f>
        <v>1967.560866034490</v>
      </c>
      <c r="Q398" s="29">
        <f>'data'!$G$23-'data'!$G$23*(1-('data'!$G$22^O398)/('data'!$G$22^O398+N398^O398))</f>
        <v>41.0734139248366</v>
      </c>
      <c r="R398" s="29">
        <f>VLOOKUP(IF(P398-'data'!$G$24&lt;0,0,P398-'data'!$G$24),P2:Q1104,2)</f>
        <v>41.0735629237097</v>
      </c>
    </row>
    <row r="399" ht="20.05" customHeight="1">
      <c r="A399" s="22">
        <f>$A398+C398</f>
        <v>1972.560866034490</v>
      </c>
      <c r="B399" s="23">
        <v>3.5</v>
      </c>
      <c r="C399" s="24">
        <v>5</v>
      </c>
      <c r="D399" t="b" s="25">
        <f>D$3</f>
        <v>1</v>
      </c>
      <c r="E399" s="24">
        <f>IF(B399-B398&gt;0,(B399-B398)/'data'!$G$26*100-1,E398-C399)</f>
        <v>-1925</v>
      </c>
      <c r="F399" s="25">
        <f>3600*(B399*'data'!$C$15/1000-H399-I399)/C399</f>
        <v>528.747589202985</v>
      </c>
      <c r="G399" s="25">
        <f>IF(N399&gt;B399,0,IF(E399&gt;0,'data'!$H$29,IF(F399&lt;0,0,F399)))</f>
        <v>528.747589202985</v>
      </c>
      <c r="H399" s="30">
        <f>(J399*'data'!$C$16+K399*OFFSET('data'!$C$17,0,$D$3)-I398*(OFFSET('data'!$C$18,0,$D$3)+'data'!$C$19+OFFSET('data'!$C$20,0,$D$3)))*$C399/60</f>
        <v>-0.734621884569427</v>
      </c>
      <c r="I399" s="30">
        <f>(G398/60)*$C399/60+H399+I398</f>
        <v>22.9089826272538</v>
      </c>
      <c r="J399" s="30">
        <f>J398+('data'!$C$19*I398-'data'!$C$16*J398)*$C399/60</f>
        <v>89.22914965246871</v>
      </c>
      <c r="K399" s="30">
        <f>K398+(OFFSET('data'!$C$20,0,$D$3)*I398-OFFSET('data'!$C$17,0,$D$3)*K398)*$C399/60</f>
        <v>96.6670231009562</v>
      </c>
      <c r="L399" s="28">
        <f>$A399/60</f>
        <v>32.8760144339082</v>
      </c>
      <c r="M399" s="24">
        <f>I399/'data'!$C$15*1000</f>
        <v>3.50003823062447</v>
      </c>
      <c r="N399" s="24">
        <f>N398+'data'!$G$21*(M398-N398)/60*C398</f>
        <v>3.49972354505717</v>
      </c>
      <c r="O399" s="25">
        <f>IF(N399&lt;='data'!$G$22,1.89,1.47)</f>
        <v>1.47</v>
      </c>
      <c r="P399" s="24">
        <f>$A399</f>
        <v>1972.560866034490</v>
      </c>
      <c r="Q399" s="29">
        <f>'data'!$G$23-'data'!$G$23*(1-('data'!$G$22^O399)/('data'!$G$22^O399+N399^O399))</f>
        <v>41.0733778113663</v>
      </c>
      <c r="R399" s="29">
        <f>VLOOKUP(IF(P399-'data'!$G$24&lt;0,0,P399-'data'!$G$24),P2:Q1104,2)</f>
        <v>41.0735249811973</v>
      </c>
    </row>
    <row r="400" ht="20.05" customHeight="1">
      <c r="A400" s="22">
        <f>$A399+C399</f>
        <v>1977.560866034490</v>
      </c>
      <c r="B400" s="23">
        <v>3.5</v>
      </c>
      <c r="C400" s="24">
        <v>5</v>
      </c>
      <c r="D400" t="b" s="25">
        <f>D$3</f>
        <v>1</v>
      </c>
      <c r="E400" s="24">
        <f>IF(B400-B399&gt;0,(B400-B399)/'data'!$G$26*100-1,E399-C400)</f>
        <v>-1930</v>
      </c>
      <c r="F400" s="25">
        <f>3600*(B400*'data'!$C$15/1000-H400-I400)/C400</f>
        <v>528.568960770829</v>
      </c>
      <c r="G400" s="25">
        <f>IF(N400&gt;B400,0,IF(E400&gt;0,'data'!$H$29,IF(F400&lt;0,0,F400)))</f>
        <v>528.568960770829</v>
      </c>
      <c r="H400" s="30">
        <f>(J400*'data'!$C$16+K400*OFFSET('data'!$C$17,0,$D$3)-I399*(OFFSET('data'!$C$18,0,$D$3)+'data'!$C$19+OFFSET('data'!$C$20,0,$D$3)))*$C400/60</f>
        <v>-0.734372720597767</v>
      </c>
      <c r="I400" s="30">
        <f>(G399/60)*$C400/60+H400+I399</f>
        <v>22.9089815583268</v>
      </c>
      <c r="J400" s="30">
        <f>J399+('data'!$C$19*I399-'data'!$C$16*J399)*$C400/60</f>
        <v>89.2591853872711</v>
      </c>
      <c r="K400" s="30">
        <f>K399+(OFFSET('data'!$C$20,0,$D$3)*I399-OFFSET('data'!$C$17,0,$D$3)*K399)*$C400/60</f>
        <v>96.85690791433829</v>
      </c>
      <c r="L400" s="28">
        <f>$A400/60</f>
        <v>32.9593477672415</v>
      </c>
      <c r="M400" s="24">
        <f>I400/'data'!$C$15*1000</f>
        <v>3.50003806731362</v>
      </c>
      <c r="N400" s="24">
        <f>N399+'data'!$G$21*(M399-N399)/60*C399</f>
        <v>3.49972724802934</v>
      </c>
      <c r="O400" s="25">
        <f>IF(N400&lt;='data'!$G$22,1.89,1.47)</f>
        <v>1.47</v>
      </c>
      <c r="P400" s="24">
        <f>$A400</f>
        <v>1977.560866034490</v>
      </c>
      <c r="Q400" s="29">
        <f>'data'!$G$23-'data'!$G$23*(1-('data'!$G$22^O400)/('data'!$G$22^O400+N400^O400))</f>
        <v>41.0733421415133</v>
      </c>
      <c r="R400" s="29">
        <f>VLOOKUP(IF(P400-'data'!$G$24&lt;0,0,P400-'data'!$G$24),P2:Q1104,2)</f>
        <v>41.0734875042625</v>
      </c>
    </row>
    <row r="401" ht="20.05" customHeight="1">
      <c r="A401" s="22">
        <f>$A400+C400</f>
        <v>1982.560866034490</v>
      </c>
      <c r="B401" s="23">
        <v>3.5</v>
      </c>
      <c r="C401" s="24">
        <v>5</v>
      </c>
      <c r="D401" t="b" s="25">
        <f>D$3</f>
        <v>1</v>
      </c>
      <c r="E401" s="24">
        <f>IF(B401-B400&gt;0,(B401-B400)/'data'!$G$26*100-1,E400-C401)</f>
        <v>-1935</v>
      </c>
      <c r="F401" s="25">
        <f>3600*(B401*'data'!$C$15/1000-H401-I401)/C401</f>
        <v>528.391093152655</v>
      </c>
      <c r="G401" s="25">
        <f>IF(N401&gt;B401,0,IF(E401&gt;0,'data'!$H$29,IF(F401&lt;0,0,F401)))</f>
        <v>528.391093152655</v>
      </c>
      <c r="H401" s="30">
        <f>(J401*'data'!$C$16+K401*OFFSET('data'!$C$17,0,$D$3)-I400*(OFFSET('data'!$C$18,0,$D$3)+'data'!$C$19+OFFSET('data'!$C$20,0,$D$3)))*$C401/60</f>
        <v>-0.734124619432692</v>
      </c>
      <c r="I401" s="30">
        <f>(G400/60)*$C401/60+H401+I400</f>
        <v>22.9089804955203</v>
      </c>
      <c r="J401" s="30">
        <f>J400+('data'!$C$19*I400-'data'!$C$16*J400)*$C401/60</f>
        <v>89.2890448358106</v>
      </c>
      <c r="K401" s="30">
        <f>K400+(OFFSET('data'!$C$20,0,$D$3)*I400-OFFSET('data'!$C$17,0,$D$3)*K400)*$C401/60</f>
        <v>97.0467198743756</v>
      </c>
      <c r="L401" s="28">
        <f>$A401/60</f>
        <v>33.0426811005748</v>
      </c>
      <c r="M401" s="24">
        <f>I401/'data'!$C$15*1000</f>
        <v>3.50003790493786</v>
      </c>
      <c r="N401" s="24">
        <f>N400+'data'!$G$21*(M400-N400)/60*C400</f>
        <v>3.49973090550613</v>
      </c>
      <c r="O401" s="25">
        <f>IF(N401&lt;='data'!$G$22,1.89,1.47)</f>
        <v>1.47</v>
      </c>
      <c r="P401" s="24">
        <f>$A401</f>
        <v>1982.560866034490</v>
      </c>
      <c r="Q401" s="29">
        <f>'data'!$G$23-'data'!$G$23*(1-('data'!$G$22^O401)/('data'!$G$22^O401+N401^O401))</f>
        <v>41.073306909950</v>
      </c>
      <c r="R401" s="29">
        <f>VLOOKUP(IF(P401-'data'!$G$24&lt;0,0,P401-'data'!$G$24),P2:Q1104,2)</f>
        <v>41.0734504873164</v>
      </c>
    </row>
    <row r="402" ht="20.05" customHeight="1">
      <c r="A402" s="22">
        <f>$A401+C401</f>
        <v>1987.560866034490</v>
      </c>
      <c r="B402" s="23">
        <v>3.5</v>
      </c>
      <c r="C402" s="24">
        <v>5</v>
      </c>
      <c r="D402" t="b" s="25">
        <f>D$3</f>
        <v>1</v>
      </c>
      <c r="E402" s="24">
        <f>IF(B402-B401&gt;0,(B402-B401)/'data'!$G$26*100-1,E401-C402)</f>
        <v>-1940</v>
      </c>
      <c r="F402" s="25">
        <f>3600*(B402*'data'!$C$15/1000-H402-I402)/C402</f>
        <v>528.213981993597</v>
      </c>
      <c r="G402" s="25">
        <f>IF(N402&gt;B402,0,IF(E402&gt;0,'data'!$H$29,IF(F402&lt;0,0,F402)))</f>
        <v>528.213981993597</v>
      </c>
      <c r="H402" s="30">
        <f>(J402*'data'!$C$16+K402*OFFSET('data'!$C$17,0,$D$3)-I401*(OFFSET('data'!$C$18,0,$D$3)+'data'!$C$19+OFFSET('data'!$C$20,0,$D$3)))*$C402/60</f>
        <v>-0.733877574989677</v>
      </c>
      <c r="I402" s="30">
        <f>(G401/60)*$C402/60+H402+I401</f>
        <v>22.9089794387982</v>
      </c>
      <c r="J402" s="30">
        <f>J401+('data'!$C$19*I401-'data'!$C$16*J401)*$C402/60</f>
        <v>89.31872903274579</v>
      </c>
      <c r="K402" s="30">
        <f>K401+(OFFSET('data'!$C$20,0,$D$3)*I401-OFFSET('data'!$C$17,0,$D$3)*K401)*$C402/60</f>
        <v>97.2364590090765</v>
      </c>
      <c r="L402" s="28">
        <f>$A402/60</f>
        <v>33.1260144339082</v>
      </c>
      <c r="M402" s="24">
        <f>I402/'data'!$C$15*1000</f>
        <v>3.50003774349168</v>
      </c>
      <c r="N402" s="24">
        <f>N401+'data'!$G$21*(M401-N401)/60*C401</f>
        <v>3.4997345180339</v>
      </c>
      <c r="O402" s="25">
        <f>IF(N402&lt;='data'!$G$22,1.89,1.47)</f>
        <v>1.47</v>
      </c>
      <c r="P402" s="24">
        <f>$A402</f>
        <v>1987.560866034490</v>
      </c>
      <c r="Q402" s="29">
        <f>'data'!$G$23-'data'!$G$23*(1-('data'!$G$22^O402)/('data'!$G$22^O402+N402^O402))</f>
        <v>41.0732721114118</v>
      </c>
      <c r="R402" s="29">
        <f>VLOOKUP(IF(P402-'data'!$G$24&lt;0,0,P402-'data'!$G$24),P2:Q1104,2)</f>
        <v>41.0734139248366</v>
      </c>
    </row>
    <row r="403" ht="20.05" customHeight="1">
      <c r="A403" s="22">
        <f>$A402+C402</f>
        <v>1992.560866034490</v>
      </c>
      <c r="B403" s="23">
        <v>3.5</v>
      </c>
      <c r="C403" s="24">
        <v>5</v>
      </c>
      <c r="D403" t="b" s="25">
        <f>D$3</f>
        <v>1</v>
      </c>
      <c r="E403" s="24">
        <f>IF(B403-B402&gt;0,(B403-B402)/'data'!$G$26*100-1,E402-C403)</f>
        <v>-1945</v>
      </c>
      <c r="F403" s="25">
        <f>3600*(B403*'data'!$C$15/1000-H403-I403)/C403</f>
        <v>528.037622964010</v>
      </c>
      <c r="G403" s="25">
        <f>IF(N403&gt;B403,0,IF(E403&gt;0,'data'!$H$29,IF(F403&lt;0,0,F403)))</f>
        <v>528.037622964010</v>
      </c>
      <c r="H403" s="30">
        <f>(J403*'data'!$C$16+K403*OFFSET('data'!$C$17,0,$D$3)-I402*(OFFSET('data'!$C$18,0,$D$3)+'data'!$C$19+OFFSET('data'!$C$20,0,$D$3)))*$C403/60</f>
        <v>-0.733631581219829</v>
      </c>
      <c r="I403" s="30">
        <f>(G402/60)*$C403/60+H403+I402</f>
        <v>22.908978388125</v>
      </c>
      <c r="J403" s="30">
        <f>J402+('data'!$C$19*I402-'data'!$C$16*J402)*$C403/60</f>
        <v>89.34823900666289</v>
      </c>
      <c r="K403" s="30">
        <f>K402+(OFFSET('data'!$C$20,0,$D$3)*I402-OFFSET('data'!$C$17,0,$D$3)*K402)*$C403/60</f>
        <v>97.4261253464381</v>
      </c>
      <c r="L403" s="28">
        <f>$A403/60</f>
        <v>33.2093477672415</v>
      </c>
      <c r="M403" s="24">
        <f>I403/'data'!$C$15*1000</f>
        <v>3.50003758296965</v>
      </c>
      <c r="N403" s="24">
        <f>N402+'data'!$G$21*(M402-N402)/60*C402</f>
        <v>3.49973808615252</v>
      </c>
      <c r="O403" s="25">
        <f>IF(N403&lt;='data'!$G$22,1.89,1.47)</f>
        <v>1.47</v>
      </c>
      <c r="P403" s="24">
        <f>$A403</f>
        <v>1992.560866034490</v>
      </c>
      <c r="Q403" s="29">
        <f>'data'!$G$23-'data'!$G$23*(1-('data'!$G$22^O403)/('data'!$G$22^O403+N403^O403))</f>
        <v>41.0732377406966</v>
      </c>
      <c r="R403" s="29">
        <f>VLOOKUP(IF(P403-'data'!$G$24&lt;0,0,P403-'data'!$G$24),P2:Q1104,2)</f>
        <v>41.0733778113663</v>
      </c>
    </row>
    <row r="404" ht="20.05" customHeight="1">
      <c r="A404" s="22">
        <f>$A403+C403</f>
        <v>1997.560866034490</v>
      </c>
      <c r="B404" s="23">
        <v>3.5</v>
      </c>
      <c r="C404" s="24">
        <v>5</v>
      </c>
      <c r="D404" t="b" s="25">
        <f>D$3</f>
        <v>1</v>
      </c>
      <c r="E404" s="24">
        <f>IF(B404-B403&gt;0,(B404-B403)/'data'!$G$26*100-1,E403-C404)</f>
        <v>-1950</v>
      </c>
      <c r="F404" s="25">
        <f>3600*(B404*'data'!$C$15/1000-H404-I404)/C404</f>
        <v>527.862011759716</v>
      </c>
      <c r="G404" s="25">
        <f>IF(N404&gt;B404,0,IF(E404&gt;0,'data'!$H$29,IF(F404&lt;0,0,F404)))</f>
        <v>527.862011759716</v>
      </c>
      <c r="H404" s="30">
        <f>(J404*'data'!$C$16+K404*OFFSET('data'!$C$17,0,$D$3)-I403*(OFFSET('data'!$C$18,0,$D$3)+'data'!$C$19+OFFSET('data'!$C$20,0,$D$3)))*$C404/60</f>
        <v>-0.73338663210972</v>
      </c>
      <c r="I404" s="30">
        <f>(G403/60)*$C404/60+H404+I403</f>
        <v>22.9089773434653</v>
      </c>
      <c r="J404" s="30">
        <f>J403+('data'!$C$19*I403-'data'!$C$16*J403)*$C404/60</f>
        <v>89.377575780111</v>
      </c>
      <c r="K404" s="30">
        <f>K403+(OFFSET('data'!$C$20,0,$D$3)*I403-OFFSET('data'!$C$17,0,$D$3)*K403)*$C404/60</f>
        <v>97.6157189144466</v>
      </c>
      <c r="L404" s="28">
        <f>$A404/60</f>
        <v>33.2926811005748</v>
      </c>
      <c r="M404" s="24">
        <f>I404/'data'!$C$15*1000</f>
        <v>3.50003742336637</v>
      </c>
      <c r="N404" s="24">
        <f>N403+'data'!$G$21*(M403-N403)/60*C403</f>
        <v>3.49974161039543</v>
      </c>
      <c r="O404" s="25">
        <f>IF(N404&lt;='data'!$G$22,1.89,1.47)</f>
        <v>1.47</v>
      </c>
      <c r="P404" s="24">
        <f>$A404</f>
        <v>1997.560866034490</v>
      </c>
      <c r="Q404" s="29">
        <f>'data'!$G$23-'data'!$G$23*(1-('data'!$G$22^O404)/('data'!$G$22^O404+N404^O404))</f>
        <v>41.0732037926645</v>
      </c>
      <c r="R404" s="29">
        <f>VLOOKUP(IF(P404-'data'!$G$24&lt;0,0,P404-'data'!$G$24),P2:Q1104,2)</f>
        <v>41.0733421415133</v>
      </c>
    </row>
    <row r="405" ht="20.05" customHeight="1">
      <c r="A405" s="22">
        <f>$A404+C404</f>
        <v>2002.560866034490</v>
      </c>
      <c r="B405" s="23">
        <v>3.5</v>
      </c>
      <c r="C405" s="24">
        <v>5</v>
      </c>
      <c r="D405" t="b" s="25">
        <f>D$3</f>
        <v>1</v>
      </c>
      <c r="E405" s="24">
        <f>IF(B405-B404&gt;0,(B405-B404)/'data'!$G$26*100-1,E404-C405)</f>
        <v>-1955</v>
      </c>
      <c r="F405" s="25">
        <f>3600*(B405*'data'!$C$15/1000-H405-I405)/C405</f>
        <v>527.687144101827</v>
      </c>
      <c r="G405" s="25">
        <f>IF(N405&gt;B405,0,IF(E405&gt;0,'data'!$H$29,IF(F405&lt;0,0,F405)))</f>
        <v>527.687144101827</v>
      </c>
      <c r="H405" s="30">
        <f>(J405*'data'!$C$16+K405*OFFSET('data'!$C$17,0,$D$3)-I404*(OFFSET('data'!$C$18,0,$D$3)+'data'!$C$19+OFFSET('data'!$C$20,0,$D$3)))*$C405/60</f>
        <v>-0.733142721681153</v>
      </c>
      <c r="I405" s="30">
        <f>(G404/60)*$C405/60+H405+I404</f>
        <v>22.9089763047838</v>
      </c>
      <c r="J405" s="30">
        <f>J404+('data'!$C$19*I404-'data'!$C$16*J404)*$C405/60</f>
        <v>89.4067403696378</v>
      </c>
      <c r="K405" s="30">
        <f>K404+(OFFSET('data'!$C$20,0,$D$3)*I404-OFFSET('data'!$C$17,0,$D$3)*K404)*$C405/60</f>
        <v>97.805239741077</v>
      </c>
      <c r="L405" s="28">
        <f>$A405/60</f>
        <v>33.3760144339082</v>
      </c>
      <c r="M405" s="24">
        <f>I405/'data'!$C$15*1000</f>
        <v>3.50003726467643</v>
      </c>
      <c r="N405" s="24">
        <f>N404+'data'!$G$21*(M404-N404)/60*C404</f>
        <v>3.49974509128973</v>
      </c>
      <c r="O405" s="25">
        <f>IF(N405&lt;='data'!$G$22,1.89,1.47)</f>
        <v>1.47</v>
      </c>
      <c r="P405" s="24">
        <f>$A405</f>
        <v>2002.560866034490</v>
      </c>
      <c r="Q405" s="29">
        <f>'data'!$G$23-'data'!$G$23*(1-('data'!$G$22^O405)/('data'!$G$22^O405+N405^O405))</f>
        <v>41.0731702622366</v>
      </c>
      <c r="R405" s="29">
        <f>VLOOKUP(IF(P405-'data'!$G$24&lt;0,0,P405-'data'!$G$24),P2:Q1104,2)</f>
        <v>41.073306909950</v>
      </c>
    </row>
    <row r="406" ht="20.05" customHeight="1">
      <c r="A406" s="22">
        <f>$A405+C405</f>
        <v>2007.560866034490</v>
      </c>
      <c r="B406" s="23">
        <v>3.5</v>
      </c>
      <c r="C406" s="24">
        <v>5</v>
      </c>
      <c r="D406" t="b" s="25">
        <f>D$3</f>
        <v>1</v>
      </c>
      <c r="E406" s="24">
        <f>IF(B406-B405&gt;0,(B406-B405)/'data'!$G$26*100-1,E405-C406)</f>
        <v>-1960</v>
      </c>
      <c r="F406" s="25">
        <f>3600*(B406*'data'!$C$15/1000-H406-I406)/C406</f>
        <v>527.513015736530</v>
      </c>
      <c r="G406" s="25">
        <f>IF(N406&gt;B406,0,IF(E406&gt;0,'data'!$H$29,IF(F406&lt;0,0,F406)))</f>
        <v>527.513015736530</v>
      </c>
      <c r="H406" s="30">
        <f>(J406*'data'!$C$16+K406*OFFSET('data'!$C$17,0,$D$3)-I405*(OFFSET('data'!$C$18,0,$D$3)+'data'!$C$19+OFFSET('data'!$C$20,0,$D$3)))*$C406/60</f>
        <v>-0.732899843990951</v>
      </c>
      <c r="I406" s="30">
        <f>(G405/60)*$C406/60+H406+I405</f>
        <v>22.9089752720454</v>
      </c>
      <c r="J406" s="30">
        <f>J405+('data'!$C$19*I405-'data'!$C$16*J405)*$C406/60</f>
        <v>89.4357337858245</v>
      </c>
      <c r="K406" s="30">
        <f>K405+(OFFSET('data'!$C$20,0,$D$3)*I405-OFFSET('data'!$C$17,0,$D$3)*K405)*$C406/60</f>
        <v>97.9946878542932</v>
      </c>
      <c r="L406" s="28">
        <f>$A406/60</f>
        <v>33.4593477672415</v>
      </c>
      <c r="M406" s="24">
        <f>I406/'data'!$C$15*1000</f>
        <v>3.50003710689449</v>
      </c>
      <c r="N406" s="24">
        <f>N405+'data'!$G$21*(M405-N405)/60*C405</f>
        <v>3.49974852935627</v>
      </c>
      <c r="O406" s="25">
        <f>IF(N406&lt;='data'!$G$22,1.89,1.47)</f>
        <v>1.47</v>
      </c>
      <c r="P406" s="24">
        <f>$A406</f>
        <v>2007.560866034490</v>
      </c>
      <c r="Q406" s="29">
        <f>'data'!$G$23-'data'!$G$23*(1-('data'!$G$22^O406)/('data'!$G$22^O406+N406^O406))</f>
        <v>41.0731371443942</v>
      </c>
      <c r="R406" s="29">
        <f>VLOOKUP(IF(P406-'data'!$G$24&lt;0,0,P406-'data'!$G$24),P2:Q1104,2)</f>
        <v>41.0732721114118</v>
      </c>
    </row>
    <row r="407" ht="20.05" customHeight="1">
      <c r="A407" s="22">
        <f>$A406+C406</f>
        <v>2012.560866034490</v>
      </c>
      <c r="B407" s="23">
        <v>3.5</v>
      </c>
      <c r="C407" s="24">
        <v>5</v>
      </c>
      <c r="D407" t="b" s="25">
        <f>D$3</f>
        <v>1</v>
      </c>
      <c r="E407" s="24">
        <f>IF(B407-B406&gt;0,(B407-B406)/'data'!$G$26*100-1,E406-C407)</f>
        <v>-1965</v>
      </c>
      <c r="F407" s="25">
        <f>3600*(B407*'data'!$C$15/1000-H407-I407)/C407</f>
        <v>527.339622434794</v>
      </c>
      <c r="G407" s="25">
        <f>IF(N407&gt;B407,0,IF(E407&gt;0,'data'!$H$29,IF(F407&lt;0,0,F407)))</f>
        <v>527.339622434794</v>
      </c>
      <c r="H407" s="30">
        <f>(J407*'data'!$C$16+K407*OFFSET('data'!$C$17,0,$D$3)-I406*(OFFSET('data'!$C$18,0,$D$3)+'data'!$C$19+OFFSET('data'!$C$20,0,$D$3)))*$C407/60</f>
        <v>-0.732657993130762</v>
      </c>
      <c r="I407" s="30">
        <f>(G406/60)*$C407/60+H407+I406</f>
        <v>22.9089742452154</v>
      </c>
      <c r="J407" s="30">
        <f>J406+('data'!$C$19*I406-'data'!$C$16*J406)*$C407/60</f>
        <v>89.4645570333211</v>
      </c>
      <c r="K407" s="30">
        <f>K406+(OFFSET('data'!$C$20,0,$D$3)*I406-OFFSET('data'!$C$17,0,$D$3)*K406)*$C407/60</f>
        <v>98.1840632820481</v>
      </c>
      <c r="L407" s="28">
        <f>$A407/60</f>
        <v>33.5426811005748</v>
      </c>
      <c r="M407" s="24">
        <f>I407/'data'!$C$15*1000</f>
        <v>3.50003695001522</v>
      </c>
      <c r="N407" s="24">
        <f>N406+'data'!$G$21*(M406-N406)/60*C406</f>
        <v>3.49975192510969</v>
      </c>
      <c r="O407" s="25">
        <f>IF(N407&lt;='data'!$G$22,1.89,1.47)</f>
        <v>1.47</v>
      </c>
      <c r="P407" s="24">
        <f>$A407</f>
        <v>2012.560866034490</v>
      </c>
      <c r="Q407" s="29">
        <f>'data'!$G$23-'data'!$G$23*(1-('data'!$G$22^O407)/('data'!$G$22^O407+N407^O407))</f>
        <v>41.0731044341785</v>
      </c>
      <c r="R407" s="29">
        <f>VLOOKUP(IF(P407-'data'!$G$24&lt;0,0,P407-'data'!$G$24),P2:Q1104,2)</f>
        <v>41.0732377406966</v>
      </c>
    </row>
    <row r="408" ht="20.05" customHeight="1">
      <c r="A408" s="22">
        <f>$A407+C407</f>
        <v>2017.560866034490</v>
      </c>
      <c r="B408" s="23">
        <v>3.5</v>
      </c>
      <c r="C408" s="24">
        <v>5</v>
      </c>
      <c r="D408" t="b" s="25">
        <f>D$3</f>
        <v>1</v>
      </c>
      <c r="E408" s="24">
        <f>IF(B408-B407&gt;0,(B408-B407)/'data'!$G$26*100-1,E407-C408)</f>
        <v>-1970</v>
      </c>
      <c r="F408" s="25">
        <f>3600*(B408*'data'!$C$15/1000-H408-I408)/C408</f>
        <v>527.1669599925229</v>
      </c>
      <c r="G408" s="25">
        <f>IF(N408&gt;B408,0,IF(E408&gt;0,'data'!$H$29,IF(F408&lt;0,0,F408)))</f>
        <v>527.1669599925229</v>
      </c>
      <c r="H408" s="30">
        <f>(J408*'data'!$C$16+K408*OFFSET('data'!$C$17,0,$D$3)-I407*(OFFSET('data'!$C$18,0,$D$3)+'data'!$C$19+OFFSET('data'!$C$20,0,$D$3)))*$C408/60</f>
        <v>-0.732417163226863</v>
      </c>
      <c r="I408" s="30">
        <f>(G407/60)*$C408/60+H408+I407</f>
        <v>22.9089732242591</v>
      </c>
      <c r="J408" s="30">
        <f>J407+('data'!$C$19*I407-'data'!$C$16*J407)*$C408/60</f>
        <v>89.49321111088111</v>
      </c>
      <c r="K408" s="30">
        <f>K407+(OFFSET('data'!$C$20,0,$D$3)*I407-OFFSET('data'!$C$17,0,$D$3)*K407)*$C408/60</f>
        <v>98.3733660522835</v>
      </c>
      <c r="L408" s="28">
        <f>$A408/60</f>
        <v>33.6260144339082</v>
      </c>
      <c r="M408" s="24">
        <f>I408/'data'!$C$15*1000</f>
        <v>3.50003679403335</v>
      </c>
      <c r="N408" s="24">
        <f>N407+'data'!$G$21*(M407-N407)/60*C407</f>
        <v>3.49975527905853</v>
      </c>
      <c r="O408" s="25">
        <f>IF(N408&lt;='data'!$G$22,1.89,1.47)</f>
        <v>1.47</v>
      </c>
      <c r="P408" s="24">
        <f>$A408</f>
        <v>2017.560866034490</v>
      </c>
      <c r="Q408" s="29">
        <f>'data'!$G$23-'data'!$G$23*(1-('data'!$G$22^O408)/('data'!$G$22^O408+N408^O408))</f>
        <v>41.0730721266896</v>
      </c>
      <c r="R408" s="29">
        <f>VLOOKUP(IF(P408-'data'!$G$24&lt;0,0,P408-'data'!$G$24),P2:Q1104,2)</f>
        <v>41.0732037926645</v>
      </c>
    </row>
    <row r="409" ht="20.05" customHeight="1">
      <c r="A409" s="22">
        <f>$A408+C408</f>
        <v>2022.560866034490</v>
      </c>
      <c r="B409" s="23">
        <v>3.5</v>
      </c>
      <c r="C409" s="24">
        <v>5</v>
      </c>
      <c r="D409" t="b" s="25">
        <f>D$3</f>
        <v>1</v>
      </c>
      <c r="E409" s="24">
        <f>IF(B409-B408&gt;0,(B409-B408)/'data'!$G$26*100-1,E408-C409)</f>
        <v>-1975</v>
      </c>
      <c r="F409" s="25">
        <f>3600*(B409*'data'!$C$15/1000-H409-I409)/C409</f>
        <v>526.995024230174</v>
      </c>
      <c r="G409" s="25">
        <f>IF(N409&gt;B409,0,IF(E409&gt;0,'data'!$H$29,IF(F409&lt;0,0,F409)))</f>
        <v>526.995024230174</v>
      </c>
      <c r="H409" s="30">
        <f>(J409*'data'!$C$16+K409*OFFSET('data'!$C$17,0,$D$3)-I408*(OFFSET('data'!$C$18,0,$D$3)+'data'!$C$19+OFFSET('data'!$C$20,0,$D$3)))*$C409/60</f>
        <v>-0.732177348439934</v>
      </c>
      <c r="I409" s="30">
        <f>(G408/60)*$C409/60+H409+I408</f>
        <v>22.9089722091421</v>
      </c>
      <c r="J409" s="30">
        <f>J408+('data'!$C$19*I408-'data'!$C$16*J408)*$C409/60</f>
        <v>89.5216970113961</v>
      </c>
      <c r="K409" s="30">
        <f>K408+(OFFSET('data'!$C$20,0,$D$3)*I408-OFFSET('data'!$C$17,0,$D$3)*K408)*$C409/60</f>
        <v>98.5625961929302</v>
      </c>
      <c r="L409" s="28">
        <f>$A409/60</f>
        <v>33.7093477672415</v>
      </c>
      <c r="M409" s="24">
        <f>I409/'data'!$C$15*1000</f>
        <v>3.5000366389436</v>
      </c>
      <c r="N409" s="24">
        <f>N408+'data'!$G$21*(M408-N408)/60*C408</f>
        <v>3.49975859170526</v>
      </c>
      <c r="O409" s="25">
        <f>IF(N409&lt;='data'!$G$22,1.89,1.47)</f>
        <v>1.47</v>
      </c>
      <c r="P409" s="24">
        <f>$A409</f>
        <v>2022.560866034490</v>
      </c>
      <c r="Q409" s="29">
        <f>'data'!$G$23-'data'!$G$23*(1-('data'!$G$22^O409)/('data'!$G$22^O409+N409^O409))</f>
        <v>41.073040217086</v>
      </c>
      <c r="R409" s="29">
        <f>VLOOKUP(IF(P409-'data'!$G$24&lt;0,0,P409-'data'!$G$24),P2:Q1104,2)</f>
        <v>41.0731702622366</v>
      </c>
    </row>
    <row r="410" ht="20.05" customHeight="1">
      <c r="A410" s="22">
        <f>$A409+C409</f>
        <v>2027.560866034490</v>
      </c>
      <c r="B410" s="23">
        <v>3.5</v>
      </c>
      <c r="C410" s="24">
        <v>5</v>
      </c>
      <c r="D410" t="b" s="25">
        <f>D$3</f>
        <v>1</v>
      </c>
      <c r="E410" s="24">
        <f>IF(B410-B409&gt;0,(B410-B409)/'data'!$G$26*100-1,E409-C410)</f>
        <v>-1980</v>
      </c>
      <c r="F410" s="25">
        <f>3600*(B410*'data'!$C$15/1000-H410-I410)/C410</f>
        <v>526.823810992698</v>
      </c>
      <c r="G410" s="25">
        <f>IF(N410&gt;B410,0,IF(E410&gt;0,'data'!$H$29,IF(F410&lt;0,0,F410)))</f>
        <v>526.823810992698</v>
      </c>
      <c r="H410" s="30">
        <f>(J410*'data'!$C$16+K410*OFFSET('data'!$C$17,0,$D$3)-I409*(OFFSET('data'!$C$18,0,$D$3)+'data'!$C$19+OFFSET('data'!$C$20,0,$D$3)))*$C410/60</f>
        <v>-0.731938542964874</v>
      </c>
      <c r="I410" s="30">
        <f>(G409/60)*$C410/60+H410+I409</f>
        <v>22.9089711998302</v>
      </c>
      <c r="J410" s="30">
        <f>J409+('data'!$C$19*I409-'data'!$C$16*J409)*$C410/60</f>
        <v>89.55001572193019</v>
      </c>
      <c r="K410" s="30">
        <f>K409+(OFFSET('data'!$C$20,0,$D$3)*I409-OFFSET('data'!$C$17,0,$D$3)*K409)*$C410/60</f>
        <v>98.7517537319079</v>
      </c>
      <c r="L410" s="28">
        <f>$A410/60</f>
        <v>33.7926811005748</v>
      </c>
      <c r="M410" s="24">
        <f>I410/'data'!$C$15*1000</f>
        <v>3.50003648474076</v>
      </c>
      <c r="N410" s="24">
        <f>N409+'data'!$G$21*(M409-N409)/60*C409</f>
        <v>3.4997618635464</v>
      </c>
      <c r="O410" s="25">
        <f>IF(N410&lt;='data'!$G$22,1.89,1.47)</f>
        <v>1.47</v>
      </c>
      <c r="P410" s="24">
        <f>$A410</f>
        <v>2027.560866034490</v>
      </c>
      <c r="Q410" s="29">
        <f>'data'!$G$23-'data'!$G$23*(1-('data'!$G$22^O410)/('data'!$G$22^O410+N410^O410))</f>
        <v>41.0730087005836</v>
      </c>
      <c r="R410" s="29">
        <f>VLOOKUP(IF(P410-'data'!$G$24&lt;0,0,P410-'data'!$G$24),P2:Q1104,2)</f>
        <v>41.0731371443942</v>
      </c>
    </row>
    <row r="411" ht="20.05" customHeight="1">
      <c r="A411" s="22">
        <f>$A410+C410</f>
        <v>2032.560866034490</v>
      </c>
      <c r="B411" s="23">
        <v>3.5</v>
      </c>
      <c r="C411" s="24">
        <v>5</v>
      </c>
      <c r="D411" t="b" s="25">
        <f>D$3</f>
        <v>1</v>
      </c>
      <c r="E411" s="24">
        <f>IF(B411-B410&gt;0,(B411-B410)/'data'!$G$26*100-1,E410-C411)</f>
        <v>-1985</v>
      </c>
      <c r="F411" s="25">
        <f>3600*(B411*'data'!$C$15/1000-H411-I411)/C411</f>
        <v>526.653316149322</v>
      </c>
      <c r="G411" s="25">
        <f>IF(N411&gt;B411,0,IF(E411&gt;0,'data'!$H$29,IF(F411&lt;0,0,F411)))</f>
        <v>526.653316149322</v>
      </c>
      <c r="H411" s="30">
        <f>(J411*'data'!$C$16+K411*OFFSET('data'!$C$17,0,$D$3)-I410*(OFFSET('data'!$C$18,0,$D$3)+'data'!$C$19+OFFSET('data'!$C$20,0,$D$3)))*$C411/60</f>
        <v>-0.731700741030595</v>
      </c>
      <c r="I411" s="30">
        <f>(G410/60)*$C411/60+H411+I410</f>
        <v>22.9089701962895</v>
      </c>
      <c r="J411" s="30">
        <f>J410+('data'!$C$19*I410-'data'!$C$16*J410)*$C411/60</f>
        <v>89.5781682237543</v>
      </c>
      <c r="K411" s="30">
        <f>K410+(OFFSET('data'!$C$20,0,$D$3)*I410-OFFSET('data'!$C$17,0,$D$3)*K410)*$C411/60</f>
        <v>98.9408386971251</v>
      </c>
      <c r="L411" s="28">
        <f>$A411/60</f>
        <v>33.8760144339082</v>
      </c>
      <c r="M411" s="24">
        <f>I411/'data'!$C$15*1000</f>
        <v>3.50003633141964</v>
      </c>
      <c r="N411" s="24">
        <f>N410+'data'!$G$21*(M410-N410)/60*C410</f>
        <v>3.49976509507255</v>
      </c>
      <c r="O411" s="25">
        <f>IF(N411&lt;='data'!$G$22,1.89,1.47)</f>
        <v>1.47</v>
      </c>
      <c r="P411" s="24">
        <f>$A411</f>
        <v>2032.560866034490</v>
      </c>
      <c r="Q411" s="29">
        <f>'data'!$G$23-'data'!$G$23*(1-('data'!$G$22^O411)/('data'!$G$22^O411+N411^O411))</f>
        <v>41.0729775724552</v>
      </c>
      <c r="R411" s="29">
        <f>VLOOKUP(IF(P411-'data'!$G$24&lt;0,0,P411-'data'!$G$24),P2:Q1104,2)</f>
        <v>41.0731044341785</v>
      </c>
    </row>
    <row r="412" ht="20.05" customHeight="1">
      <c r="A412" s="22">
        <f>$A411+C411</f>
        <v>2037.560866034490</v>
      </c>
      <c r="B412" s="23">
        <v>3.5</v>
      </c>
      <c r="C412" s="24">
        <v>5</v>
      </c>
      <c r="D412" t="b" s="25">
        <f>D$3</f>
        <v>1</v>
      </c>
      <c r="E412" s="24">
        <f>IF(B412-B411&gt;0,(B412-B411)/'data'!$G$26*100-1,E411-C412)</f>
        <v>-1990</v>
      </c>
      <c r="F412" s="25">
        <f>3600*(B412*'data'!$C$15/1000-H412-I412)/C412</f>
        <v>526.483535593688</v>
      </c>
      <c r="G412" s="25">
        <f>IF(N412&gt;B412,0,IF(E412&gt;0,'data'!$H$29,IF(F412&lt;0,0,F412)))</f>
        <v>526.483535593688</v>
      </c>
      <c r="H412" s="30">
        <f>(J412*'data'!$C$16+K412*OFFSET('data'!$C$17,0,$D$3)-I411*(OFFSET('data'!$C$18,0,$D$3)+'data'!$C$19+OFFSET('data'!$C$20,0,$D$3)))*$C412/60</f>
        <v>-0.731463936899826</v>
      </c>
      <c r="I412" s="30">
        <f>(G411/60)*$C412/60+H412+I411</f>
        <v>22.908969198486</v>
      </c>
      <c r="J412" s="30">
        <f>J411+('data'!$C$19*I411-'data'!$C$16*J411)*$C412/60</f>
        <v>89.6061554923801</v>
      </c>
      <c r="K412" s="30">
        <f>K411+(OFFSET('data'!$C$20,0,$D$3)*I411-OFFSET('data'!$C$17,0,$D$3)*K411)*$C412/60</f>
        <v>99.1298511164795</v>
      </c>
      <c r="L412" s="28">
        <f>$A412/60</f>
        <v>33.9593477672415</v>
      </c>
      <c r="M412" s="24">
        <f>I412/'data'!$C$15*1000</f>
        <v>3.50003617897506</v>
      </c>
      <c r="N412" s="24">
        <f>N411+'data'!$G$21*(M411-N411)/60*C411</f>
        <v>3.49976828676848</v>
      </c>
      <c r="O412" s="25">
        <f>IF(N412&lt;='data'!$G$22,1.89,1.47)</f>
        <v>1.47</v>
      </c>
      <c r="P412" s="24">
        <f>$A412</f>
        <v>2037.560866034490</v>
      </c>
      <c r="Q412" s="29">
        <f>'data'!$G$23-'data'!$G$23*(1-('data'!$G$22^O412)/('data'!$G$22^O412+N412^O412))</f>
        <v>41.0729468280301</v>
      </c>
      <c r="R412" s="29">
        <f>VLOOKUP(IF(P412-'data'!$G$24&lt;0,0,P412-'data'!$G$24),P2:Q1104,2)</f>
        <v>41.0730721266896</v>
      </c>
    </row>
    <row r="413" ht="20.05" customHeight="1">
      <c r="A413" s="22">
        <f>$A412+C412</f>
        <v>2042.560866034490</v>
      </c>
      <c r="B413" s="23">
        <v>3.5</v>
      </c>
      <c r="C413" s="24">
        <v>5</v>
      </c>
      <c r="D413" t="b" s="25">
        <f>D$3</f>
        <v>1</v>
      </c>
      <c r="E413" s="24">
        <f>IF(B413-B412&gt;0,(B413-B412)/'data'!$G$26*100-1,E412-C413)</f>
        <v>-1995</v>
      </c>
      <c r="F413" s="25">
        <f>3600*(B413*'data'!$C$15/1000-H413-I413)/C413</f>
        <v>526.314465243348</v>
      </c>
      <c r="G413" s="25">
        <f>IF(N413&gt;B413,0,IF(E413&gt;0,'data'!$H$29,IF(F413&lt;0,0,F413)))</f>
        <v>526.314465243348</v>
      </c>
      <c r="H413" s="30">
        <f>(J413*'data'!$C$16+K413*OFFSET('data'!$C$17,0,$D$3)-I412*(OFFSET('data'!$C$18,0,$D$3)+'data'!$C$19+OFFSET('data'!$C$20,0,$D$3)))*$C413/60</f>
        <v>-0.731228124868898</v>
      </c>
      <c r="I413" s="30">
        <f>(G412/60)*$C413/60+H413+I412</f>
        <v>22.9089682063861</v>
      </c>
      <c r="J413" s="30">
        <f>J412+('data'!$C$19*I412-'data'!$C$16*J412)*$C413/60</f>
        <v>89.6339784975936</v>
      </c>
      <c r="K413" s="30">
        <f>K412+(OFFSET('data'!$C$20,0,$D$3)*I412-OFFSET('data'!$C$17,0,$D$3)*K412)*$C413/60</f>
        <v>99.31879101785771</v>
      </c>
      <c r="L413" s="28">
        <f>$A413/60</f>
        <v>34.0426811005748</v>
      </c>
      <c r="M413" s="24">
        <f>I413/'data'!$C$15*1000</f>
        <v>3.50003602740187</v>
      </c>
      <c r="N413" s="24">
        <f>N412+'data'!$G$21*(M412-N412)/60*C412</f>
        <v>3.4997714391132</v>
      </c>
      <c r="O413" s="25">
        <f>IF(N413&lt;='data'!$G$22,1.89,1.47)</f>
        <v>1.47</v>
      </c>
      <c r="P413" s="24">
        <f>$A413</f>
        <v>2042.560866034490</v>
      </c>
      <c r="Q413" s="29">
        <f>'data'!$G$23-'data'!$G$23*(1-('data'!$G$22^O413)/('data'!$G$22^O413+N413^O413))</f>
        <v>41.0729164626929</v>
      </c>
      <c r="R413" s="29">
        <f>VLOOKUP(IF(P413-'data'!$G$24&lt;0,0,P413-'data'!$G$24),P2:Q1104,2)</f>
        <v>41.073040217086</v>
      </c>
    </row>
    <row r="414" ht="20.05" customHeight="1">
      <c r="A414" s="22">
        <f>$A413+C413</f>
        <v>2047.560866034490</v>
      </c>
      <c r="B414" s="23">
        <v>3.5</v>
      </c>
      <c r="C414" s="24">
        <v>5</v>
      </c>
      <c r="D414" t="b" s="25">
        <f>D$3</f>
        <v>1</v>
      </c>
      <c r="E414" s="24">
        <f>IF(B414-B413&gt;0,(B414-B413)/'data'!$G$26*100-1,E413-C414)</f>
        <v>-2000</v>
      </c>
      <c r="F414" s="25">
        <f>3600*(B414*'data'!$C$15/1000-H414-I414)/C414</f>
        <v>526.1461010397001</v>
      </c>
      <c r="G414" s="25">
        <f>IF(N414&gt;B414,0,IF(E414&gt;0,'data'!$H$29,IF(F414&lt;0,0,F414)))</f>
        <v>526.1461010397001</v>
      </c>
      <c r="H414" s="30">
        <f>(J414*'data'!$C$16+K414*OFFSET('data'!$C$17,0,$D$3)-I413*(OFFSET('data'!$C$18,0,$D$3)+'data'!$C$19+OFFSET('data'!$C$20,0,$D$3)))*$C414/60</f>
        <v>-0.730993299267565</v>
      </c>
      <c r="I414" s="30">
        <f>(G413/60)*$C414/60+H414+I413</f>
        <v>22.9089672199565</v>
      </c>
      <c r="J414" s="30">
        <f>J413+('data'!$C$19*I413-'data'!$C$16*J413)*$C414/60</f>
        <v>89.6616382034892</v>
      </c>
      <c r="K414" s="30">
        <f>K413+(OFFSET('data'!$C$20,0,$D$3)*I413-OFFSET('data'!$C$17,0,$D$3)*K413)*$C414/60</f>
        <v>99.50765842913511</v>
      </c>
      <c r="L414" s="28">
        <f>$A414/60</f>
        <v>34.1260144339082</v>
      </c>
      <c r="M414" s="24">
        <f>I414/'data'!$C$15*1000</f>
        <v>3.50003587669498</v>
      </c>
      <c r="N414" s="24">
        <f>N413+'data'!$G$21*(M413-N413)/60*C413</f>
        <v>3.49977455258001</v>
      </c>
      <c r="O414" s="25">
        <f>IF(N414&lt;='data'!$G$22,1.89,1.47)</f>
        <v>1.47</v>
      </c>
      <c r="P414" s="24">
        <f>$A414</f>
        <v>2047.560866034490</v>
      </c>
      <c r="Q414" s="29">
        <f>'data'!$G$23-'data'!$G$23*(1-('data'!$G$22^O414)/('data'!$G$22^O414+N414^O414))</f>
        <v>41.0728864718832</v>
      </c>
      <c r="R414" s="29">
        <f>VLOOKUP(IF(P414-'data'!$G$24&lt;0,0,P414-'data'!$G$24),P2:Q1104,2)</f>
        <v>41.0730087005836</v>
      </c>
    </row>
    <row r="415" ht="20.05" customHeight="1">
      <c r="A415" s="22">
        <f>$A414+C414</f>
        <v>2052.560866034490</v>
      </c>
      <c r="B415" s="23">
        <v>3.5</v>
      </c>
      <c r="C415" s="24">
        <v>5</v>
      </c>
      <c r="D415" t="b" s="25">
        <f>D$3</f>
        <v>1</v>
      </c>
      <c r="E415" s="24">
        <f>IF(B415-B414&gt;0,(B415-B414)/'data'!$G$26*100-1,E414-C415)</f>
        <v>-2005</v>
      </c>
      <c r="F415" s="25">
        <f>3600*(B415*'data'!$C$15/1000-H415-I415)/C415</f>
        <v>525.978438948071</v>
      </c>
      <c r="G415" s="25">
        <f>IF(N415&gt;B415,0,IF(E415&gt;0,'data'!$H$29,IF(F415&lt;0,0,F415)))</f>
        <v>525.978438948071</v>
      </c>
      <c r="H415" s="30">
        <f>(J415*'data'!$C$16+K415*OFFSET('data'!$C$17,0,$D$3)-I414*(OFFSET('data'!$C$18,0,$D$3)+'data'!$C$19+OFFSET('data'!$C$20,0,$D$3)))*$C415/60</f>
        <v>-0.730759454458813</v>
      </c>
      <c r="I415" s="30">
        <f>(G414/60)*$C415/60+H415+I414</f>
        <v>22.9089662391639</v>
      </c>
      <c r="J415" s="30">
        <f>J414+('data'!$C$19*I414-'data'!$C$16*J414)*$C415/60</f>
        <v>89.68913556850261</v>
      </c>
      <c r="K415" s="30">
        <f>K414+(OFFSET('data'!$C$20,0,$D$3)*I414-OFFSET('data'!$C$17,0,$D$3)*K414)*$C415/60</f>
        <v>99.6964533781763</v>
      </c>
      <c r="L415" s="28">
        <f>$A415/60</f>
        <v>34.2093477672415</v>
      </c>
      <c r="M415" s="24">
        <f>I415/'data'!$C$15*1000</f>
        <v>3.50003572684933</v>
      </c>
      <c r="N415" s="24">
        <f>N414+'data'!$G$21*(M414-N414)/60*C414</f>
        <v>3.49977762763659</v>
      </c>
      <c r="O415" s="25">
        <f>IF(N415&lt;='data'!$G$22,1.89,1.47)</f>
        <v>1.47</v>
      </c>
      <c r="P415" s="24">
        <f>$A415</f>
        <v>2052.560866034490</v>
      </c>
      <c r="Q415" s="29">
        <f>'data'!$G$23-'data'!$G$23*(1-('data'!$G$22^O415)/('data'!$G$22^O415+N415^O415))</f>
        <v>41.0728568510949</v>
      </c>
      <c r="R415" s="29">
        <f>VLOOKUP(IF(P415-'data'!$G$24&lt;0,0,P415-'data'!$G$24),P2:Q1104,2)</f>
        <v>41.0729775724552</v>
      </c>
    </row>
    <row r="416" ht="20.05" customHeight="1">
      <c r="A416" s="22">
        <f>$A415+C415</f>
        <v>2057.560866034490</v>
      </c>
      <c r="B416" s="23">
        <v>3.5</v>
      </c>
      <c r="C416" s="24">
        <v>5</v>
      </c>
      <c r="D416" t="b" s="25">
        <f>D$3</f>
        <v>1</v>
      </c>
      <c r="E416" s="24">
        <f>IF(B416-B415&gt;0,(B416-B415)/'data'!$G$26*100-1,E415-C416)</f>
        <v>-2010</v>
      </c>
      <c r="F416" s="25">
        <f>3600*(B416*'data'!$C$15/1000-H416-I416)/C416</f>
        <v>525.811474957266</v>
      </c>
      <c r="G416" s="25">
        <f>IF(N416&gt;B416,0,IF(E416&gt;0,'data'!$H$29,IF(F416&lt;0,0,F416)))</f>
        <v>525.811474957266</v>
      </c>
      <c r="H416" s="30">
        <f>(J416*'data'!$C$16+K416*OFFSET('data'!$C$17,0,$D$3)-I415*(OFFSET('data'!$C$18,0,$D$3)+'data'!$C$19+OFFSET('data'!$C$20,0,$D$3)))*$C416/60</f>
        <v>-0.73052658483864</v>
      </c>
      <c r="I416" s="30">
        <f>(G415/60)*$C416/60+H416+I415</f>
        <v>22.9089652639754</v>
      </c>
      <c r="J416" s="30">
        <f>J415+('data'!$C$19*I415-'data'!$C$16*J415)*$C416/60</f>
        <v>89.71647154544441</v>
      </c>
      <c r="K416" s="30">
        <f>K415+(OFFSET('data'!$C$20,0,$D$3)*I415-OFFSET('data'!$C$17,0,$D$3)*K415)*$C416/60</f>
        <v>99.8851758928347</v>
      </c>
      <c r="L416" s="28">
        <f>$A416/60</f>
        <v>34.2926811005748</v>
      </c>
      <c r="M416" s="24">
        <f>I416/'data'!$C$15*1000</f>
        <v>3.50003557785986</v>
      </c>
      <c r="N416" s="24">
        <f>N415+'data'!$G$21*(M415-N415)/60*C415</f>
        <v>3.49978066474506</v>
      </c>
      <c r="O416" s="25">
        <f>IF(N416&lt;='data'!$G$22,1.89,1.47)</f>
        <v>1.47</v>
      </c>
      <c r="P416" s="24">
        <f>$A416</f>
        <v>2057.560866034490</v>
      </c>
      <c r="Q416" s="29">
        <f>'data'!$G$23-'data'!$G$23*(1-('data'!$G$22^O416)/('data'!$G$22^O416+N416^O416))</f>
        <v>41.0728275958755</v>
      </c>
      <c r="R416" s="29">
        <f>VLOOKUP(IF(P416-'data'!$G$24&lt;0,0,P416-'data'!$G$24),P2:Q1104,2)</f>
        <v>41.0729468280301</v>
      </c>
    </row>
    <row r="417" ht="20.05" customHeight="1">
      <c r="A417" s="22">
        <f>$A416+C416</f>
        <v>2062.560866034490</v>
      </c>
      <c r="B417" s="23">
        <v>3.5</v>
      </c>
      <c r="C417" s="24">
        <v>5</v>
      </c>
      <c r="D417" t="b" s="25">
        <f>D$3</f>
        <v>1</v>
      </c>
      <c r="E417" s="24">
        <f>IF(B417-B416&gt;0,(B417-B416)/'data'!$G$26*100-1,E416-C417)</f>
        <v>-2015</v>
      </c>
      <c r="F417" s="25">
        <f>3600*(B417*'data'!$C$15/1000-H417-I417)/C417</f>
        <v>525.645205079885</v>
      </c>
      <c r="G417" s="25">
        <f>IF(N417&gt;B417,0,IF(E417&gt;0,'data'!$H$29,IF(F417&lt;0,0,F417)))</f>
        <v>525.645205079885</v>
      </c>
      <c r="H417" s="30">
        <f>(J417*'data'!$C$16+K417*OFFSET('data'!$C$17,0,$D$3)-I416*(OFFSET('data'!$C$18,0,$D$3)+'data'!$C$19+OFFSET('data'!$C$20,0,$D$3)))*$C417/60</f>
        <v>-0.730294684835889</v>
      </c>
      <c r="I417" s="30">
        <f>(G416/60)*$C417/60+H417+I416</f>
        <v>22.9089642943579</v>
      </c>
      <c r="J417" s="30">
        <f>J416+('data'!$C$19*I416-'data'!$C$16*J416)*$C417/60</f>
        <v>89.743647081533</v>
      </c>
      <c r="K417" s="30">
        <f>K416+(OFFSET('data'!$C$20,0,$D$3)*I416-OFFSET('data'!$C$17,0,$D$3)*K416)*$C417/60</f>
        <v>100.073826000953</v>
      </c>
      <c r="L417" s="28">
        <f>$A417/60</f>
        <v>34.3760144339082</v>
      </c>
      <c r="M417" s="24">
        <f>I417/'data'!$C$15*1000</f>
        <v>3.50003542972154</v>
      </c>
      <c r="N417" s="24">
        <f>N416+'data'!$G$21*(M416-N416)/60*C416</f>
        <v>3.49978366436204</v>
      </c>
      <c r="O417" s="25">
        <f>IF(N417&lt;='data'!$G$22,1.89,1.47)</f>
        <v>1.47</v>
      </c>
      <c r="P417" s="24">
        <f>$A417</f>
        <v>2062.560866034490</v>
      </c>
      <c r="Q417" s="29">
        <f>'data'!$G$23-'data'!$G$23*(1-('data'!$G$22^O417)/('data'!$G$22^O417+N417^O417))</f>
        <v>41.0727987018255</v>
      </c>
      <c r="R417" s="29">
        <f>VLOOKUP(IF(P417-'data'!$G$24&lt;0,0,P417-'data'!$G$24),P2:Q1104,2)</f>
        <v>41.0729164626929</v>
      </c>
    </row>
    <row r="418" ht="20.05" customHeight="1">
      <c r="A418" s="22">
        <f>$A417+C417</f>
        <v>2067.560866034490</v>
      </c>
      <c r="B418" s="23">
        <v>3.5</v>
      </c>
      <c r="C418" s="24">
        <v>5</v>
      </c>
      <c r="D418" t="b" s="25">
        <f>D$3</f>
        <v>1</v>
      </c>
      <c r="E418" s="24">
        <f>IF(B418-B417&gt;0,(B418-B417)/'data'!$G$26*100-1,E417-C418)</f>
        <v>-2020</v>
      </c>
      <c r="F418" s="25">
        <f>3600*(B418*'data'!$C$15/1000-H418-I418)/C418</f>
        <v>525.479625351436</v>
      </c>
      <c r="G418" s="25">
        <f>IF(N418&gt;B418,0,IF(E418&gt;0,'data'!$H$29,IF(F418&lt;0,0,F418)))</f>
        <v>525.479625351436</v>
      </c>
      <c r="H418" s="30">
        <f>(J418*'data'!$C$16+K418*OFFSET('data'!$C$17,0,$D$3)-I417*(OFFSET('data'!$C$18,0,$D$3)+'data'!$C$19+OFFSET('data'!$C$20,0,$D$3)))*$C418/60</f>
        <v>-0.730063748912021</v>
      </c>
      <c r="I418" s="30">
        <f>(G417/60)*$C418/60+H418+I417</f>
        <v>22.9089633302791</v>
      </c>
      <c r="J418" s="30">
        <f>J417+('data'!$C$19*I417-'data'!$C$16*J417)*$C418/60</f>
        <v>89.77066311842729</v>
      </c>
      <c r="K418" s="30">
        <f>K417+(OFFSET('data'!$C$20,0,$D$3)*I417-OFFSET('data'!$C$17,0,$D$3)*K417)*$C418/60</f>
        <v>100.262403730362</v>
      </c>
      <c r="L418" s="28">
        <f>$A418/60</f>
        <v>34.4593477672415</v>
      </c>
      <c r="M418" s="24">
        <f>I418/'data'!$C$15*1000</f>
        <v>3.50003528242942</v>
      </c>
      <c r="N418" s="24">
        <f>N417+'data'!$G$21*(M417-N417)/60*C417</f>
        <v>3.49978662693871</v>
      </c>
      <c r="O418" s="25">
        <f>IF(N418&lt;='data'!$G$22,1.89,1.47)</f>
        <v>1.47</v>
      </c>
      <c r="P418" s="24">
        <f>$A418</f>
        <v>2067.560866034490</v>
      </c>
      <c r="Q418" s="29">
        <f>'data'!$G$23-'data'!$G$23*(1-('data'!$G$22^O418)/('data'!$G$22^O418+N418^O418))</f>
        <v>41.0727701645976</v>
      </c>
      <c r="R418" s="29">
        <f>VLOOKUP(IF(P418-'data'!$G$24&lt;0,0,P418-'data'!$G$24),P2:Q1104,2)</f>
        <v>41.0728864718832</v>
      </c>
    </row>
    <row r="419" ht="20.05" customHeight="1">
      <c r="A419" s="22">
        <f>$A418+C418</f>
        <v>2072.560866034490</v>
      </c>
      <c r="B419" s="23">
        <v>3.5</v>
      </c>
      <c r="C419" s="24">
        <v>5</v>
      </c>
      <c r="D419" t="b" s="25">
        <f>D$3</f>
        <v>1</v>
      </c>
      <c r="E419" s="24">
        <f>IF(B419-B418&gt;0,(B419-B418)/'data'!$G$26*100-1,E418-C419)</f>
        <v>-2025</v>
      </c>
      <c r="F419" s="25">
        <f>3600*(B419*'data'!$C$15/1000-H419-I419)/C419</f>
        <v>525.314731831175</v>
      </c>
      <c r="G419" s="25">
        <f>IF(N419&gt;B419,0,IF(E419&gt;0,'data'!$H$29,IF(F419&lt;0,0,F419)))</f>
        <v>525.314731831175</v>
      </c>
      <c r="H419" s="30">
        <f>(J419*'data'!$C$16+K419*OFFSET('data'!$C$17,0,$D$3)-I418*(OFFSET('data'!$C$18,0,$D$3)+'data'!$C$19+OFFSET('data'!$C$20,0,$D$3)))*$C419/60</f>
        <v>-0.7298337715609799</v>
      </c>
      <c r="I419" s="30">
        <f>(G418/60)*$C419/60+H419+I418</f>
        <v>22.9089623717062</v>
      </c>
      <c r="J419" s="30">
        <f>J418+('data'!$C$19*I418-'data'!$C$16*J418)*$C419/60</f>
        <v>89.7975205922594</v>
      </c>
      <c r="K419" s="30">
        <f>K418+(OFFSET('data'!$C$20,0,$D$3)*I418-OFFSET('data'!$C$17,0,$D$3)*K418)*$C419/60</f>
        <v>100.450909108883</v>
      </c>
      <c r="L419" s="28">
        <f>$A419/60</f>
        <v>34.5426811005748</v>
      </c>
      <c r="M419" s="24">
        <f>I419/'data'!$C$15*1000</f>
        <v>3.50003513597849</v>
      </c>
      <c r="N419" s="24">
        <f>N418+'data'!$G$21*(M418-N418)/60*C418</f>
        <v>3.49978955292089</v>
      </c>
      <c r="O419" s="25">
        <f>IF(N419&lt;='data'!$G$22,1.89,1.47)</f>
        <v>1.47</v>
      </c>
      <c r="P419" s="24">
        <f>$A419</f>
        <v>2072.560866034490</v>
      </c>
      <c r="Q419" s="29">
        <f>'data'!$G$23-'data'!$G$23*(1-('data'!$G$22^O419)/('data'!$G$22^O419+N419^O419))</f>
        <v>41.0727419798966</v>
      </c>
      <c r="R419" s="29">
        <f>VLOOKUP(IF(P419-'data'!$G$24&lt;0,0,P419-'data'!$G$24),P2:Q1104,2)</f>
        <v>41.0728568510949</v>
      </c>
    </row>
    <row r="420" ht="20.05" customHeight="1">
      <c r="A420" s="22">
        <f>$A419+C419</f>
        <v>2077.560866034490</v>
      </c>
      <c r="B420" s="23">
        <v>3.5</v>
      </c>
      <c r="C420" s="24">
        <v>5</v>
      </c>
      <c r="D420" t="b" s="25">
        <f>D$3</f>
        <v>1</v>
      </c>
      <c r="E420" s="24">
        <f>IF(B420-B419&gt;0,(B420-B419)/'data'!$G$26*100-1,E419-C420)</f>
        <v>-2030</v>
      </c>
      <c r="F420" s="25">
        <f>3600*(B420*'data'!$C$15/1000-H420-I420)/C420</f>
        <v>525.1505206009761</v>
      </c>
      <c r="G420" s="25">
        <f>IF(N420&gt;B420,0,IF(E420&gt;0,'data'!$H$29,IF(F420&lt;0,0,F420)))</f>
        <v>525.1505206009761</v>
      </c>
      <c r="H420" s="30">
        <f>(J420*'data'!$C$16+K420*OFFSET('data'!$C$17,0,$D$3)-I419*(OFFSET('data'!$C$18,0,$D$3)+'data'!$C$19+OFFSET('data'!$C$20,0,$D$3)))*$C420/60</f>
        <v>-0.729604747308926</v>
      </c>
      <c r="I420" s="30">
        <f>(G419/60)*$C420/60+H420+I419</f>
        <v>22.9089614186072</v>
      </c>
      <c r="J420" s="30">
        <f>J419+('data'!$C$19*I419-'data'!$C$16*J419)*$C420/60</f>
        <v>89.82422043366709</v>
      </c>
      <c r="K420" s="30">
        <f>K419+(OFFSET('data'!$C$20,0,$D$3)*I419-OFFSET('data'!$C$17,0,$D$3)*K419)*$C420/60</f>
        <v>100.639342164325</v>
      </c>
      <c r="L420" s="28">
        <f>$A420/60</f>
        <v>34.6260144339082</v>
      </c>
      <c r="M420" s="24">
        <f>I420/'data'!$C$15*1000</f>
        <v>3.50003499036386</v>
      </c>
      <c r="N420" s="24">
        <f>N419+'data'!$G$21*(M419-N419)/60*C419</f>
        <v>3.49979244274909</v>
      </c>
      <c r="O420" s="25">
        <f>IF(N420&lt;='data'!$G$22,1.89,1.47)</f>
        <v>1.47</v>
      </c>
      <c r="P420" s="24">
        <f>$A420</f>
        <v>2077.560866034490</v>
      </c>
      <c r="Q420" s="29">
        <f>'data'!$G$23-'data'!$G$23*(1-('data'!$G$22^O420)/('data'!$G$22^O420+N420^O420))</f>
        <v>41.072714143478</v>
      </c>
      <c r="R420" s="29">
        <f>VLOOKUP(IF(P420-'data'!$G$24&lt;0,0,P420-'data'!$G$24),P2:Q1104,2)</f>
        <v>41.0728275958755</v>
      </c>
    </row>
    <row r="421" ht="20.05" customHeight="1">
      <c r="A421" s="22">
        <f>$A420+C420</f>
        <v>2082.560866034490</v>
      </c>
      <c r="B421" s="23">
        <v>3.5</v>
      </c>
      <c r="C421" s="24">
        <v>5</v>
      </c>
      <c r="D421" t="b" s="25">
        <f>D$3</f>
        <v>1</v>
      </c>
      <c r="E421" s="24">
        <f>IF(B421-B420&gt;0,(B421-B420)/'data'!$G$26*100-1,E420-C421)</f>
        <v>-2035</v>
      </c>
      <c r="F421" s="25">
        <f>3600*(B421*'data'!$C$15/1000-H421-I421)/C421</f>
        <v>524.986987765904</v>
      </c>
      <c r="G421" s="25">
        <f>IF(N421&gt;B421,0,IF(E421&gt;0,'data'!$H$29,IF(F421&lt;0,0,F421)))</f>
        <v>524.986987765904</v>
      </c>
      <c r="H421" s="30">
        <f>(J421*'data'!$C$16+K421*OFFSET('data'!$C$17,0,$D$3)-I420*(OFFSET('data'!$C$18,0,$D$3)+'data'!$C$19+OFFSET('data'!$C$20,0,$D$3)))*$C421/60</f>
        <v>-0.729376670714126</v>
      </c>
      <c r="I421" s="30">
        <f>(G420/60)*$C421/60+H421+I420</f>
        <v>22.908960470950</v>
      </c>
      <c r="J421" s="30">
        <f>J420+('data'!$C$19*I420-'data'!$C$16*J420)*$C421/60</f>
        <v>89.85076356782621</v>
      </c>
      <c r="K421" s="30">
        <f>K420+(OFFSET('data'!$C$20,0,$D$3)*I420-OFFSET('data'!$C$17,0,$D$3)*K420)*$C421/60</f>
        <v>100.827702924487</v>
      </c>
      <c r="L421" s="28">
        <f>$A421/60</f>
        <v>34.7093477672415</v>
      </c>
      <c r="M421" s="24">
        <f>I421/'data'!$C$15*1000</f>
        <v>3.50003484558063</v>
      </c>
      <c r="N421" s="24">
        <f>N420+'data'!$G$21*(M420-N420)/60*C420</f>
        <v>3.49979529685859</v>
      </c>
      <c r="O421" s="25">
        <f>IF(N421&lt;='data'!$G$22,1.89,1.47)</f>
        <v>1.47</v>
      </c>
      <c r="P421" s="24">
        <f>$A421</f>
        <v>2082.560866034490</v>
      </c>
      <c r="Q421" s="29">
        <f>'data'!$G$23-'data'!$G$23*(1-('data'!$G$22^O421)/('data'!$G$22^O421+N421^O421))</f>
        <v>41.0726866511481</v>
      </c>
      <c r="R421" s="29">
        <f>VLOOKUP(IF(P421-'data'!$G$24&lt;0,0,P421-'data'!$G$24),P2:Q1104,2)</f>
        <v>41.0727987018255</v>
      </c>
    </row>
    <row r="422" ht="20.05" customHeight="1">
      <c r="A422" s="22">
        <f>$A421+C421</f>
        <v>2087.560866034490</v>
      </c>
      <c r="B422" s="23">
        <v>3.5</v>
      </c>
      <c r="C422" s="24">
        <v>5</v>
      </c>
      <c r="D422" t="b" s="25">
        <f>D$3</f>
        <v>1</v>
      </c>
      <c r="E422" s="24">
        <f>IF(B422-B421&gt;0,(B422-B421)/'data'!$G$26*100-1,E421-C422)</f>
        <v>-2040</v>
      </c>
      <c r="F422" s="25">
        <f>3600*(B422*'data'!$C$15/1000-H422-I422)/C422</f>
        <v>524.824129453890</v>
      </c>
      <c r="G422" s="25">
        <f>IF(N422&gt;B422,0,IF(E422&gt;0,'data'!$H$29,IF(F422&lt;0,0,F422)))</f>
        <v>524.824129453890</v>
      </c>
      <c r="H422" s="30">
        <f>(J422*'data'!$C$16+K422*OFFSET('data'!$C$17,0,$D$3)-I421*(OFFSET('data'!$C$18,0,$D$3)+'data'!$C$19+OFFSET('data'!$C$20,0,$D$3)))*$C422/60</f>
        <v>-0.729149536366707</v>
      </c>
      <c r="I422" s="30">
        <f>(G421/60)*$C422/60+H422+I421</f>
        <v>22.9089595287026</v>
      </c>
      <c r="J422" s="30">
        <f>J421+('data'!$C$19*I421-'data'!$C$16*J421)*$C422/60</f>
        <v>89.8771509144823</v>
      </c>
      <c r="K422" s="30">
        <f>K421+(OFFSET('data'!$C$20,0,$D$3)*I421-OFFSET('data'!$C$17,0,$D$3)*K421)*$C422/60</f>
        <v>101.015991417156</v>
      </c>
      <c r="L422" s="28">
        <f>$A422/60</f>
        <v>34.7926811005748</v>
      </c>
      <c r="M422" s="24">
        <f>I422/'data'!$C$15*1000</f>
        <v>3.50003470162392</v>
      </c>
      <c r="N422" s="24">
        <f>N421+'data'!$G$21*(M421-N421)/60*C421</f>
        <v>3.49979811567948</v>
      </c>
      <c r="O422" s="25">
        <f>IF(N422&lt;='data'!$G$22,1.89,1.47)</f>
        <v>1.47</v>
      </c>
      <c r="P422" s="24">
        <f>$A422</f>
        <v>2087.560866034490</v>
      </c>
      <c r="Q422" s="29">
        <f>'data'!$G$23-'data'!$G$23*(1-('data'!$G$22^O422)/('data'!$G$22^O422+N422^O422))</f>
        <v>41.072659498763</v>
      </c>
      <c r="R422" s="29">
        <f>VLOOKUP(IF(P422-'data'!$G$24&lt;0,0,P422-'data'!$G$24),P2:Q1104,2)</f>
        <v>41.0727701645976</v>
      </c>
    </row>
    <row r="423" ht="20.05" customHeight="1">
      <c r="A423" s="22">
        <f>$A422+C422</f>
        <v>2092.560866034490</v>
      </c>
      <c r="B423" s="23">
        <v>3.5</v>
      </c>
      <c r="C423" s="24">
        <v>5</v>
      </c>
      <c r="D423" t="b" s="25">
        <f>D$3</f>
        <v>1</v>
      </c>
      <c r="E423" s="24">
        <f>IF(B423-B422&gt;0,(B423-B422)/'data'!$G$26*100-1,E422-C423)</f>
        <v>-2045</v>
      </c>
      <c r="F423" s="25">
        <f>3600*(B423*'data'!$C$15/1000-H423-I423)/C423</f>
        <v>524.661941815397</v>
      </c>
      <c r="G423" s="25">
        <f>IF(N423&gt;B423,0,IF(E423&gt;0,'data'!$H$29,IF(F423&lt;0,0,F423)))</f>
        <v>524.661941815397</v>
      </c>
      <c r="H423" s="30">
        <f>(J423*'data'!$C$16+K423*OFFSET('data'!$C$17,0,$D$3)-I422*(OFFSET('data'!$C$18,0,$D$3)+'data'!$C$19+OFFSET('data'!$C$20,0,$D$3)))*$C423/60</f>
        <v>-0.728923338888488</v>
      </c>
      <c r="I423" s="30">
        <f>(G422/60)*$C423/60+H423+I422</f>
        <v>22.9089585918334</v>
      </c>
      <c r="J423" s="30">
        <f>J422+('data'!$C$19*I422-'data'!$C$16*J422)*$C423/60</f>
        <v>89.9033833879829</v>
      </c>
      <c r="K423" s="30">
        <f>K422+(OFFSET('data'!$C$20,0,$D$3)*I422-OFFSET('data'!$C$17,0,$D$3)*K422)*$C423/60</f>
        <v>101.204207670108</v>
      </c>
      <c r="L423" s="28">
        <f>$A423/60</f>
        <v>34.8760144339082</v>
      </c>
      <c r="M423" s="24">
        <f>I423/'data'!$C$15*1000</f>
        <v>3.50003455848888</v>
      </c>
      <c r="N423" s="24">
        <f>N422+'data'!$G$21*(M422-N422)/60*C422</f>
        <v>3.49980089963673</v>
      </c>
      <c r="O423" s="25">
        <f>IF(N423&lt;='data'!$G$22,1.89,1.47)</f>
        <v>1.47</v>
      </c>
      <c r="P423" s="24">
        <f>$A423</f>
        <v>2092.560866034490</v>
      </c>
      <c r="Q423" s="29">
        <f>'data'!$G$23-'data'!$G$23*(1-('data'!$G$22^O423)/('data'!$G$22^O423+N423^O423))</f>
        <v>41.0726326822282</v>
      </c>
      <c r="R423" s="29">
        <f>VLOOKUP(IF(P423-'data'!$G$24&lt;0,0,P423-'data'!$G$24),P2:Q1104,2)</f>
        <v>41.0727419798966</v>
      </c>
    </row>
    <row r="424" ht="20.05" customHeight="1">
      <c r="A424" s="22">
        <f>$A423+C423</f>
        <v>2097.560866034490</v>
      </c>
      <c r="B424" s="23">
        <v>3.5</v>
      </c>
      <c r="C424" s="24">
        <v>5</v>
      </c>
      <c r="D424" t="b" s="25">
        <f>D$3</f>
        <v>1</v>
      </c>
      <c r="E424" s="24">
        <f>IF(B424-B423&gt;0,(B424-B423)/'data'!$G$26*100-1,E423-C424)</f>
        <v>-2050</v>
      </c>
      <c r="F424" s="25">
        <f>3600*(B424*'data'!$C$15/1000-H424-I424)/C424</f>
        <v>524.500421023504</v>
      </c>
      <c r="G424" s="25">
        <f>IF(N424&gt;B424,0,IF(E424&gt;0,'data'!$H$29,IF(F424&lt;0,0,F424)))</f>
        <v>524.500421023504</v>
      </c>
      <c r="H424" s="30">
        <f>(J424*'data'!$C$16+K424*OFFSET('data'!$C$17,0,$D$3)-I423*(OFFSET('data'!$C$18,0,$D$3)+'data'!$C$19+OFFSET('data'!$C$20,0,$D$3)))*$C424/60</f>
        <v>-0.728698072932804</v>
      </c>
      <c r="I424" s="30">
        <f>(G423/60)*$C424/60+H424+I423</f>
        <v>22.9089576603109</v>
      </c>
      <c r="J424" s="30">
        <f>J423+('data'!$C$19*I423-'data'!$C$16*J423)*$C424/60</f>
        <v>89.929461897309</v>
      </c>
      <c r="K424" s="30">
        <f>K423+(OFFSET('data'!$C$20,0,$D$3)*I423-OFFSET('data'!$C$17,0,$D$3)*K423)*$C424/60</f>
        <v>101.392351711110</v>
      </c>
      <c r="L424" s="28">
        <f>$A424/60</f>
        <v>34.9593477672415</v>
      </c>
      <c r="M424" s="24">
        <f>I424/'data'!$C$15*1000</f>
        <v>3.50003441617072</v>
      </c>
      <c r="N424" s="24">
        <f>N423+'data'!$G$21*(M423-N423)/60*C423</f>
        <v>3.49980364915026</v>
      </c>
      <c r="O424" s="25">
        <f>IF(N424&lt;='data'!$G$22,1.89,1.47)</f>
        <v>1.47</v>
      </c>
      <c r="P424" s="24">
        <f>$A424</f>
        <v>2097.560866034490</v>
      </c>
      <c r="Q424" s="29">
        <f>'data'!$G$23-'data'!$G$23*(1-('data'!$G$22^O424)/('data'!$G$22^O424+N424^O424))</f>
        <v>41.0726061974979</v>
      </c>
      <c r="R424" s="29">
        <f>VLOOKUP(IF(P424-'data'!$G$24&lt;0,0,P424-'data'!$G$24),P2:Q1104,2)</f>
        <v>41.072714143478</v>
      </c>
    </row>
    <row r="425" ht="20.05" customHeight="1">
      <c r="A425" s="22">
        <f>$A424+C424</f>
        <v>2102.560866034490</v>
      </c>
      <c r="B425" s="23">
        <v>3.5</v>
      </c>
      <c r="C425" s="24">
        <v>5</v>
      </c>
      <c r="D425" t="b" s="25">
        <f>D$3</f>
        <v>1</v>
      </c>
      <c r="E425" s="24">
        <f>IF(B425-B424&gt;0,(B425-B424)/'data'!$G$26*100-1,E424-C425)</f>
        <v>-2055</v>
      </c>
      <c r="F425" s="25">
        <f>3600*(B425*'data'!$C$15/1000-H425-I425)/C425</f>
        <v>524.339563273772</v>
      </c>
      <c r="G425" s="25">
        <f>IF(N425&gt;B425,0,IF(E425&gt;0,'data'!$H$29,IF(F425&lt;0,0,F425)))</f>
        <v>524.339563273772</v>
      </c>
      <c r="H425" s="30">
        <f>(J425*'data'!$C$16+K425*OFFSET('data'!$C$17,0,$D$3)-I424*(OFFSET('data'!$C$18,0,$D$3)+'data'!$C$19+OFFSET('data'!$C$20,0,$D$3)))*$C425/60</f>
        <v>-0.728473733184309</v>
      </c>
      <c r="I425" s="30">
        <f>(G424/60)*$C425/60+H425+I424</f>
        <v>22.9089567341037</v>
      </c>
      <c r="J425" s="30">
        <f>J424+('data'!$C$19*I424-'data'!$C$16*J424)*$C425/60</f>
        <v>89.9553873461067</v>
      </c>
      <c r="K425" s="30">
        <f>K424+(OFFSET('data'!$C$20,0,$D$3)*I424-OFFSET('data'!$C$17,0,$D$3)*K424)*$C425/60</f>
        <v>101.580423567915</v>
      </c>
      <c r="L425" s="28">
        <f>$A425/60</f>
        <v>35.0426811005748</v>
      </c>
      <c r="M425" s="24">
        <f>I425/'data'!$C$15*1000</f>
        <v>3.50003427466463</v>
      </c>
      <c r="N425" s="24">
        <f>N424+'data'!$G$21*(M424-N424)/60*C424</f>
        <v>3.49980636463499</v>
      </c>
      <c r="O425" s="25">
        <f>IF(N425&lt;='data'!$G$22,1.89,1.47)</f>
        <v>1.47</v>
      </c>
      <c r="P425" s="24">
        <f>$A425</f>
        <v>2102.560866034490</v>
      </c>
      <c r="Q425" s="29">
        <f>'data'!$G$23-'data'!$G$23*(1-('data'!$G$22^O425)/('data'!$G$22^O425+N425^O425))</f>
        <v>41.0725800405744</v>
      </c>
      <c r="R425" s="29">
        <f>VLOOKUP(IF(P425-'data'!$G$24&lt;0,0,P425-'data'!$G$24),P2:Q1104,2)</f>
        <v>41.0726866511481</v>
      </c>
    </row>
    <row r="426" ht="20.05" customHeight="1">
      <c r="A426" s="22">
        <f>$A425+C425</f>
        <v>2107.560866034490</v>
      </c>
      <c r="B426" s="23">
        <v>3.5</v>
      </c>
      <c r="C426" s="24">
        <v>5</v>
      </c>
      <c r="D426" t="b" s="25">
        <f>D$3</f>
        <v>1</v>
      </c>
      <c r="E426" s="24">
        <f>IF(B426-B425&gt;0,(B426-B425)/'data'!$G$26*100-1,E425-C426)</f>
        <v>-2060</v>
      </c>
      <c r="F426" s="25">
        <f>3600*(B426*'data'!$C$15/1000-H426-I426)/C426</f>
        <v>524.179364783959</v>
      </c>
      <c r="G426" s="25">
        <f>IF(N426&gt;B426,0,IF(E426&gt;0,'data'!$H$29,IF(F426&lt;0,0,F426)))</f>
        <v>524.179364783959</v>
      </c>
      <c r="H426" s="30">
        <f>(J426*'data'!$C$16+K426*OFFSET('data'!$C$17,0,$D$3)-I425*(OFFSET('data'!$C$18,0,$D$3)+'data'!$C$19+OFFSET('data'!$C$20,0,$D$3)))*$C426/60</f>
        <v>-0.728250314358792</v>
      </c>
      <c r="I426" s="30">
        <f>(G425/60)*$C426/60+H426+I425</f>
        <v>22.9089558131807</v>
      </c>
      <c r="J426" s="30">
        <f>J425+('data'!$C$19*I425-'data'!$C$16*J425)*$C426/60</f>
        <v>89.9811606327183</v>
      </c>
      <c r="K426" s="30">
        <f>K425+(OFFSET('data'!$C$20,0,$D$3)*I425-OFFSET('data'!$C$17,0,$D$3)*K425)*$C426/60</f>
        <v>101.768423268268</v>
      </c>
      <c r="L426" s="28">
        <f>$A426/60</f>
        <v>35.1260144339082</v>
      </c>
      <c r="M426" s="24">
        <f>I426/'data'!$C$15*1000</f>
        <v>3.50003413396585</v>
      </c>
      <c r="N426" s="24">
        <f>N425+'data'!$G$21*(M425-N425)/60*C425</f>
        <v>3.4998090465009</v>
      </c>
      <c r="O426" s="25">
        <f>IF(N426&lt;='data'!$G$22,1.89,1.47)</f>
        <v>1.47</v>
      </c>
      <c r="P426" s="24">
        <f>$A426</f>
        <v>2107.560866034490</v>
      </c>
      <c r="Q426" s="29">
        <f>'data'!$G$23-'data'!$G$23*(1-('data'!$G$22^O426)/('data'!$G$22^O426+N426^O426))</f>
        <v>41.0725542075078</v>
      </c>
      <c r="R426" s="29">
        <f>VLOOKUP(IF(P426-'data'!$G$24&lt;0,0,P426-'data'!$G$24),P2:Q1104,2)</f>
        <v>41.072659498763</v>
      </c>
    </row>
    <row r="427" ht="20.05" customHeight="1">
      <c r="A427" s="22">
        <f>$A426+C426</f>
        <v>2112.560866034490</v>
      </c>
      <c r="B427" s="23">
        <v>2</v>
      </c>
      <c r="C427" s="24">
        <v>5</v>
      </c>
      <c r="D427" t="b" s="25">
        <f>D$3</f>
        <v>1</v>
      </c>
      <c r="E427" s="24">
        <f>IF(B427-B426&gt;0,(B427-B426)/'data'!$G$26*100-1,E426-C427)</f>
        <v>-2065</v>
      </c>
      <c r="F427" s="25">
        <f>3600*(B427*'data'!$C$15/1000-H427-I427)/C427</f>
        <v>-6544.960459892770</v>
      </c>
      <c r="G427" s="25">
        <f>IF(N427&gt;B427,0,IF(E427&gt;0,'data'!$H$29,IF(F427&lt;0,0,F427)))</f>
        <v>0</v>
      </c>
      <c r="H427" s="30">
        <f>(J427*'data'!$C$16+K427*OFFSET('data'!$C$17,0,$D$3)-I426*(OFFSET('data'!$C$18,0,$D$3)+'data'!$C$19+OFFSET('data'!$C$20,0,$D$3)))*$C427/60</f>
        <v>-0.728027811203</v>
      </c>
      <c r="I427" s="30">
        <f>(G426/60)*$C427/60+H427+I426</f>
        <v>22.908954897511</v>
      </c>
      <c r="J427" s="30">
        <f>J426+('data'!$C$19*I426-'data'!$C$16*J426)*$C427/60</f>
        <v>90.00678265021369</v>
      </c>
      <c r="K427" s="30">
        <f>K426+(OFFSET('data'!$C$20,0,$D$3)*I426-OFFSET('data'!$C$17,0,$D$3)*K426)*$C427/60</f>
        <v>101.956350839901</v>
      </c>
      <c r="L427" s="28">
        <f>$A427/60</f>
        <v>35.2093477672415</v>
      </c>
      <c r="M427" s="24">
        <f>I427/'data'!$C$15*1000</f>
        <v>3.50003399406968</v>
      </c>
      <c r="N427" s="24">
        <f>N426+'data'!$G$21*(M426-N426)/60*C426</f>
        <v>3.49981169515309</v>
      </c>
      <c r="O427" s="25">
        <f>IF(N427&lt;='data'!$G$22,1.89,1.47)</f>
        <v>1.47</v>
      </c>
      <c r="P427" s="24">
        <f>$A427</f>
        <v>2112.560866034490</v>
      </c>
      <c r="Q427" s="29">
        <f>'data'!$G$23-'data'!$G$23*(1-('data'!$G$22^O427)/('data'!$G$22^O427+N427^O427))</f>
        <v>41.072528694395</v>
      </c>
      <c r="R427" s="29">
        <f>VLOOKUP(IF(P427-'data'!$G$24&lt;0,0,P427-'data'!$G$24),P2:Q1104,2)</f>
        <v>41.0726326822282</v>
      </c>
    </row>
    <row r="428" ht="20.05" customHeight="1">
      <c r="A428" s="22">
        <f>$A427+C427</f>
        <v>2117.560866034490</v>
      </c>
      <c r="B428" s="23">
        <v>2</v>
      </c>
      <c r="C428" s="24">
        <v>5</v>
      </c>
      <c r="D428" t="b" s="25">
        <f>D$3</f>
        <v>1</v>
      </c>
      <c r="E428" s="24">
        <f>IF(B428-B427&gt;0,(B428-B427)/'data'!$G$26*100-1,E427-C428)</f>
        <v>-2070</v>
      </c>
      <c r="F428" s="25">
        <f>3600*(B428*'data'!$C$15/1000-H428-I428)/C428</f>
        <v>-6021.099529326880</v>
      </c>
      <c r="G428" s="25">
        <f>IF(N428&gt;B428,0,IF(E428&gt;0,'data'!$H$29,IF(F428&lt;0,0,F428)))</f>
        <v>0</v>
      </c>
      <c r="H428" s="30">
        <f>(J428*'data'!$C$16+K428*OFFSET('data'!$C$17,0,$D$3)-I427*(OFFSET('data'!$C$18,0,$D$3)+'data'!$C$19+OFFSET('data'!$C$20,0,$D$3)))*$C428/60</f>
        <v>-0.727806218494461</v>
      </c>
      <c r="I428" s="30">
        <f>(G427/60)*$C428/60+H428+I427</f>
        <v>22.1811486790165</v>
      </c>
      <c r="J428" s="30">
        <f>J427+('data'!$C$19*I427-'data'!$C$16*J427)*$C428/60</f>
        <v>90.03225428642099</v>
      </c>
      <c r="K428" s="30">
        <f>K427+(OFFSET('data'!$C$20,0,$D$3)*I427-OFFSET('data'!$C$17,0,$D$3)*K427)*$C428/60</f>
        <v>102.144206310536</v>
      </c>
      <c r="L428" s="28">
        <f>$A428/60</f>
        <v>35.2926811005748</v>
      </c>
      <c r="M428" s="24">
        <f>I428/'data'!$C$15*1000</f>
        <v>3.38883963722441</v>
      </c>
      <c r="N428" s="24">
        <f>N427+'data'!$G$21*(M427-N427)/60*C427</f>
        <v>3.49981431099184</v>
      </c>
      <c r="O428" s="25">
        <f>IF(N428&lt;='data'!$G$22,1.89,1.47)</f>
        <v>1.47</v>
      </c>
      <c r="P428" s="24">
        <f>$A428</f>
        <v>2117.560866034490</v>
      </c>
      <c r="Q428" s="29">
        <f>'data'!$G$23-'data'!$G$23*(1-('data'!$G$22^O428)/('data'!$G$22^O428+N428^O428))</f>
        <v>41.0725034973795</v>
      </c>
      <c r="R428" s="29">
        <f>VLOOKUP(IF(P428-'data'!$G$24&lt;0,0,P428-'data'!$G$24),P2:Q1104,2)</f>
        <v>41.0726061974979</v>
      </c>
    </row>
    <row r="429" ht="20.05" customHeight="1">
      <c r="A429" s="22">
        <f>$A428+C428</f>
        <v>2122.560866034490</v>
      </c>
      <c r="B429" s="23">
        <v>2</v>
      </c>
      <c r="C429" s="24">
        <v>5</v>
      </c>
      <c r="D429" t="b" s="25">
        <f>D$3</f>
        <v>1</v>
      </c>
      <c r="E429" s="24">
        <f>IF(B429-B428&gt;0,(B429-B428)/'data'!$G$26*100-1,E428-C429)</f>
        <v>-2075</v>
      </c>
      <c r="F429" s="25">
        <f>3600*(B429*'data'!$C$15/1000-H429-I429)/C429</f>
        <v>-5556.503100660540</v>
      </c>
      <c r="G429" s="25">
        <f>IF(N429&gt;B429,0,IF(E429&gt;0,'data'!$H$29,IF(F429&lt;0,0,F429)))</f>
        <v>0</v>
      </c>
      <c r="H429" s="30">
        <f>(J429*'data'!$C$16+K429*OFFSET('data'!$C$17,0,$D$3)-I428*(OFFSET('data'!$C$18,0,$D$3)+'data'!$C$19+OFFSET('data'!$C$20,0,$D$3)))*$C429/60</f>
        <v>-0.686539518043295</v>
      </c>
      <c r="I429" s="30">
        <f>(G428/60)*$C429/60+H429+I428</f>
        <v>21.4946091609732</v>
      </c>
      <c r="J429" s="30">
        <f>J428+('data'!$C$19*I428-'data'!$C$16*J428)*$C429/60</f>
        <v>90.0399868255622</v>
      </c>
      <c r="K429" s="30">
        <f>K428+(OFFSET('data'!$C$20,0,$D$3)*I428-OFFSET('data'!$C$17,0,$D$3)*K428)*$C429/60</f>
        <v>102.324779070996</v>
      </c>
      <c r="L429" s="28">
        <f>$A429/60</f>
        <v>35.3760144339082</v>
      </c>
      <c r="M429" s="24">
        <f>I429/'data'!$C$15*1000</f>
        <v>3.28395001383592</v>
      </c>
      <c r="N429" s="24">
        <f>N428+'data'!$G$21*(M428-N428)/60*C428</f>
        <v>3.49850844834323</v>
      </c>
      <c r="O429" s="25">
        <f>IF(N429&lt;='data'!$G$22,1.89,1.47)</f>
        <v>1.47</v>
      </c>
      <c r="P429" s="24">
        <f>$A429</f>
        <v>2122.560866034490</v>
      </c>
      <c r="Q429" s="29">
        <f>'data'!$G$23-'data'!$G$23*(1-('data'!$G$22^O429)/('data'!$G$22^O429+N429^O429))</f>
        <v>41.0850849380208</v>
      </c>
      <c r="R429" s="29">
        <f>VLOOKUP(IF(P429-'data'!$G$24&lt;0,0,P429-'data'!$G$24),P2:Q1104,2)</f>
        <v>41.0725800405744</v>
      </c>
    </row>
    <row r="430" ht="20.05" customHeight="1">
      <c r="A430" s="22">
        <f>$A429+C429</f>
        <v>2127.560866034490</v>
      </c>
      <c r="B430" s="23">
        <v>2</v>
      </c>
      <c r="C430" s="24">
        <v>5</v>
      </c>
      <c r="D430" t="b" s="25">
        <f>D$3</f>
        <v>1</v>
      </c>
      <c r="E430" s="24">
        <f>IF(B430-B429&gt;0,(B430-B429)/'data'!$G$26*100-1,E429-C430)</f>
        <v>-2080</v>
      </c>
      <c r="F430" s="25">
        <f>3600*(B430*'data'!$C$15/1000-H430-I430)/C430</f>
        <v>-5118.1143152524</v>
      </c>
      <c r="G430" s="25">
        <f>IF(N430&gt;B430,0,IF(E430&gt;0,'data'!$H$29,IF(F430&lt;0,0,F430)))</f>
        <v>0</v>
      </c>
      <c r="H430" s="30">
        <f>(J430*'data'!$C$16+K430*OFFSET('data'!$C$17,0,$D$3)-I429*(OFFSET('data'!$C$18,0,$D$3)+'data'!$C$19+OFFSET('data'!$C$20,0,$D$3)))*$C430/60</f>
        <v>-0.647706415555062</v>
      </c>
      <c r="I430" s="30">
        <f>(G429/60)*$C430/60+H430+I429</f>
        <v>20.8469027454181</v>
      </c>
      <c r="J430" s="30">
        <f>J429+('data'!$C$19*I429-'data'!$C$16*J429)*$C430/60</f>
        <v>90.0310817006004</v>
      </c>
      <c r="K430" s="30">
        <f>K429+(OFFSET('data'!$C$20,0,$D$3)*I429-OFFSET('data'!$C$17,0,$D$3)*K429)*$C430/60</f>
        <v>102.498480759535</v>
      </c>
      <c r="L430" s="28">
        <f>$A430/60</f>
        <v>35.4593477672415</v>
      </c>
      <c r="M430" s="24">
        <f>I430/'data'!$C$15*1000</f>
        <v>3.18499331839688</v>
      </c>
      <c r="N430" s="24">
        <f>N429+'data'!$G$21*(M429-N429)/60*C429</f>
        <v>3.49598369349553</v>
      </c>
      <c r="O430" s="25">
        <f>IF(N430&lt;='data'!$G$22,1.89,1.47)</f>
        <v>1.47</v>
      </c>
      <c r="P430" s="24">
        <f>$A430</f>
        <v>2127.560866034490</v>
      </c>
      <c r="Q430" s="29">
        <f>'data'!$G$23-'data'!$G$23*(1-('data'!$G$22^O430)/('data'!$G$22^O430+N430^O430))</f>
        <v>41.1094254977546</v>
      </c>
      <c r="R430" s="29">
        <f>VLOOKUP(IF(P430-'data'!$G$24&lt;0,0,P430-'data'!$G$24),P2:Q1104,2)</f>
        <v>41.0725542075078</v>
      </c>
    </row>
    <row r="431" ht="20.05" customHeight="1">
      <c r="A431" s="22">
        <f>$A430+C430</f>
        <v>2132.560866034490</v>
      </c>
      <c r="B431" s="23">
        <v>2</v>
      </c>
      <c r="C431" s="24">
        <v>5</v>
      </c>
      <c r="D431" t="b" s="25">
        <f>D$3</f>
        <v>1</v>
      </c>
      <c r="E431" s="24">
        <f>IF(B431-B430&gt;0,(B431-B430)/'data'!$G$26*100-1,E430-C431)</f>
        <v>-2085</v>
      </c>
      <c r="F431" s="25">
        <f>3600*(B431*'data'!$C$15/1000-H431-I431)/C431</f>
        <v>-4704.388099309180</v>
      </c>
      <c r="G431" s="25">
        <f>IF(N431&gt;B431,0,IF(E431&gt;0,'data'!$H$29,IF(F431&lt;0,0,F431)))</f>
        <v>0</v>
      </c>
      <c r="H431" s="30">
        <f>(J431*'data'!$C$16+K431*OFFSET('data'!$C$17,0,$D$3)-I430*(OFFSET('data'!$C$18,0,$D$3)+'data'!$C$19+OFFSET('data'!$C$20,0,$D$3)))*$C431/60</f>
        <v>-0.611163079960341</v>
      </c>
      <c r="I431" s="30">
        <f>(G430/60)*$C431/60+H431+I430</f>
        <v>20.2357396654578</v>
      </c>
      <c r="J431" s="30">
        <f>J430+('data'!$C$19*I430-'data'!$C$16*J430)*$C431/60</f>
        <v>90.0065750657017</v>
      </c>
      <c r="K431" s="30">
        <f>K430+(OFFSET('data'!$C$20,0,$D$3)*I430-OFFSET('data'!$C$17,0,$D$3)*K430)*$C431/60</f>
        <v>102.665698745940</v>
      </c>
      <c r="L431" s="28">
        <f>$A431/60</f>
        <v>35.5426811005748</v>
      </c>
      <c r="M431" s="24">
        <f>I431/'data'!$C$15*1000</f>
        <v>3.091619719935</v>
      </c>
      <c r="N431" s="24">
        <f>N430+'data'!$G$21*(M430-N430)/60*C430</f>
        <v>3.49232420344135</v>
      </c>
      <c r="O431" s="25">
        <f>IF(N431&lt;='data'!$G$22,1.89,1.47)</f>
        <v>1.47</v>
      </c>
      <c r="P431" s="24">
        <f>$A431</f>
        <v>2132.560866034490</v>
      </c>
      <c r="Q431" s="29">
        <f>'data'!$G$23-'data'!$G$23*(1-('data'!$G$22^O431)/('data'!$G$22^O431+N431^O431))</f>
        <v>41.1447423118574</v>
      </c>
      <c r="R431" s="29">
        <f>VLOOKUP(IF(P431-'data'!$G$24&lt;0,0,P431-'data'!$G$24),P2:Q1104,2)</f>
        <v>41.072528694395</v>
      </c>
    </row>
    <row r="432" ht="20.05" customHeight="1">
      <c r="A432" s="22">
        <f>$A431+C431</f>
        <v>2137.560866034490</v>
      </c>
      <c r="B432" s="23">
        <v>2</v>
      </c>
      <c r="C432" s="24">
        <v>5</v>
      </c>
      <c r="D432" t="b" s="25">
        <f>D$3</f>
        <v>1</v>
      </c>
      <c r="E432" s="24">
        <f>IF(B432-B431&gt;0,(B432-B431)/'data'!$G$26*100-1,E431-C432)</f>
        <v>-2090</v>
      </c>
      <c r="F432" s="25">
        <f>3600*(B432*'data'!$C$15/1000-H432-I432)/C432</f>
        <v>-4313.870694853210</v>
      </c>
      <c r="G432" s="25">
        <f>IF(N432&gt;B432,0,IF(E432&gt;0,'data'!$H$29,IF(F432&lt;0,0,F432)))</f>
        <v>0</v>
      </c>
      <c r="H432" s="30">
        <f>(J432*'data'!$C$16+K432*OFFSET('data'!$C$17,0,$D$3)-I431*(OFFSET('data'!$C$18,0,$D$3)+'data'!$C$19+OFFSET('data'!$C$20,0,$D$3)))*$C432/60</f>
        <v>-0.576774181963464</v>
      </c>
      <c r="I432" s="30">
        <f>(G431/60)*$C432/60+H432+I431</f>
        <v>19.6589654834943</v>
      </c>
      <c r="J432" s="30">
        <f>J431+('data'!$C$19*I431-'data'!$C$16*J431)*$C432/60</f>
        <v>89.9674416554239</v>
      </c>
      <c r="K432" s="30">
        <f>K431+(OFFSET('data'!$C$20,0,$D$3)*I431-OFFSET('data'!$C$17,0,$D$3)*K431)*$C432/60</f>
        <v>102.826797565826</v>
      </c>
      <c r="L432" s="28">
        <f>$A432/60</f>
        <v>35.6260144339082</v>
      </c>
      <c r="M432" s="24">
        <f>I432/'data'!$C$15*1000</f>
        <v>3.00350006311062</v>
      </c>
      <c r="N432" s="24">
        <f>N431+'data'!$G$21*(M431-N431)/60*C431</f>
        <v>3.4876090283444</v>
      </c>
      <c r="O432" s="25">
        <f>IF(N432&lt;='data'!$G$22,1.89,1.47)</f>
        <v>1.47</v>
      </c>
      <c r="P432" s="24">
        <f>$A432</f>
        <v>2137.560866034490</v>
      </c>
      <c r="Q432" s="29">
        <f>'data'!$G$23-'data'!$G$23*(1-('data'!$G$22^O432)/('data'!$G$22^O432+N432^O432))</f>
        <v>41.1903111206446</v>
      </c>
      <c r="R432" s="29">
        <f>VLOOKUP(IF(P432-'data'!$G$24&lt;0,0,P432-'data'!$G$24),P2:Q1104,2)</f>
        <v>41.0725034973795</v>
      </c>
    </row>
    <row r="433" ht="20.05" customHeight="1">
      <c r="A433" s="22">
        <f>$A432+C432</f>
        <v>2142.560866034490</v>
      </c>
      <c r="B433" s="23">
        <v>2</v>
      </c>
      <c r="C433" s="24">
        <v>5</v>
      </c>
      <c r="D433" t="b" s="25">
        <f>D$3</f>
        <v>1</v>
      </c>
      <c r="E433" s="24">
        <f>IF(B433-B432&gt;0,(B433-B432)/'data'!$G$26*100-1,E432-C433)</f>
        <v>-2095</v>
      </c>
      <c r="F433" s="25">
        <f>3600*(B433*'data'!$C$15/1000-H433-I433)/C433</f>
        <v>-3945.194262101130</v>
      </c>
      <c r="G433" s="25">
        <f>IF(N433&gt;B433,0,IF(E433&gt;0,'data'!$H$29,IF(F433&lt;0,0,F433)))</f>
        <v>0</v>
      </c>
      <c r="H433" s="30">
        <f>(J433*'data'!$C$16+K433*OFFSET('data'!$C$17,0,$D$3)-I432*(OFFSET('data'!$C$18,0,$D$3)+'data'!$C$19+OFFSET('data'!$C$20,0,$D$3)))*$C433/60</f>
        <v>-0.544412391504021</v>
      </c>
      <c r="I433" s="30">
        <f>(G432/60)*$C433/60+H433+I432</f>
        <v>19.1145530919903</v>
      </c>
      <c r="J433" s="30">
        <f>J432+('data'!$C$19*I432-'data'!$C$16*J432)*$C433/60</f>
        <v>89.9145984157869</v>
      </c>
      <c r="K433" s="30">
        <f>K432+(OFFSET('data'!$C$20,0,$D$3)*I432-OFFSET('data'!$C$17,0,$D$3)*K432)*$C433/60</f>
        <v>102.982120270156</v>
      </c>
      <c r="L433" s="28">
        <f>$A433/60</f>
        <v>35.7093477672415</v>
      </c>
      <c r="M433" s="24">
        <f>I433/'data'!$C$15*1000</f>
        <v>2.92032464609219</v>
      </c>
      <c r="N433" s="24">
        <f>N432+'data'!$G$21*(M432-N432)/60*C432</f>
        <v>3.48191241492719</v>
      </c>
      <c r="O433" s="25">
        <f>IF(N433&lt;='data'!$G$22,1.89,1.47)</f>
        <v>1.47</v>
      </c>
      <c r="P433" s="24">
        <f>$A433</f>
        <v>2142.560866034490</v>
      </c>
      <c r="Q433" s="29">
        <f>'data'!$G$23-'data'!$G$23*(1-('data'!$G$22^O433)/('data'!$G$22^O433+N433^O433))</f>
        <v>41.2454608904882</v>
      </c>
      <c r="R433" s="29">
        <f>VLOOKUP(IF(P433-'data'!$G$24&lt;0,0,P433-'data'!$G$24),P2:Q1104,2)</f>
        <v>41.0850849380208</v>
      </c>
    </row>
    <row r="434" ht="20.05" customHeight="1">
      <c r="A434" s="22">
        <f>$A433+C433</f>
        <v>2147.560866034490</v>
      </c>
      <c r="B434" s="23">
        <v>2</v>
      </c>
      <c r="C434" s="24">
        <v>5</v>
      </c>
      <c r="D434" t="b" s="25">
        <f>D$3</f>
        <v>1</v>
      </c>
      <c r="E434" s="24">
        <f>IF(B434-B433&gt;0,(B434-B433)/'data'!$G$26*100-1,E433-C434)</f>
        <v>-2100</v>
      </c>
      <c r="F434" s="25">
        <f>3600*(B434*'data'!$C$15/1000-H434-I434)/C434</f>
        <v>-3597.071800894330</v>
      </c>
      <c r="G434" s="25">
        <f>IF(N434&gt;B434,0,IF(E434&gt;0,'data'!$H$29,IF(F434&lt;0,0,F434)))</f>
        <v>0</v>
      </c>
      <c r="H434" s="30">
        <f>(J434*'data'!$C$16+K434*OFFSET('data'!$C$17,0,$D$3)-I433*(OFFSET('data'!$C$18,0,$D$3)+'data'!$C$19+OFFSET('data'!$C$20,0,$D$3)))*$C434/60</f>
        <v>-0.513957904923402</v>
      </c>
      <c r="I434" s="30">
        <f>(G433/60)*$C434/60+H434+I433</f>
        <v>18.6005951870669</v>
      </c>
      <c r="J434" s="30">
        <f>J433+('data'!$C$19*I433-'data'!$C$16*J433)*$C434/60</f>
        <v>89.84890792070939</v>
      </c>
      <c r="K434" s="30">
        <f>K433+(OFFSET('data'!$C$20,0,$D$3)*I433-OFFSET('data'!$C$17,0,$D$3)*K433)*$C434/60</f>
        <v>103.131989694988</v>
      </c>
      <c r="L434" s="28">
        <f>$A434/60</f>
        <v>35.7926811005748</v>
      </c>
      <c r="M434" s="24">
        <f>I434/'data'!$C$15*1000</f>
        <v>2.84180207067134</v>
      </c>
      <c r="N434" s="24">
        <f>N433+'data'!$G$21*(M433-N433)/60*C433</f>
        <v>3.47530409190771</v>
      </c>
      <c r="O434" s="25">
        <f>IF(N434&lt;='data'!$G$22,1.89,1.47)</f>
        <v>1.47</v>
      </c>
      <c r="P434" s="24">
        <f>$A434</f>
        <v>2147.560866034490</v>
      </c>
      <c r="Q434" s="29">
        <f>'data'!$G$23-'data'!$G$23*(1-('data'!$G$22^O434)/('data'!$G$22^O434+N434^O434))</f>
        <v>41.3095690206635</v>
      </c>
      <c r="R434" s="29">
        <f>VLOOKUP(IF(P434-'data'!$G$24&lt;0,0,P434-'data'!$G$24),P2:Q1104,2)</f>
        <v>41.1094254977546</v>
      </c>
    </row>
    <row r="435" ht="20.05" customHeight="1">
      <c r="A435" s="22">
        <f>$A434+C434</f>
        <v>2152.560866034490</v>
      </c>
      <c r="B435" s="23">
        <v>2</v>
      </c>
      <c r="C435" s="24">
        <v>5</v>
      </c>
      <c r="D435" t="b" s="25">
        <f>D$3</f>
        <v>1</v>
      </c>
      <c r="E435" s="24">
        <f>IF(B435-B434&gt;0,(B435-B434)/'data'!$G$26*100-1,E434-C435)</f>
        <v>-2105</v>
      </c>
      <c r="F435" s="25">
        <f>3600*(B435*'data'!$C$15/1000-H435-I435)/C435</f>
        <v>-3268.2923723234</v>
      </c>
      <c r="G435" s="25">
        <f>IF(N435&gt;B435,0,IF(E435&gt;0,'data'!$H$29,IF(F435&lt;0,0,F435)))</f>
        <v>0</v>
      </c>
      <c r="H435" s="30">
        <f>(J435*'data'!$C$16+K435*OFFSET('data'!$C$17,0,$D$3)-I434*(OFFSET('data'!$C$18,0,$D$3)+'data'!$C$19+OFFSET('data'!$C$20,0,$D$3)))*$C435/60</f>
        <v>-0.485298000080396</v>
      </c>
      <c r="I435" s="30">
        <f>(G434/60)*$C435/60+H435+I434</f>
        <v>18.1152971869865</v>
      </c>
      <c r="J435" s="30">
        <f>J434+('data'!$C$19*I434-'data'!$C$16*J434)*$C435/60</f>
        <v>89.7711815864986</v>
      </c>
      <c r="K435" s="30">
        <f>K434+(OFFSET('data'!$C$20,0,$D$3)*I434-OFFSET('data'!$C$17,0,$D$3)*K434)*$C435/60</f>
        <v>103.276709656169</v>
      </c>
      <c r="L435" s="28">
        <f>$A435/60</f>
        <v>35.8760144339082</v>
      </c>
      <c r="M435" s="24">
        <f>I435/'data'!$C$15*1000</f>
        <v>2.76765816034743</v>
      </c>
      <c r="N435" s="24">
        <f>N434+'data'!$G$21*(M434-N434)/60*C434</f>
        <v>3.46784953854643</v>
      </c>
      <c r="O435" s="25">
        <f>IF(N435&lt;='data'!$G$22,1.89,1.47)</f>
        <v>1.47</v>
      </c>
      <c r="P435" s="24">
        <f>$A435</f>
        <v>2152.560866034490</v>
      </c>
      <c r="Q435" s="29">
        <f>'data'!$G$23-'data'!$G$23*(1-('data'!$G$22^O435)/('data'!$G$22^O435+N435^O435))</f>
        <v>41.3820570636222</v>
      </c>
      <c r="R435" s="29">
        <f>VLOOKUP(IF(P435-'data'!$G$24&lt;0,0,P435-'data'!$G$24),P2:Q1104,2)</f>
        <v>41.1447423118574</v>
      </c>
    </row>
    <row r="436" ht="20.05" customHeight="1">
      <c r="A436" s="22">
        <f>$A435+C435</f>
        <v>2157.560866034490</v>
      </c>
      <c r="B436" s="23">
        <v>2</v>
      </c>
      <c r="C436" s="24">
        <v>5</v>
      </c>
      <c r="D436" t="b" s="25">
        <f>D$3</f>
        <v>1</v>
      </c>
      <c r="E436" s="24">
        <f>IF(B436-B435&gt;0,(B436-B435)/'data'!$G$26*100-1,E435-C436)</f>
        <v>-2110</v>
      </c>
      <c r="F436" s="25">
        <f>3600*(B436*'data'!$C$15/1000-H436-I436)/C436</f>
        <v>-2957.716602801280</v>
      </c>
      <c r="G436" s="25">
        <f>IF(N436&gt;B436,0,IF(E436&gt;0,'data'!$H$29,IF(F436&lt;0,0,F436)))</f>
        <v>0</v>
      </c>
      <c r="H436" s="30">
        <f>(J436*'data'!$C$16+K436*OFFSET('data'!$C$17,0,$D$3)-I435*(OFFSET('data'!$C$18,0,$D$3)+'data'!$C$19+OFFSET('data'!$C$20,0,$D$3)))*$C436/60</f>
        <v>-0.458326617763896</v>
      </c>
      <c r="I436" s="30">
        <f>(G435/60)*$C436/60+H436+I435</f>
        <v>17.6569705692226</v>
      </c>
      <c r="J436" s="30">
        <f>J435+('data'!$C$19*I435-'data'!$C$16*J435)*$C436/60</f>
        <v>89.6821826963299</v>
      </c>
      <c r="K436" s="30">
        <f>K435+(OFFSET('data'!$C$20,0,$D$3)*I435-OFFSET('data'!$C$17,0,$D$3)*K435)*$C436/60</f>
        <v>103.416566073410</v>
      </c>
      <c r="L436" s="28">
        <f>$A436/60</f>
        <v>35.9593477672415</v>
      </c>
      <c r="M436" s="24">
        <f>I436/'data'!$C$15*1000</f>
        <v>2.69763494236402</v>
      </c>
      <c r="N436" s="24">
        <f>N435+'data'!$G$21*(M435-N435)/60*C435</f>
        <v>3.45961023730205</v>
      </c>
      <c r="O436" s="25">
        <f>IF(N436&lt;='data'!$G$22,1.89,1.47)</f>
        <v>1.47</v>
      </c>
      <c r="P436" s="24">
        <f>$A436</f>
        <v>2157.560866034490</v>
      </c>
      <c r="Q436" s="29">
        <f>'data'!$G$23-'data'!$G$23*(1-('data'!$G$22^O436)/('data'!$G$22^O436+N436^O436))</f>
        <v>41.4623868961438</v>
      </c>
      <c r="R436" s="29">
        <f>VLOOKUP(IF(P436-'data'!$G$24&lt;0,0,P436-'data'!$G$24),P2:Q1104,2)</f>
        <v>41.1903111206446</v>
      </c>
    </row>
    <row r="437" ht="20.05" customHeight="1">
      <c r="A437" s="22">
        <f>$A436+C436</f>
        <v>2162.560866034490</v>
      </c>
      <c r="B437" s="23">
        <v>2</v>
      </c>
      <c r="C437" s="24">
        <v>5</v>
      </c>
      <c r="D437" t="b" s="25">
        <f>D$3</f>
        <v>1</v>
      </c>
      <c r="E437" s="24">
        <f>IF(B437-B436&gt;0,(B437-B436)/'data'!$G$26*100-1,E436-C437)</f>
        <v>-2115</v>
      </c>
      <c r="F437" s="25">
        <f>3600*(B437*'data'!$C$15/1000-H437-I437)/C437</f>
        <v>-2664.272453889870</v>
      </c>
      <c r="G437" s="25">
        <f>IF(N437&gt;B437,0,IF(E437&gt;0,'data'!$H$29,IF(F437&lt;0,0,F437)))</f>
        <v>0</v>
      </c>
      <c r="H437" s="30">
        <f>(J437*'data'!$C$16+K437*OFFSET('data'!$C$17,0,$D$3)-I436*(OFFSET('data'!$C$18,0,$D$3)+'data'!$C$19+OFFSET('data'!$C$20,0,$D$3)))*$C437/60</f>
        <v>-0.432943967848209</v>
      </c>
      <c r="I437" s="30">
        <f>(G436/60)*$C437/60+H437+I436</f>
        <v>17.2240266013744</v>
      </c>
      <c r="J437" s="30">
        <f>J436+('data'!$C$19*I436-'data'!$C$16*J436)*$C437/60</f>
        <v>89.5826292459487</v>
      </c>
      <c r="K437" s="30">
        <f>K436+(OFFSET('data'!$C$20,0,$D$3)*I436-OFFSET('data'!$C$17,0,$D$3)*K436)*$C437/60</f>
        <v>103.551828027921</v>
      </c>
      <c r="L437" s="28">
        <f>$A437/60</f>
        <v>36.0426811005748</v>
      </c>
      <c r="M437" s="24">
        <f>I437/'data'!$C$15*1000</f>
        <v>2.63148968991688</v>
      </c>
      <c r="N437" s="24">
        <f>N436+'data'!$G$21*(M436-N436)/60*C436</f>
        <v>3.45064391153563</v>
      </c>
      <c r="O437" s="25">
        <f>IF(N437&lt;='data'!$G$22,1.89,1.47)</f>
        <v>1.47</v>
      </c>
      <c r="P437" s="24">
        <f>$A437</f>
        <v>2162.560866034490</v>
      </c>
      <c r="Q437" s="29">
        <f>'data'!$G$23-'data'!$G$23*(1-('data'!$G$22^O437)/('data'!$G$22^O437+N437^O437))</f>
        <v>41.5500572872184</v>
      </c>
      <c r="R437" s="29">
        <f>VLOOKUP(IF(P437-'data'!$G$24&lt;0,0,P437-'data'!$G$24),P2:Q1104,2)</f>
        <v>41.2454608904882</v>
      </c>
    </row>
    <row r="438" ht="20.05" customHeight="1">
      <c r="A438" s="22">
        <f>$A437+C437</f>
        <v>2167.560866034490</v>
      </c>
      <c r="B438" s="23">
        <v>2</v>
      </c>
      <c r="C438" s="24">
        <v>5</v>
      </c>
      <c r="D438" t="b" s="25">
        <f>D$3</f>
        <v>1</v>
      </c>
      <c r="E438" s="24">
        <f>IF(B438-B437&gt;0,(B438-B437)/'data'!$G$26*100-1,E437-C438)</f>
        <v>-2120</v>
      </c>
      <c r="F438" s="25">
        <f>3600*(B438*'data'!$C$15/1000-H438-I438)/C438</f>
        <v>-2386.951242171550</v>
      </c>
      <c r="G438" s="25">
        <f>IF(N438&gt;B438,0,IF(E438&gt;0,'data'!$H$29,IF(F438&lt;0,0,F438)))</f>
        <v>0</v>
      </c>
      <c r="H438" s="30">
        <f>(J438*'data'!$C$16+K438*OFFSET('data'!$C$17,0,$D$3)-I437*(OFFSET('data'!$C$18,0,$D$3)+'data'!$C$19+OFFSET('data'!$C$20,0,$D$3)))*$C438/60</f>
        <v>-0.409056158728486</v>
      </c>
      <c r="I438" s="30">
        <f>(G437/60)*$C438/60+H438+I437</f>
        <v>16.8149704426459</v>
      </c>
      <c r="J438" s="30">
        <f>J437+('data'!$C$19*I437-'data'!$C$16*J437)*$C438/60</f>
        <v>89.4731966211603</v>
      </c>
      <c r="K438" s="30">
        <f>K437+(OFFSET('data'!$C$20,0,$D$3)*I437-OFFSET('data'!$C$17,0,$D$3)*K437)*$C438/60</f>
        <v>103.682748757528</v>
      </c>
      <c r="L438" s="28">
        <f>$A438/60</f>
        <v>36.1260144339082</v>
      </c>
      <c r="M438" s="24">
        <f>I438/'data'!$C$15*1000</f>
        <v>2.568994020977</v>
      </c>
      <c r="N438" s="24">
        <f>N437+'data'!$G$21*(M437-N437)/60*C437</f>
        <v>3.44100474914708</v>
      </c>
      <c r="O438" s="25">
        <f>IF(N438&lt;='data'!$G$22,1.89,1.47)</f>
        <v>1.47</v>
      </c>
      <c r="P438" s="24">
        <f>$A438</f>
        <v>2167.560866034490</v>
      </c>
      <c r="Q438" s="29">
        <f>'data'!$G$23-'data'!$G$23*(1-('data'!$G$22^O438)/('data'!$G$22^O438+N438^O438))</f>
        <v>41.6446008156945</v>
      </c>
      <c r="R438" s="29">
        <f>VLOOKUP(IF(P438-'data'!$G$24&lt;0,0,P438-'data'!$G$24),P2:Q1104,2)</f>
        <v>41.3095690206635</v>
      </c>
    </row>
    <row r="439" ht="20.05" customHeight="1">
      <c r="A439" s="22">
        <f>$A438+C438</f>
        <v>2172.560866034490</v>
      </c>
      <c r="B439" s="23">
        <v>2</v>
      </c>
      <c r="C439" s="24">
        <v>5</v>
      </c>
      <c r="D439" t="b" s="25">
        <f>D$3</f>
        <v>1</v>
      </c>
      <c r="E439" s="24">
        <f>IF(B439-B438&gt;0,(B439-B438)/'data'!$G$26*100-1,E438-C439)</f>
        <v>-2125</v>
      </c>
      <c r="F439" s="25">
        <f>3600*(B439*'data'!$C$15/1000-H439-I439)/C439</f>
        <v>-2124.8038943854</v>
      </c>
      <c r="G439" s="25">
        <f>IF(N439&gt;B439,0,IF(E439&gt;0,'data'!$H$29,IF(F439&lt;0,0,F439)))</f>
        <v>0</v>
      </c>
      <c r="H439" s="30">
        <f>(J439*'data'!$C$16+K439*OFFSET('data'!$C$17,0,$D$3)-I438*(OFFSET('data'!$C$18,0,$D$3)+'data'!$C$19+OFFSET('data'!$C$20,0,$D$3)))*$C439/60</f>
        <v>-0.386574848660159</v>
      </c>
      <c r="I439" s="30">
        <f>(G438/60)*$C439/60+H439+I438</f>
        <v>16.4283955939857</v>
      </c>
      <c r="J439" s="30">
        <f>J438+('data'!$C$19*I438-'data'!$C$16*J438)*$C439/60</f>
        <v>89.3545201170532</v>
      </c>
      <c r="K439" s="30">
        <f>K438+(OFFSET('data'!$C$20,0,$D$3)*I438-OFFSET('data'!$C$17,0,$D$3)*K438)*$C439/60</f>
        <v>103.809566592968</v>
      </c>
      <c r="L439" s="28">
        <f>$A439/60</f>
        <v>36.2093477672415</v>
      </c>
      <c r="M439" s="24">
        <f>I439/'data'!$C$15*1000</f>
        <v>2.50993305038205</v>
      </c>
      <c r="N439" s="24">
        <f>N438+'data'!$G$21*(M438-N438)/60*C438</f>
        <v>3.4307436129757</v>
      </c>
      <c r="O439" s="25">
        <f>IF(N439&lt;='data'!$G$22,1.89,1.47)</f>
        <v>1.47</v>
      </c>
      <c r="P439" s="24">
        <f>$A439</f>
        <v>2172.560866034490</v>
      </c>
      <c r="Q439" s="29">
        <f>'data'!$G$23-'data'!$G$23*(1-('data'!$G$22^O439)/('data'!$G$22^O439+N439^O439))</f>
        <v>41.7455810968736</v>
      </c>
      <c r="R439" s="29">
        <f>VLOOKUP(IF(P439-'data'!$G$24&lt;0,0,P439-'data'!$G$24),P2:Q1104,2)</f>
        <v>41.3820570636222</v>
      </c>
    </row>
    <row r="440" ht="20.05" customHeight="1">
      <c r="A440" s="22">
        <f>$A439+C439</f>
        <v>2177.560866034490</v>
      </c>
      <c r="B440" s="23">
        <v>2</v>
      </c>
      <c r="C440" s="24">
        <v>5</v>
      </c>
      <c r="D440" t="b" s="25">
        <f>D$3</f>
        <v>1</v>
      </c>
      <c r="E440" s="24">
        <f>IF(B440-B439&gt;0,(B440-B439)/'data'!$G$26*100-1,E439-C440)</f>
        <v>-2130</v>
      </c>
      <c r="F440" s="25">
        <f>3600*(B440*'data'!$C$15/1000-H440-I440)/C440</f>
        <v>-1876.937423921640</v>
      </c>
      <c r="G440" s="25">
        <f>IF(N440&gt;B440,0,IF(E440&gt;0,'data'!$H$29,IF(F440&lt;0,0,F440)))</f>
        <v>0</v>
      </c>
      <c r="H440" s="30">
        <f>(J440*'data'!$C$16+K440*OFFSET('data'!$C$17,0,$D$3)-I439*(OFFSET('data'!$C$18,0,$D$3)+'data'!$C$19+OFFSET('data'!$C$20,0,$D$3)))*$C440/60</f>
        <v>-0.365416917707674</v>
      </c>
      <c r="I440" s="30">
        <f>(G439/60)*$C440/60+H440+I439</f>
        <v>16.062978676278</v>
      </c>
      <c r="J440" s="30">
        <f>J439+('data'!$C$19*I439-'data'!$C$16*J439)*$C440/60</f>
        <v>89.2271973083086</v>
      </c>
      <c r="K440" s="30">
        <f>K439+(OFFSET('data'!$C$20,0,$D$3)*I439-OFFSET('data'!$C$17,0,$D$3)*K439)*$C440/60</f>
        <v>103.932505838846</v>
      </c>
      <c r="L440" s="28">
        <f>$A440/60</f>
        <v>36.2926811005748</v>
      </c>
      <c r="M440" s="24">
        <f>I440/'data'!$C$15*1000</f>
        <v>2.45410459204744</v>
      </c>
      <c r="N440" s="24">
        <f>N439+'data'!$G$21*(M439-N439)/60*C439</f>
        <v>3.4199082387474</v>
      </c>
      <c r="O440" s="25">
        <f>IF(N440&lt;='data'!$G$22,1.89,1.47)</f>
        <v>1.47</v>
      </c>
      <c r="P440" s="24">
        <f>$A440</f>
        <v>2177.560866034490</v>
      </c>
      <c r="Q440" s="29">
        <f>'data'!$G$23-'data'!$G$23*(1-('data'!$G$22^O440)/('data'!$G$22^O440+N440^O440))</f>
        <v>41.8525902825026</v>
      </c>
      <c r="R440" s="29">
        <f>VLOOKUP(IF(P440-'data'!$G$24&lt;0,0,P440-'data'!$G$24),P2:Q1104,2)</f>
        <v>41.4623868961438</v>
      </c>
    </row>
    <row r="441" ht="20.05" customHeight="1">
      <c r="A441" s="22">
        <f>$A440+C440</f>
        <v>2182.560866034490</v>
      </c>
      <c r="B441" s="23">
        <v>2</v>
      </c>
      <c r="C441" s="24">
        <v>5</v>
      </c>
      <c r="D441" t="b" s="25">
        <f>D$3</f>
        <v>1</v>
      </c>
      <c r="E441" s="24">
        <f>IF(B441-B440&gt;0,(B441-B440)/'data'!$G$26*100-1,E440-C441)</f>
        <v>-2135</v>
      </c>
      <c r="F441" s="25">
        <f>3600*(B441*'data'!$C$15/1000-H441-I441)/C441</f>
        <v>-1642.5116155898</v>
      </c>
      <c r="G441" s="25">
        <f>IF(N441&gt;B441,0,IF(E441&gt;0,'data'!$H$29,IF(F441&lt;0,0,F441)))</f>
        <v>0</v>
      </c>
      <c r="H441" s="30">
        <f>(J441*'data'!$C$16+K441*OFFSET('data'!$C$17,0,$D$3)-I440*(OFFSET('data'!$C$18,0,$D$3)+'data'!$C$19+OFFSET('data'!$C$20,0,$D$3)))*$C441/60</f>
        <v>-0.345504159084271</v>
      </c>
      <c r="I441" s="30">
        <f>(G440/60)*$C441/60+H441+I440</f>
        <v>15.7174745171937</v>
      </c>
      <c r="J441" s="30">
        <f>J440+('data'!$C$19*I440-'data'!$C$16*J440)*$C441/60</f>
        <v>89.0917902793998</v>
      </c>
      <c r="K441" s="30">
        <f>K440+(OFFSET('data'!$C$20,0,$D$3)*I440-OFFSET('data'!$C$17,0,$D$3)*K440)*$C441/60</f>
        <v>104.051777602510</v>
      </c>
      <c r="L441" s="28">
        <f>$A441/60</f>
        <v>36.3760144339082</v>
      </c>
      <c r="M441" s="24">
        <f>I441/'data'!$C$15*1000</f>
        <v>2.40131840833467</v>
      </c>
      <c r="N441" s="24">
        <f>N440+'data'!$G$21*(M440-N440)/60*C440</f>
        <v>3.40854342130485</v>
      </c>
      <c r="O441" s="25">
        <f>IF(N441&lt;='data'!$G$22,1.89,1.47)</f>
        <v>1.47</v>
      </c>
      <c r="P441" s="24">
        <f>$A441</f>
        <v>2182.560866034490</v>
      </c>
      <c r="Q441" s="29">
        <f>'data'!$G$23-'data'!$G$23*(1-('data'!$G$22^O441)/('data'!$G$22^O441+N441^O441))</f>
        <v>41.9652468031522</v>
      </c>
      <c r="R441" s="29">
        <f>VLOOKUP(IF(P441-'data'!$G$24&lt;0,0,P441-'data'!$G$24),P2:Q1104,2)</f>
        <v>41.5500572872184</v>
      </c>
    </row>
    <row r="442" ht="20.05" customHeight="1">
      <c r="A442" s="22">
        <f>$A441+C441</f>
        <v>2187.560866034490</v>
      </c>
      <c r="B442" s="23">
        <v>2</v>
      </c>
      <c r="C442" s="24">
        <v>5</v>
      </c>
      <c r="D442" t="b" s="25">
        <f>D$3</f>
        <v>1</v>
      </c>
      <c r="E442" s="24">
        <f>IF(B442-B441&gt;0,(B442-B441)/'data'!$G$26*100-1,E441-C442)</f>
        <v>-2140</v>
      </c>
      <c r="F442" s="25">
        <f>3600*(B442*'data'!$C$15/1000-H442-I442)/C442</f>
        <v>-1420.735906349750</v>
      </c>
      <c r="G442" s="25">
        <f>IF(N442&gt;B442,0,IF(E442&gt;0,'data'!$H$29,IF(F442&lt;0,0,F442)))</f>
        <v>0</v>
      </c>
      <c r="H442" s="30">
        <f>(J442*'data'!$C$16+K442*OFFSET('data'!$C$17,0,$D$3)-I441*(OFFSET('data'!$C$18,0,$D$3)+'data'!$C$19+OFFSET('data'!$C$20,0,$D$3)))*$C442/60</f>
        <v>-0.326762988736631</v>
      </c>
      <c r="I442" s="30">
        <f>(G441/60)*$C442/60+H442+I441</f>
        <v>15.3907115284571</v>
      </c>
      <c r="J442" s="30">
        <f>J441+('data'!$C$19*I441-'data'!$C$16*J441)*$C442/60</f>
        <v>88.9488277229632</v>
      </c>
      <c r="K442" s="30">
        <f>K441+(OFFSET('data'!$C$20,0,$D$3)*I441-OFFSET('data'!$C$17,0,$D$3)*K441)*$C442/60</f>
        <v>104.167580573943</v>
      </c>
      <c r="L442" s="28">
        <f>$A442/60</f>
        <v>36.4593477672415</v>
      </c>
      <c r="M442" s="24">
        <f>I442/'data'!$C$15*1000</f>
        <v>2.35139550378933</v>
      </c>
      <c r="N442" s="24">
        <f>N441+'data'!$G$21*(M441-N441)/60*C441</f>
        <v>3.39669118981339</v>
      </c>
      <c r="O442" s="25">
        <f>IF(N442&lt;='data'!$G$22,1.89,1.47)</f>
        <v>1.47</v>
      </c>
      <c r="P442" s="24">
        <f>$A442</f>
        <v>2187.560866034490</v>
      </c>
      <c r="Q442" s="29">
        <f>'data'!$G$23-'data'!$G$23*(1-('data'!$G$22^O442)/('data'!$G$22^O442+N442^O442))</f>
        <v>42.0831933258708</v>
      </c>
      <c r="R442" s="29">
        <f>VLOOKUP(IF(P442-'data'!$G$24&lt;0,0,P442-'data'!$G$24),P2:Q1104,2)</f>
        <v>41.6446008156945</v>
      </c>
    </row>
    <row r="443" ht="20.05" customHeight="1">
      <c r="A443" s="22">
        <f>$A442+C442</f>
        <v>2192.560866034490</v>
      </c>
      <c r="B443" s="23">
        <v>2</v>
      </c>
      <c r="C443" s="24">
        <v>5</v>
      </c>
      <c r="D443" t="b" s="25">
        <f>D$3</f>
        <v>1</v>
      </c>
      <c r="E443" s="24">
        <f>IF(B443-B442&gt;0,(B443-B442)/'data'!$G$26*100-1,E442-C443)</f>
        <v>-2145</v>
      </c>
      <c r="F443" s="25">
        <f>3600*(B443*'data'!$C$15/1000-H443-I443)/C443</f>
        <v>-1210.866450422</v>
      </c>
      <c r="G443" s="25">
        <f>IF(N443&gt;B443,0,IF(E443&gt;0,'data'!$H$29,IF(F443&lt;0,0,F443)))</f>
        <v>0</v>
      </c>
      <c r="H443" s="30">
        <f>(J443*'data'!$C$16+K443*OFFSET('data'!$C$17,0,$D$3)-I442*(OFFSET('data'!$C$18,0,$D$3)+'data'!$C$19+OFFSET('data'!$C$20,0,$D$3)))*$C443/60</f>
        <v>-0.309124172095941</v>
      </c>
      <c r="I443" s="30">
        <f>(G442/60)*$C443/60+H443+I442</f>
        <v>15.0815873563612</v>
      </c>
      <c r="J443" s="30">
        <f>J442+('data'!$C$19*I442-'data'!$C$16*J442)*$C443/60</f>
        <v>88.7988069141329</v>
      </c>
      <c r="K443" s="30">
        <f>K442+(OFFSET('data'!$C$20,0,$D$3)*I442-OFFSET('data'!$C$17,0,$D$3)*K442)*$C443/60</f>
        <v>104.280101759546</v>
      </c>
      <c r="L443" s="28">
        <f>$A443/60</f>
        <v>36.5426811005748</v>
      </c>
      <c r="M443" s="24">
        <f>I443/'data'!$C$15*1000</f>
        <v>2.3041674606261</v>
      </c>
      <c r="N443" s="24">
        <f>N442+'data'!$G$21*(M442-N442)/60*C442</f>
        <v>3.38439097259455</v>
      </c>
      <c r="O443" s="25">
        <f>IF(N443&lt;='data'!$G$22,1.89,1.47)</f>
        <v>1.47</v>
      </c>
      <c r="P443" s="24">
        <f>$A443</f>
        <v>2192.560866034490</v>
      </c>
      <c r="Q443" s="29">
        <f>'data'!$G$23-'data'!$G$23*(1-('data'!$G$22^O443)/('data'!$G$22^O443+N443^O443))</f>
        <v>42.2060949033748</v>
      </c>
      <c r="R443" s="29">
        <f>VLOOKUP(IF(P443-'data'!$G$24&lt;0,0,P443-'data'!$G$24),P2:Q1104,2)</f>
        <v>41.7455810968736</v>
      </c>
    </row>
    <row r="444" ht="20.05" customHeight="1">
      <c r="A444" s="22">
        <f>$A443+C443</f>
        <v>2197.560866034490</v>
      </c>
      <c r="B444" s="23">
        <v>2</v>
      </c>
      <c r="C444" s="24">
        <v>5</v>
      </c>
      <c r="D444" t="b" s="25">
        <f>D$3</f>
        <v>1</v>
      </c>
      <c r="E444" s="24">
        <f>IF(B444-B443&gt;0,(B444-B443)/'data'!$G$26*100-1,E443-C444)</f>
        <v>-2150</v>
      </c>
      <c r="F444" s="25">
        <f>3600*(B444*'data'!$C$15/1000-H444-I444)/C444</f>
        <v>-1012.203357878980</v>
      </c>
      <c r="G444" s="25">
        <f>IF(N444&gt;B444,0,IF(E444&gt;0,'data'!$H$29,IF(F444&lt;0,0,F444)))</f>
        <v>0</v>
      </c>
      <c r="H444" s="30">
        <f>(J444*'data'!$C$16+K444*OFFSET('data'!$C$17,0,$D$3)-I443*(OFFSET('data'!$C$18,0,$D$3)+'data'!$C$19+OFFSET('data'!$C$20,0,$D$3)))*$C444/60</f>
        <v>-0.292522566980648</v>
      </c>
      <c r="I444" s="30">
        <f>(G443/60)*$C444/60+H444+I443</f>
        <v>14.7890647893806</v>
      </c>
      <c r="J444" s="30">
        <f>J443+('data'!$C$19*I443-'data'!$C$16*J443)*$C444/60</f>
        <v>88.64219556817071</v>
      </c>
      <c r="K444" s="30">
        <f>K443+(OFFSET('data'!$C$20,0,$D$3)*I443-OFFSET('data'!$C$17,0,$D$3)*K443)*$C444/60</f>
        <v>104.389517172556</v>
      </c>
      <c r="L444" s="28">
        <f>$A444/60</f>
        <v>36.6260144339082</v>
      </c>
      <c r="M444" s="24">
        <f>I444/'data'!$C$15*1000</f>
        <v>2.25947581349313</v>
      </c>
      <c r="N444" s="24">
        <f>N443+'data'!$G$21*(M443-N443)/60*C443</f>
        <v>3.3716797522004</v>
      </c>
      <c r="O444" s="25">
        <f>IF(N444&lt;='data'!$G$22,1.89,1.47)</f>
        <v>1.47</v>
      </c>
      <c r="P444" s="24">
        <f>$A444</f>
        <v>2197.560866034490</v>
      </c>
      <c r="Q444" s="29">
        <f>'data'!$G$23-'data'!$G$23*(1-('data'!$G$22^O444)/('data'!$G$22^O444+N444^O444))</f>
        <v>42.3336372939503</v>
      </c>
      <c r="R444" s="29">
        <f>VLOOKUP(IF(P444-'data'!$G$24&lt;0,0,P444-'data'!$G$24),P2:Q1104,2)</f>
        <v>41.8525902825026</v>
      </c>
    </row>
    <row r="445" ht="20.05" customHeight="1">
      <c r="A445" s="22">
        <f>$A444+C444</f>
        <v>2202.560866034490</v>
      </c>
      <c r="B445" s="23">
        <v>2</v>
      </c>
      <c r="C445" s="24">
        <v>5</v>
      </c>
      <c r="D445" t="b" s="25">
        <f>D$3</f>
        <v>1</v>
      </c>
      <c r="E445" s="24">
        <f>IF(B445-B444&gt;0,(B445-B444)/'data'!$G$26*100-1,E444-C445)</f>
        <v>-2155</v>
      </c>
      <c r="F445" s="25">
        <f>3600*(B445*'data'!$C$15/1000-H445-I445)/C445</f>
        <v>-824.0880964624999</v>
      </c>
      <c r="G445" s="25">
        <f>IF(N445&gt;B445,0,IF(E445&gt;0,'data'!$H$29,IF(F445&lt;0,0,F445)))</f>
        <v>0</v>
      </c>
      <c r="H445" s="30">
        <f>(J445*'data'!$C$16+K445*OFFSET('data'!$C$17,0,$D$3)-I444*(OFFSET('data'!$C$18,0,$D$3)+'data'!$C$19+OFFSET('data'!$C$20,0,$D$3)))*$C445/60</f>
        <v>-0.276896881696219</v>
      </c>
      <c r="I445" s="30">
        <f>(G444/60)*$C445/60+H445+I444</f>
        <v>14.5121679076844</v>
      </c>
      <c r="J445" s="30">
        <f>J444+('data'!$C$19*I444-'data'!$C$16*J444)*$C445/60</f>
        <v>88.47943358829031</v>
      </c>
      <c r="K445" s="30">
        <f>K444+(OFFSET('data'!$C$20,0,$D$3)*I444-OFFSET('data'!$C$17,0,$D$3)*K444)*$C445/60</f>
        <v>104.495992482649</v>
      </c>
      <c r="L445" s="28">
        <f>$A445/60</f>
        <v>36.7093477672415</v>
      </c>
      <c r="M445" s="24">
        <f>I445/'data'!$C$15*1000</f>
        <v>2.21717146119403</v>
      </c>
      <c r="N445" s="24">
        <f>N444+'data'!$G$21*(M444-N444)/60*C444</f>
        <v>3.35859221130584</v>
      </c>
      <c r="O445" s="25">
        <f>IF(N445&lt;='data'!$G$22,1.89,1.47)</f>
        <v>1.47</v>
      </c>
      <c r="P445" s="24">
        <f>$A445</f>
        <v>2202.560866034490</v>
      </c>
      <c r="Q445" s="29">
        <f>'data'!$G$23-'data'!$G$23*(1-('data'!$G$22^O445)/('data'!$G$22^O445+N445^O445))</f>
        <v>42.4655254337645</v>
      </c>
      <c r="R445" s="29">
        <f>VLOOKUP(IF(P445-'data'!$G$24&lt;0,0,P445-'data'!$G$24),P2:Q1104,2)</f>
        <v>41.9652468031522</v>
      </c>
    </row>
    <row r="446" ht="20.05" customHeight="1">
      <c r="A446" s="22">
        <f>$A445+C445</f>
        <v>2207.560866034490</v>
      </c>
      <c r="B446" s="23">
        <v>2</v>
      </c>
      <c r="C446" s="24">
        <v>5</v>
      </c>
      <c r="D446" t="b" s="25">
        <f>D$3</f>
        <v>1</v>
      </c>
      <c r="E446" s="24">
        <f>IF(B446-B445&gt;0,(B446-B445)/'data'!$G$26*100-1,E445-C446)</f>
        <v>-2160</v>
      </c>
      <c r="F446" s="25">
        <f>3600*(B446*'data'!$C$15/1000-H446-I446)/C446</f>
        <v>-645.901046979418</v>
      </c>
      <c r="G446" s="25">
        <f>IF(N446&gt;B446,0,IF(E446&gt;0,'data'!$H$29,IF(F446&lt;0,0,F446)))</f>
        <v>0</v>
      </c>
      <c r="H446" s="30">
        <f>(J446*'data'!$C$16+K446*OFFSET('data'!$C$17,0,$D$3)-I445*(OFFSET('data'!$C$18,0,$D$3)+'data'!$C$19+OFFSET('data'!$C$20,0,$D$3)))*$C446/60</f>
        <v>-0.262189447433566</v>
      </c>
      <c r="I446" s="30">
        <f>(G445/60)*$C446/60+H446+I445</f>
        <v>14.2499784602508</v>
      </c>
      <c r="J446" s="30">
        <f>J445+('data'!$C$19*I445-'data'!$C$16*J445)*$C446/60</f>
        <v>88.31093471016609</v>
      </c>
      <c r="K446" s="30">
        <f>K445+(OFFSET('data'!$C$20,0,$D$3)*I445-OFFSET('data'!$C$17,0,$D$3)*K445)*$C446/60</f>
        <v>104.599683627149</v>
      </c>
      <c r="L446" s="28">
        <f>$A446/60</f>
        <v>36.7926811005748</v>
      </c>
      <c r="M446" s="24">
        <f>I446/'data'!$C$15*1000</f>
        <v>2.17711411318276</v>
      </c>
      <c r="N446" s="24">
        <f>N445+'data'!$G$21*(M445-N445)/60*C445</f>
        <v>3.34516086996178</v>
      </c>
      <c r="O446" s="25">
        <f>IF(N446&lt;='data'!$G$22,1.89,1.47)</f>
        <v>1.47</v>
      </c>
      <c r="P446" s="24">
        <f>$A446</f>
        <v>2207.560866034490</v>
      </c>
      <c r="Q446" s="29">
        <f>'data'!$G$23-'data'!$G$23*(1-('data'!$G$22^O446)/('data'!$G$22^O446+N446^O446))</f>
        <v>42.6014820454761</v>
      </c>
      <c r="R446" s="29">
        <f>VLOOKUP(IF(P446-'data'!$G$24&lt;0,0,P446-'data'!$G$24),P2:Q1104,2)</f>
        <v>42.0831933258708</v>
      </c>
    </row>
    <row r="447" ht="20.05" customHeight="1">
      <c r="A447" s="22">
        <f>$A446+C446</f>
        <v>2212.560866034490</v>
      </c>
      <c r="B447" s="23">
        <v>2</v>
      </c>
      <c r="C447" s="24">
        <v>5</v>
      </c>
      <c r="D447" t="b" s="25">
        <f>D$3</f>
        <v>1</v>
      </c>
      <c r="E447" s="24">
        <f>IF(B447-B446&gt;0,(B447-B446)/'data'!$G$26*100-1,E446-C447)</f>
        <v>-2165</v>
      </c>
      <c r="F447" s="25">
        <f>3600*(B447*'data'!$C$15/1000-H447-I447)/C447</f>
        <v>-477.059203197355</v>
      </c>
      <c r="G447" s="25">
        <f>IF(N447&gt;B447,0,IF(E447&gt;0,'data'!$H$29,IF(F447&lt;0,0,F447)))</f>
        <v>0</v>
      </c>
      <c r="H447" s="30">
        <f>(J447*'data'!$C$16+K447*OFFSET('data'!$C$17,0,$D$3)-I446*(OFFSET('data'!$C$18,0,$D$3)+'data'!$C$19+OFFSET('data'!$C$20,0,$D$3)))*$C447/60</f>
        <v>-0.248346004120987</v>
      </c>
      <c r="I447" s="30">
        <f>(G446/60)*$C447/60+H447+I446</f>
        <v>14.0016324561298</v>
      </c>
      <c r="J447" s="30">
        <f>J446+('data'!$C$19*I446-'data'!$C$16*J446)*$C447/60</f>
        <v>88.1370880492332</v>
      </c>
      <c r="K447" s="30">
        <f>K446+(OFFSET('data'!$C$20,0,$D$3)*I446-OFFSET('data'!$C$17,0,$D$3)*K446)*$C447/60</f>
        <v>104.700737386106</v>
      </c>
      <c r="L447" s="28">
        <f>$A447/60</f>
        <v>36.8760144339082</v>
      </c>
      <c r="M447" s="24">
        <f>I447/'data'!$C$15*1000</f>
        <v>2.13917176877624</v>
      </c>
      <c r="N447" s="24">
        <f>N446+'data'!$G$21*(M446-N446)/60*C446</f>
        <v>3.33141621471998</v>
      </c>
      <c r="O447" s="25">
        <f>IF(N447&lt;='data'!$G$22,1.89,1.47)</f>
        <v>1.47</v>
      </c>
      <c r="P447" s="24">
        <f>$A447</f>
        <v>2212.560866034490</v>
      </c>
      <c r="Q447" s="29">
        <f>'data'!$G$23-'data'!$G$23*(1-('data'!$G$22^O447)/('data'!$G$22^O447+N447^O447))</f>
        <v>42.7412463689401</v>
      </c>
      <c r="R447" s="29">
        <f>VLOOKUP(IF(P447-'data'!$G$24&lt;0,0,P447-'data'!$G$24),P2:Q1104,2)</f>
        <v>42.2060949033748</v>
      </c>
    </row>
    <row r="448" ht="20.05" customHeight="1">
      <c r="A448" s="22">
        <f>$A447+C447</f>
        <v>2217.560866034490</v>
      </c>
      <c r="B448" s="23">
        <v>2</v>
      </c>
      <c r="C448" s="24">
        <v>5</v>
      </c>
      <c r="D448" t="b" s="25">
        <f>D$3</f>
        <v>1</v>
      </c>
      <c r="E448" s="24">
        <f>IF(B448-B447&gt;0,(B448-B447)/'data'!$G$26*100-1,E447-C448)</f>
        <v>-2170</v>
      </c>
      <c r="F448" s="25">
        <f>3600*(B448*'data'!$C$15/1000-H448-I448)/C448</f>
        <v>-317.014007698954</v>
      </c>
      <c r="G448" s="25">
        <f>IF(N448&gt;B448,0,IF(E448&gt;0,'data'!$H$29,IF(F448&lt;0,0,F448)))</f>
        <v>0</v>
      </c>
      <c r="H448" s="30">
        <f>(J448*'data'!$C$16+K448*OFFSET('data'!$C$17,0,$D$3)-I447*(OFFSET('data'!$C$18,0,$D$3)+'data'!$C$19+OFFSET('data'!$C$20,0,$D$3)))*$C448/60</f>
        <v>-0.235315498934366</v>
      </c>
      <c r="I448" s="30">
        <f>(G447/60)*$C448/60+H448+I447</f>
        <v>13.7663169571954</v>
      </c>
      <c r="J448" s="30">
        <f>J447+('data'!$C$19*I447-'data'!$C$16*J447)*$C448/60</f>
        <v>87.95825955652531</v>
      </c>
      <c r="K448" s="30">
        <f>K447+(OFFSET('data'!$C$20,0,$D$3)*I447-OFFSET('data'!$C$17,0,$D$3)*K447)*$C448/60</f>
        <v>104.799291923384</v>
      </c>
      <c r="L448" s="28">
        <f>$A448/60</f>
        <v>36.9593477672415</v>
      </c>
      <c r="M448" s="24">
        <f>I448/'data'!$C$15*1000</f>
        <v>2.10322022715042</v>
      </c>
      <c r="N448" s="24">
        <f>N447+'data'!$G$21*(M447-N447)/60*C447</f>
        <v>3.31738682011027</v>
      </c>
      <c r="O448" s="25">
        <f>IF(N448&lt;='data'!$G$22,1.89,1.47)</f>
        <v>1.47</v>
      </c>
      <c r="P448" s="24">
        <f>$A448</f>
        <v>2217.560866034490</v>
      </c>
      <c r="Q448" s="29">
        <f>'data'!$G$23-'data'!$G$23*(1-('data'!$G$22^O448)/('data'!$G$22^O448+N448^O448))</f>
        <v>42.8845730014598</v>
      </c>
      <c r="R448" s="29">
        <f>VLOOKUP(IF(P448-'data'!$G$24&lt;0,0,P448-'data'!$G$24),P2:Q1104,2)</f>
        <v>42.3336372939503</v>
      </c>
    </row>
    <row r="449" ht="20.05" customHeight="1">
      <c r="A449" s="22">
        <f>$A448+C448</f>
        <v>2222.560866034490</v>
      </c>
      <c r="B449" s="23">
        <v>2</v>
      </c>
      <c r="C449" s="24">
        <v>5</v>
      </c>
      <c r="D449" t="b" s="25">
        <f>D$3</f>
        <v>1</v>
      </c>
      <c r="E449" s="24">
        <f>IF(B449-B448&gt;0,(B449-B448)/'data'!$G$26*100-1,E448-C449)</f>
        <v>-2175</v>
      </c>
      <c r="F449" s="25">
        <f>3600*(B449*'data'!$C$15/1000-H449-I449)/C449</f>
        <v>-165.249315658652</v>
      </c>
      <c r="G449" s="25">
        <f>IF(N449&gt;B449,0,IF(E449&gt;0,'data'!$H$29,IF(F449&lt;0,0,F449)))</f>
        <v>0</v>
      </c>
      <c r="H449" s="30">
        <f>(J449*'data'!$C$16+K449*OFFSET('data'!$C$17,0,$D$3)-I448*(OFFSET('data'!$C$18,0,$D$3)+'data'!$C$19+OFFSET('data'!$C$20,0,$D$3)))*$C449/60</f>
        <v>-0.223049896717385</v>
      </c>
      <c r="I449" s="30">
        <f>(G448/60)*$C449/60+H449+I448</f>
        <v>13.543267060478</v>
      </c>
      <c r="J449" s="30">
        <f>J448+('data'!$C$19*I448-'data'!$C$16*J448)*$C449/60</f>
        <v>87.7747933884564</v>
      </c>
      <c r="K449" s="30">
        <f>K448+(OFFSET('data'!$C$20,0,$D$3)*I448-OFFSET('data'!$C$17,0,$D$3)*K448)*$C449/60</f>
        <v>104.895477295768</v>
      </c>
      <c r="L449" s="28">
        <f>$A449/60</f>
        <v>37.0426811005748</v>
      </c>
      <c r="M449" s="24">
        <f>I449/'data'!$C$15*1000</f>
        <v>2.06914262630057</v>
      </c>
      <c r="N449" s="24">
        <f>N448+'data'!$G$21*(M448-N448)/60*C448</f>
        <v>3.30309946292231</v>
      </c>
      <c r="O449" s="25">
        <f>IF(N449&lt;='data'!$G$22,1.89,1.47)</f>
        <v>1.47</v>
      </c>
      <c r="P449" s="24">
        <f>$A449</f>
        <v>2222.560866034490</v>
      </c>
      <c r="Q449" s="29">
        <f>'data'!$G$23-'data'!$G$23*(1-('data'!$G$22^O449)/('data'!$G$22^O449+N449^O449))</f>
        <v>43.0312308364889</v>
      </c>
      <c r="R449" s="29">
        <f>VLOOKUP(IF(P449-'data'!$G$24&lt;0,0,P449-'data'!$G$24),P2:Q1104,2)</f>
        <v>42.4655254337645</v>
      </c>
    </row>
    <row r="450" ht="20.05" customHeight="1">
      <c r="A450" s="22">
        <f>$A449+C449</f>
        <v>2227.560866034490</v>
      </c>
      <c r="B450" s="23">
        <v>2</v>
      </c>
      <c r="C450" s="24">
        <v>5</v>
      </c>
      <c r="D450" t="b" s="25">
        <f>D$3</f>
        <v>1</v>
      </c>
      <c r="E450" s="24">
        <f>IF(B450-B449&gt;0,(B450-B449)/'data'!$G$26*100-1,E449-C450)</f>
        <v>-2180</v>
      </c>
      <c r="F450" s="25">
        <f>3600*(B450*'data'!$C$15/1000-H450-I450)/C450</f>
        <v>-21.2794789799383</v>
      </c>
      <c r="G450" s="25">
        <f>IF(N450&gt;B450,0,IF(E450&gt;0,'data'!$H$29,IF(F450&lt;0,0,F450)))</f>
        <v>0</v>
      </c>
      <c r="H450" s="30">
        <f>(J450*'data'!$C$16+K450*OFFSET('data'!$C$17,0,$D$3)-I449*(OFFSET('data'!$C$18,0,$D$3)+'data'!$C$19+OFFSET('data'!$C$20,0,$D$3)))*$C450/60</f>
        <v>-0.211504001607799</v>
      </c>
      <c r="I450" s="30">
        <f>(G449/60)*$C450/60+H450+I449</f>
        <v>13.3317630588702</v>
      </c>
      <c r="J450" s="30">
        <f>J449+('data'!$C$19*I449-'data'!$C$16*J449)*$C450/60</f>
        <v>87.58701319563301</v>
      </c>
      <c r="K450" s="30">
        <f>K449+(OFFSET('data'!$C$20,0,$D$3)*I449-OFFSET('data'!$C$17,0,$D$3)*K449)*$C450/60</f>
        <v>104.989415931972</v>
      </c>
      <c r="L450" s="28">
        <f>$A450/60</f>
        <v>37.1260144339082</v>
      </c>
      <c r="M450" s="24">
        <f>I450/'data'!$C$15*1000</f>
        <v>2.0368290092534</v>
      </c>
      <c r="N450" s="24">
        <f>N449+'data'!$G$21*(M449-N449)/60*C449</f>
        <v>3.28857922971744</v>
      </c>
      <c r="O450" s="25">
        <f>IF(N450&lt;='data'!$G$22,1.89,1.47)</f>
        <v>1.47</v>
      </c>
      <c r="P450" s="24">
        <f>$A450</f>
        <v>2227.560866034490</v>
      </c>
      <c r="Q450" s="29">
        <f>'data'!$G$23-'data'!$G$23*(1-('data'!$G$22^O450)/('data'!$G$22^O450+N450^O450))</f>
        <v>43.1810020909492</v>
      </c>
      <c r="R450" s="29">
        <f>VLOOKUP(IF(P450-'data'!$G$24&lt;0,0,P450-'data'!$G$24),P2:Q1104,2)</f>
        <v>42.6014820454761</v>
      </c>
    </row>
    <row r="451" ht="20.05" customHeight="1">
      <c r="A451" s="22">
        <f>$A450+C450</f>
        <v>2232.560866034490</v>
      </c>
      <c r="B451" s="23">
        <v>2</v>
      </c>
      <c r="C451" s="24">
        <v>5</v>
      </c>
      <c r="D451" t="b" s="25">
        <f>D$3</f>
        <v>1</v>
      </c>
      <c r="E451" s="24">
        <f>IF(B451-B450&gt;0,(B451-B450)/'data'!$G$26*100-1,E450-C451)</f>
        <v>-2185</v>
      </c>
      <c r="F451" s="25">
        <f>3600*(B451*'data'!$C$15/1000-H451-I451)/C451</f>
        <v>115.352456320989</v>
      </c>
      <c r="G451" s="25">
        <f>IF(N451&gt;B451,0,IF(E451&gt;0,'data'!$H$29,IF(F451&lt;0,0,F451)))</f>
        <v>0</v>
      </c>
      <c r="H451" s="30">
        <f>(J451*'data'!$C$16+K451*OFFSET('data'!$C$17,0,$D$3)-I450*(OFFSET('data'!$C$18,0,$D$3)+'data'!$C$19+OFFSET('data'!$C$20,0,$D$3)))*$C451/60</f>
        <v>-0.200635289207343</v>
      </c>
      <c r="I451" s="30">
        <f>(G450/60)*$C451/60+H451+I450</f>
        <v>13.1311277696629</v>
      </c>
      <c r="J451" s="30">
        <f>J450+('data'!$C$19*I450-'data'!$C$16*J450)*$C451/60</f>
        <v>87.3952233354829</v>
      </c>
      <c r="K451" s="30">
        <f>K450+(OFFSET('data'!$C$20,0,$D$3)*I450-OFFSET('data'!$C$17,0,$D$3)*K450)*$C451/60</f>
        <v>105.081223083341</v>
      </c>
      <c r="L451" s="28">
        <f>$A451/60</f>
        <v>37.2093477672415</v>
      </c>
      <c r="M451" s="24">
        <f>I451/'data'!$C$15*1000</f>
        <v>2.00617591592037</v>
      </c>
      <c r="N451" s="24">
        <f>N450+'data'!$G$21*(M450-N450)/60*C450</f>
        <v>3.27384961797093</v>
      </c>
      <c r="O451" s="25">
        <f>IF(N451&lt;='data'!$G$22,1.89,1.47)</f>
        <v>1.47</v>
      </c>
      <c r="P451" s="24">
        <f>$A451</f>
        <v>2232.560866034490</v>
      </c>
      <c r="Q451" s="29">
        <f>'data'!$G$23-'data'!$G$23*(1-('data'!$G$22^O451)/('data'!$G$22^O451+N451^O451))</f>
        <v>43.3336814124378</v>
      </c>
      <c r="R451" s="29">
        <f>VLOOKUP(IF(P451-'data'!$G$24&lt;0,0,P451-'data'!$G$24),P2:Q1104,2)</f>
        <v>42.7412463689401</v>
      </c>
    </row>
    <row r="452" ht="20.05" customHeight="1">
      <c r="A452" s="22">
        <f>$A451+C451</f>
        <v>2237.560866034490</v>
      </c>
      <c r="B452" s="23">
        <v>2</v>
      </c>
      <c r="C452" s="24">
        <v>5</v>
      </c>
      <c r="D452" t="b" s="25">
        <f>D$3</f>
        <v>1</v>
      </c>
      <c r="E452" s="24">
        <f>IF(B452-B451&gt;0,(B452-B451)/'data'!$G$26*100-1,E451-C452)</f>
        <v>-2190</v>
      </c>
      <c r="F452" s="25">
        <f>3600*(B452*'data'!$C$15/1000-H452-I452)/C452</f>
        <v>245.076446179418</v>
      </c>
      <c r="G452" s="25">
        <f>IF(N452&gt;B452,0,IF(E452&gt;0,'data'!$H$29,IF(F452&lt;0,0,F452)))</f>
        <v>0</v>
      </c>
      <c r="H452" s="30">
        <f>(J452*'data'!$C$16+K452*OFFSET('data'!$C$17,0,$D$3)-I451*(OFFSET('data'!$C$18,0,$D$3)+'data'!$C$19+OFFSET('data'!$C$20,0,$D$3)))*$C452/60</f>
        <v>-0.190403748672049</v>
      </c>
      <c r="I452" s="30">
        <f>(G451/60)*$C452/60+H452+I451</f>
        <v>12.9407240209909</v>
      </c>
      <c r="J452" s="30">
        <f>J451+('data'!$C$19*I451-'data'!$C$16*J451)*$C452/60</f>
        <v>87.1997100132043</v>
      </c>
      <c r="K452" s="30">
        <f>K451+(OFFSET('data'!$C$20,0,$D$3)*I451-OFFSET('data'!$C$17,0,$D$3)*K451)*$C452/60</f>
        <v>105.171007247906</v>
      </c>
      <c r="L452" s="28">
        <f>$A452/60</f>
        <v>37.2926811005748</v>
      </c>
      <c r="M452" s="24">
        <f>I452/'data'!$C$15*1000</f>
        <v>1.97708599907642</v>
      </c>
      <c r="N452" s="24">
        <f>N451+'data'!$G$21*(M451-N451)/60*C451</f>
        <v>3.25893263122134</v>
      </c>
      <c r="O452" s="25">
        <f>IF(N452&lt;='data'!$G$22,1.89,1.47)</f>
        <v>1.47</v>
      </c>
      <c r="P452" s="24">
        <f>$A452</f>
        <v>2237.560866034490</v>
      </c>
      <c r="Q452" s="29">
        <f>'data'!$G$23-'data'!$G$23*(1-('data'!$G$22^O452)/('data'!$G$22^O452+N452^O452))</f>
        <v>43.4890750585712</v>
      </c>
      <c r="R452" s="29">
        <f>VLOOKUP(IF(P452-'data'!$G$24&lt;0,0,P452-'data'!$G$24),P2:Q1104,2)</f>
        <v>42.8845730014598</v>
      </c>
    </row>
    <row r="453" ht="20.05" customHeight="1">
      <c r="A453" s="22">
        <f>$A452+C452</f>
        <v>2242.560866034490</v>
      </c>
      <c r="B453" s="23">
        <v>2</v>
      </c>
      <c r="C453" s="24">
        <v>5</v>
      </c>
      <c r="D453" t="b" s="25">
        <f>D$3</f>
        <v>1</v>
      </c>
      <c r="E453" s="24">
        <f>IF(B453-B452&gt;0,(B453-B452)/'data'!$G$26*100-1,E452-C453)</f>
        <v>-2195</v>
      </c>
      <c r="F453" s="25">
        <f>3600*(B453*'data'!$C$15/1000-H453-I453)/C453</f>
        <v>368.297044292236</v>
      </c>
      <c r="G453" s="25">
        <f>IF(N453&gt;B453,0,IF(E453&gt;0,'data'!$H$29,IF(F453&lt;0,0,F453)))</f>
        <v>0</v>
      </c>
      <c r="H453" s="30">
        <f>(J453*'data'!$C$16+K453*OFFSET('data'!$C$17,0,$D$3)-I452*(OFFSET('data'!$C$18,0,$D$3)+'data'!$C$19+OFFSET('data'!$C$20,0,$D$3)))*$C453/60</f>
        <v>-0.180771734136586</v>
      </c>
      <c r="I453" s="30">
        <f>(G452/60)*$C453/60+H453+I452</f>
        <v>12.7599522868543</v>
      </c>
      <c r="J453" s="30">
        <f>J452+('data'!$C$19*I452-'data'!$C$16*J452)*$C453/60</f>
        <v>87.0007423552717</v>
      </c>
      <c r="K453" s="30">
        <f>K452+(OFFSET('data'!$C$20,0,$D$3)*I452-OFFSET('data'!$C$17,0,$D$3)*K452)*$C453/60</f>
        <v>105.258870569380</v>
      </c>
      <c r="L453" s="28">
        <f>$A453/60</f>
        <v>37.3760144339082</v>
      </c>
      <c r="M453" s="24">
        <f>I453/'data'!$C$15*1000</f>
        <v>1.94946766303815</v>
      </c>
      <c r="N453" s="24">
        <f>N452+'data'!$G$21*(M452-N452)/60*C452</f>
        <v>3.24384886858133</v>
      </c>
      <c r="O453" s="25">
        <f>IF(N453&lt;='data'!$G$22,1.89,1.47)</f>
        <v>1.47</v>
      </c>
      <c r="P453" s="24">
        <f>$A453</f>
        <v>2242.560866034490</v>
      </c>
      <c r="Q453" s="29">
        <f>'data'!$G$23-'data'!$G$23*(1-('data'!$G$22^O453)/('data'!$G$22^O453+N453^O453))</f>
        <v>43.647000141562</v>
      </c>
      <c r="R453" s="29">
        <f>VLOOKUP(IF(P453-'data'!$G$24&lt;0,0,P453-'data'!$G$24),P2:Q1104,2)</f>
        <v>43.0312308364889</v>
      </c>
    </row>
    <row r="454" ht="20.05" customHeight="1">
      <c r="A454" s="22">
        <f>$A453+C453</f>
        <v>2247.560866034490</v>
      </c>
      <c r="B454" s="23">
        <v>2</v>
      </c>
      <c r="C454" s="24">
        <v>5</v>
      </c>
      <c r="D454" t="b" s="25">
        <f>D$3</f>
        <v>1</v>
      </c>
      <c r="E454" s="24">
        <f>IF(B454-B453&gt;0,(B454-B453)/'data'!$G$26*100-1,E453-C454)</f>
        <v>-2200</v>
      </c>
      <c r="F454" s="25">
        <f>3600*(B454*'data'!$C$15/1000-H454-I454)/C454</f>
        <v>485.394903599982</v>
      </c>
      <c r="G454" s="25">
        <f>IF(N454&gt;B454,0,IF(E454&gt;0,'data'!$H$29,IF(F454&lt;0,0,F454)))</f>
        <v>0</v>
      </c>
      <c r="H454" s="30">
        <f>(J454*'data'!$C$16+K454*OFFSET('data'!$C$17,0,$D$3)-I453*(OFFSET('data'!$C$18,0,$D$3)+'data'!$C$19+OFFSET('data'!$C$20,0,$D$3)))*$C454/60</f>
        <v>-0.171703824920889</v>
      </c>
      <c r="I454" s="30">
        <f>(G453/60)*$C454/60+H454+I453</f>
        <v>12.5882484619334</v>
      </c>
      <c r="J454" s="30">
        <f>J453+('data'!$C$19*I453-'data'!$C$16*J453)*$C454/60</f>
        <v>86.798573419485</v>
      </c>
      <c r="K454" s="30">
        <f>K453+(OFFSET('data'!$C$20,0,$D$3)*I453-OFFSET('data'!$C$17,0,$D$3)*K453)*$C454/60</f>
        <v>105.344909212565</v>
      </c>
      <c r="L454" s="28">
        <f>$A454/60</f>
        <v>37.4593477672415</v>
      </c>
      <c r="M454" s="24">
        <f>I454/'data'!$C$15*1000</f>
        <v>1.92323472369965</v>
      </c>
      <c r="N454" s="24">
        <f>N453+'data'!$G$21*(M453-N453)/60*C453</f>
        <v>3.22861760894348</v>
      </c>
      <c r="O454" s="25">
        <f>IF(N454&lt;='data'!$G$22,1.89,1.47)</f>
        <v>1.47</v>
      </c>
      <c r="P454" s="24">
        <f>$A454</f>
        <v>2247.560866034490</v>
      </c>
      <c r="Q454" s="29">
        <f>'data'!$G$23-'data'!$G$23*(1-('data'!$G$22^O454)/('data'!$G$22^O454+N454^O454))</f>
        <v>43.8072839318776</v>
      </c>
      <c r="R454" s="29">
        <f>VLOOKUP(IF(P454-'data'!$G$24&lt;0,0,P454-'data'!$G$24),P2:Q1104,2)</f>
        <v>43.1810020909492</v>
      </c>
    </row>
    <row r="455" ht="20.05" customHeight="1">
      <c r="A455" s="22">
        <f>$A454+C454</f>
        <v>2252.560866034490</v>
      </c>
      <c r="B455" s="23">
        <v>2</v>
      </c>
      <c r="C455" s="24">
        <v>5</v>
      </c>
      <c r="D455" t="b" s="25">
        <f>D$3</f>
        <v>1</v>
      </c>
      <c r="E455" s="24">
        <f>IF(B455-B454&gt;0,(B455-B454)/'data'!$G$26*100-1,E454-C455)</f>
        <v>-2205</v>
      </c>
      <c r="F455" s="25">
        <f>3600*(B455*'data'!$C$15/1000-H455-I455)/C455</f>
        <v>596.728189016911</v>
      </c>
      <c r="G455" s="25">
        <f>IF(N455&gt;B455,0,IF(E455&gt;0,'data'!$H$29,IF(F455&lt;0,0,F455)))</f>
        <v>0</v>
      </c>
      <c r="H455" s="30">
        <f>(J455*'data'!$C$16+K455*OFFSET('data'!$C$17,0,$D$3)-I454*(OFFSET('data'!$C$18,0,$D$3)+'data'!$C$19+OFFSET('data'!$C$20,0,$D$3)))*$C455/60</f>
        <v>-0.163166693999956</v>
      </c>
      <c r="I455" s="30">
        <f>(G454/60)*$C455/60+H455+I454</f>
        <v>12.4250817679334</v>
      </c>
      <c r="J455" s="30">
        <f>J454+('data'!$C$19*I454-'data'!$C$16*J454)*$C455/60</f>
        <v>86.59344114531341</v>
      </c>
      <c r="K455" s="30">
        <f>K454+(OFFSET('data'!$C$20,0,$D$3)*I454-OFFSET('data'!$C$17,0,$D$3)*K454)*$C455/60</f>
        <v>105.429213716573</v>
      </c>
      <c r="L455" s="28">
        <f>$A455/60</f>
        <v>37.5426811005748</v>
      </c>
      <c r="M455" s="24">
        <f>I455/'data'!$C$15*1000</f>
        <v>1.89830608866349</v>
      </c>
      <c r="N455" s="24">
        <f>N454+'data'!$G$21*(M454-N454)/60*C454</f>
        <v>3.21325689019478</v>
      </c>
      <c r="O455" s="25">
        <f>IF(N455&lt;='data'!$G$22,1.89,1.47)</f>
        <v>1.47</v>
      </c>
      <c r="P455" s="24">
        <f>$A455</f>
        <v>2252.560866034490</v>
      </c>
      <c r="Q455" s="29">
        <f>'data'!$G$23-'data'!$G$23*(1-('data'!$G$22^O455)/('data'!$G$22^O455+N455^O455))</f>
        <v>43.9697632154889</v>
      </c>
      <c r="R455" s="29">
        <f>VLOOKUP(IF(P455-'data'!$G$24&lt;0,0,P455-'data'!$G$24),P2:Q1104,2)</f>
        <v>43.3336814124378</v>
      </c>
    </row>
    <row r="456" ht="20.05" customHeight="1">
      <c r="A456" s="22">
        <f>$A455+C455</f>
        <v>2257.560866034490</v>
      </c>
      <c r="B456" s="23">
        <v>2</v>
      </c>
      <c r="C456" s="24">
        <v>5</v>
      </c>
      <c r="D456" t="b" s="25">
        <f>D$3</f>
        <v>1</v>
      </c>
      <c r="E456" s="24">
        <f>IF(B456-B455&gt;0,(B456-B455)/'data'!$G$26*100-1,E455-C456)</f>
        <v>-2210</v>
      </c>
      <c r="F456" s="25">
        <f>3600*(B456*'data'!$C$15/1000-H456-I456)/C456</f>
        <v>702.633906654611</v>
      </c>
      <c r="G456" s="25">
        <f>IF(N456&gt;B456,0,IF(E456&gt;0,'data'!$H$29,IF(F456&lt;0,0,F456)))</f>
        <v>0</v>
      </c>
      <c r="H456" s="30">
        <f>(J456*'data'!$C$16+K456*OFFSET('data'!$C$17,0,$D$3)-I455*(OFFSET('data'!$C$18,0,$D$3)+'data'!$C$19+OFFSET('data'!$C$20,0,$D$3)))*$C456/60</f>
        <v>-0.155128984248362</v>
      </c>
      <c r="I456" s="30">
        <f>(G455/60)*$C456/60+H456+I455</f>
        <v>12.269952783685</v>
      </c>
      <c r="J456" s="30">
        <f>J455+('data'!$C$19*I455-'data'!$C$16*J455)*$C456/60</f>
        <v>86.38556924806259</v>
      </c>
      <c r="K456" s="30">
        <f>K455+(OFFSET('data'!$C$20,0,$D$3)*I455-OFFSET('data'!$C$17,0,$D$3)*K455)*$C456/60</f>
        <v>105.511869327166</v>
      </c>
      <c r="L456" s="28">
        <f>$A456/60</f>
        <v>37.6260144339082</v>
      </c>
      <c r="M456" s="24">
        <f>I456/'data'!$C$15*1000</f>
        <v>1.87460545627917</v>
      </c>
      <c r="N456" s="24">
        <f>N455+'data'!$G$21*(M455-N455)/60*C455</f>
        <v>3.19778358373502</v>
      </c>
      <c r="O456" s="25">
        <f>IF(N456&lt;='data'!$G$22,1.89,1.47)</f>
        <v>1.47</v>
      </c>
      <c r="P456" s="24">
        <f>$A456</f>
        <v>2257.560866034490</v>
      </c>
      <c r="Q456" s="29">
        <f>'data'!$G$23-'data'!$G$23*(1-('data'!$G$22^O456)/('data'!$G$22^O456+N456^O456))</f>
        <v>44.1342836998011</v>
      </c>
      <c r="R456" s="29">
        <f>VLOOKUP(IF(P456-'data'!$G$24&lt;0,0,P456-'data'!$G$24),P2:Q1104,2)</f>
        <v>43.4890750585712</v>
      </c>
    </row>
    <row r="457" ht="20.05" customHeight="1">
      <c r="A457" s="22">
        <f>$A456+C456</f>
        <v>2262.560866034490</v>
      </c>
      <c r="B457" s="23">
        <v>2</v>
      </c>
      <c r="C457" s="24">
        <v>5</v>
      </c>
      <c r="D457" t="b" s="25">
        <f>D$3</f>
        <v>1</v>
      </c>
      <c r="E457" s="24">
        <f>IF(B457-B456&gt;0,(B457-B456)/'data'!$G$26*100-1,E456-C457)</f>
        <v>-2215</v>
      </c>
      <c r="F457" s="25">
        <f>3600*(B457*'data'!$C$15/1000-H457-I457)/C457</f>
        <v>803.429154475763</v>
      </c>
      <c r="G457" s="25">
        <f>IF(N457&gt;B457,0,IF(E457&gt;0,'data'!$H$29,IF(F457&lt;0,0,F457)))</f>
        <v>0</v>
      </c>
      <c r="H457" s="30">
        <f>(J457*'data'!$C$16+K457*OFFSET('data'!$C$17,0,$D$3)-I456*(OFFSET('data'!$C$18,0,$D$3)+'data'!$C$19+OFFSET('data'!$C$20,0,$D$3)))*$C457/60</f>
        <v>-0.147561191999962</v>
      </c>
      <c r="I457" s="30">
        <f>(G456/60)*$C457/60+H457+I456</f>
        <v>12.122391591685</v>
      </c>
      <c r="J457" s="30">
        <f>J456+('data'!$C$19*I456-'data'!$C$16*J456)*$C457/60</f>
        <v>86.17516806018629</v>
      </c>
      <c r="K457" s="30">
        <f>K456+(OFFSET('data'!$C$20,0,$D$3)*I456-OFFSET('data'!$C$17,0,$D$3)*K456)*$C457/60</f>
        <v>105.592956309455</v>
      </c>
      <c r="L457" s="28">
        <f>$A457/60</f>
        <v>37.7093477672415</v>
      </c>
      <c r="M457" s="24">
        <f>I457/'data'!$C$15*1000</f>
        <v>1.85206103247127</v>
      </c>
      <c r="N457" s="24">
        <f>N456+'data'!$G$21*(M456-N456)/60*C456</f>
        <v>3.18221346457685</v>
      </c>
      <c r="O457" s="25">
        <f>IF(N457&lt;='data'!$G$22,1.89,1.47)</f>
        <v>1.47</v>
      </c>
      <c r="P457" s="24">
        <f>$A457</f>
        <v>2262.560866034490</v>
      </c>
      <c r="Q457" s="29">
        <f>'data'!$G$23-'data'!$G$23*(1-('data'!$G$22^O457)/('data'!$G$22^O457+N457^O457))</f>
        <v>44.3006994638708</v>
      </c>
      <c r="R457" s="29">
        <f>VLOOKUP(IF(P457-'data'!$G$24&lt;0,0,P457-'data'!$G$24),P2:Q1104,2)</f>
        <v>43.647000141562</v>
      </c>
    </row>
    <row r="458" ht="20.05" customHeight="1">
      <c r="A458" s="22">
        <f>$A457+C457</f>
        <v>2267.560866034490</v>
      </c>
      <c r="B458" s="23">
        <v>2</v>
      </c>
      <c r="C458" s="24">
        <v>5</v>
      </c>
      <c r="D458" t="b" s="25">
        <f>D$3</f>
        <v>1</v>
      </c>
      <c r="E458" s="24">
        <f>IF(B458-B457&gt;0,(B458-B457)/'data'!$G$26*100-1,E457-C458)</f>
        <v>-2220</v>
      </c>
      <c r="F458" s="25">
        <f>3600*(B458*'data'!$C$15/1000-H458-I458)/C458</f>
        <v>899.412299021855</v>
      </c>
      <c r="G458" s="25">
        <f>IF(N458&gt;B458,0,IF(E458&gt;0,'data'!$H$29,IF(F458&lt;0,0,F458)))</f>
        <v>0</v>
      </c>
      <c r="H458" s="30">
        <f>(J458*'data'!$C$16+K458*OFFSET('data'!$C$17,0,$D$3)-I457*(OFFSET('data'!$C$18,0,$D$3)+'data'!$C$19+OFFSET('data'!$C$20,0,$D$3)))*$C458/60</f>
        <v>-0.140435557490345</v>
      </c>
      <c r="I458" s="30">
        <f>(G457/60)*$C458/60+H458+I457</f>
        <v>11.9819560341947</v>
      </c>
      <c r="J458" s="30">
        <f>J457+('data'!$C$19*I457-'data'!$C$16*J457)*$C458/60</f>
        <v>85.9624353228661</v>
      </c>
      <c r="K458" s="30">
        <f>K457+(OFFSET('data'!$C$20,0,$D$3)*I457-OFFSET('data'!$C$17,0,$D$3)*K457)*$C458/60</f>
        <v>105.672550242111</v>
      </c>
      <c r="L458" s="28">
        <f>$A458/60</f>
        <v>37.7926811005748</v>
      </c>
      <c r="M458" s="24">
        <f>I458/'data'!$C$15*1000</f>
        <v>1.83060526430589</v>
      </c>
      <c r="N458" s="24">
        <f>N457+'data'!$G$21*(M457-N457)/60*C457</f>
        <v>3.16656127728878</v>
      </c>
      <c r="O458" s="25">
        <f>IF(N458&lt;='data'!$G$22,1.89,1.47)</f>
        <v>1.47</v>
      </c>
      <c r="P458" s="24">
        <f>$A458</f>
        <v>2267.560866034490</v>
      </c>
      <c r="Q458" s="29">
        <f>'data'!$G$23-'data'!$G$23*(1-('data'!$G$22^O458)/('data'!$G$22^O458+N458^O458))</f>
        <v>44.4688724489721</v>
      </c>
      <c r="R458" s="29">
        <f>VLOOKUP(IF(P458-'data'!$G$24&lt;0,0,P458-'data'!$G$24),P2:Q1104,2)</f>
        <v>43.8072839318776</v>
      </c>
    </row>
    <row r="459" ht="20.05" customHeight="1">
      <c r="A459" s="22">
        <f>$A458+C458</f>
        <v>2272.560866034490</v>
      </c>
      <c r="B459" s="23">
        <v>2</v>
      </c>
      <c r="C459" s="24">
        <v>5</v>
      </c>
      <c r="D459" t="b" s="25">
        <f>D$3</f>
        <v>1</v>
      </c>
      <c r="E459" s="24">
        <f>IF(B459-B458&gt;0,(B459-B458)/'data'!$G$26*100-1,E458-C459)</f>
        <v>-2225</v>
      </c>
      <c r="F459" s="25">
        <f>3600*(B459*'data'!$C$15/1000-H459-I459)/C459</f>
        <v>990.8640825851199</v>
      </c>
      <c r="G459" s="25">
        <f>IF(N459&gt;B459,0,IF(E459&gt;0,'data'!$H$29,IF(F459&lt;0,0,F459)))</f>
        <v>0</v>
      </c>
      <c r="H459" s="30">
        <f>(J459*'data'!$C$16+K459*OFFSET('data'!$C$17,0,$D$3)-I458*(OFFSET('data'!$C$18,0,$D$3)+'data'!$C$19+OFFSET('data'!$C$20,0,$D$3)))*$C459/60</f>
        <v>-0.133725961775235</v>
      </c>
      <c r="I459" s="30">
        <f>(G458/60)*$C459/60+H459+I458</f>
        <v>11.8482300724195</v>
      </c>
      <c r="J459" s="30">
        <f>J458+('data'!$C$19*I458-'data'!$C$16*J458)*$C459/60</f>
        <v>85.7475569307996</v>
      </c>
      <c r="K459" s="30">
        <f>K458+(OFFSET('data'!$C$20,0,$D$3)*I458-OFFSET('data'!$C$17,0,$D$3)*K458)*$C459/60</f>
        <v>105.750722294194</v>
      </c>
      <c r="L459" s="28">
        <f>$A459/60</f>
        <v>37.8760144339082</v>
      </c>
      <c r="M459" s="24">
        <f>I459/'data'!$C$15*1000</f>
        <v>1.81017458930579</v>
      </c>
      <c r="N459" s="24">
        <f>N458+'data'!$G$21*(M458-N458)/60*C458</f>
        <v>3.15084079802707</v>
      </c>
      <c r="O459" s="25">
        <f>IF(N459&lt;='data'!$G$22,1.89,1.47)</f>
        <v>1.47</v>
      </c>
      <c r="P459" s="24">
        <f>$A459</f>
        <v>2272.560866034490</v>
      </c>
      <c r="Q459" s="29">
        <f>'data'!$G$23-'data'!$G$23*(1-('data'!$G$22^O459)/('data'!$G$22^O459+N459^O459))</f>
        <v>44.6386719859757</v>
      </c>
      <c r="R459" s="29">
        <f>VLOOKUP(IF(P459-'data'!$G$24&lt;0,0,P459-'data'!$G$24),P2:Q1104,2)</f>
        <v>43.9697632154889</v>
      </c>
    </row>
    <row r="460" ht="20.05" customHeight="1">
      <c r="A460" s="22">
        <f>$A459+C459</f>
        <v>2277.560866034490</v>
      </c>
      <c r="B460" s="23">
        <v>2</v>
      </c>
      <c r="C460" s="24">
        <v>5</v>
      </c>
      <c r="D460" t="b" s="25">
        <f>D$3</f>
        <v>1</v>
      </c>
      <c r="E460" s="24">
        <f>IF(B460-B459&gt;0,(B460-B459)/'data'!$G$26*100-1,E459-C460)</f>
        <v>-2230</v>
      </c>
      <c r="F460" s="25">
        <f>3600*(B460*'data'!$C$15/1000-H460-I460)/C460</f>
        <v>1078.048664935440</v>
      </c>
      <c r="G460" s="25">
        <f>IF(N460&gt;B460,0,IF(E460&gt;0,'data'!$H$29,IF(F460&lt;0,0,F460)))</f>
        <v>0</v>
      </c>
      <c r="H460" s="30">
        <f>(J460*'data'!$C$16+K460*OFFSET('data'!$C$17,0,$D$3)-I459*(OFFSET('data'!$C$18,0,$D$3)+'data'!$C$19+OFFSET('data'!$C$20,0,$D$3)))*$C460/60</f>
        <v>-0.127407829742011</v>
      </c>
      <c r="I460" s="30">
        <f>(G459/60)*$C460/60+H460+I459</f>
        <v>11.7208222426775</v>
      </c>
      <c r="J460" s="30">
        <f>J459+('data'!$C$19*I459-'data'!$C$16*J459)*$C460/60</f>
        <v>85.5307076329625</v>
      </c>
      <c r="K460" s="30">
        <f>K459+(OFFSET('data'!$C$20,0,$D$3)*I459-OFFSET('data'!$C$17,0,$D$3)*K459)*$C460/60</f>
        <v>105.827539485609</v>
      </c>
      <c r="L460" s="28">
        <f>$A460/60</f>
        <v>37.9593477672415</v>
      </c>
      <c r="M460" s="24">
        <f>I460/'data'!$C$15*1000</f>
        <v>1.79070919958363</v>
      </c>
      <c r="N460" s="24">
        <f>N459+'data'!$G$21*(M459-N459)/60*C459</f>
        <v>3.13506489288778</v>
      </c>
      <c r="O460" s="25">
        <f>IF(N460&lt;='data'!$G$22,1.89,1.47)</f>
        <v>1.47</v>
      </c>
      <c r="P460" s="24">
        <f>$A460</f>
        <v>2277.560866034490</v>
      </c>
      <c r="Q460" s="29">
        <f>'data'!$G$23-'data'!$G$23*(1-('data'!$G$22^O460)/('data'!$G$22^O460+N460^O460))</f>
        <v>44.8099743563612</v>
      </c>
      <c r="R460" s="29">
        <f>VLOOKUP(IF(P460-'data'!$G$24&lt;0,0,P460-'data'!$G$24),P2:Q1104,2)</f>
        <v>44.1342836998011</v>
      </c>
    </row>
    <row r="461" ht="20.05" customHeight="1">
      <c r="A461" s="22">
        <f>$A460+C460</f>
        <v>2282.560866034490</v>
      </c>
      <c r="B461" s="23">
        <v>2</v>
      </c>
      <c r="C461" s="24">
        <v>5</v>
      </c>
      <c r="D461" t="b" s="25">
        <f>D$3</f>
        <v>1</v>
      </c>
      <c r="E461" s="24">
        <f>IF(B461-B460&gt;0,(B461-B460)/'data'!$G$26*100-1,E460-C461)</f>
        <v>-2235</v>
      </c>
      <c r="F461" s="25">
        <f>3600*(B461*'data'!$C$15/1000-H461-I461)/C461</f>
        <v>1161.214603471250</v>
      </c>
      <c r="G461" s="25">
        <f>IF(N461&gt;B461,0,IF(E461&gt;0,'data'!$H$29,IF(F461&lt;0,0,F461)))</f>
        <v>0</v>
      </c>
      <c r="H461" s="30">
        <f>(J461*'data'!$C$16+K461*OFFSET('data'!$C$17,0,$D$3)-I460*(OFFSET('data'!$C$18,0,$D$3)+'data'!$C$19+OFFSET('data'!$C$20,0,$D$3)))*$C461/60</f>
        <v>-0.121458038854222</v>
      </c>
      <c r="I461" s="30">
        <f>(G460/60)*$C461/60+H461+I460</f>
        <v>11.5993642038233</v>
      </c>
      <c r="J461" s="30">
        <f>J460+('data'!$C$19*I460-'data'!$C$16*J460)*$C461/60</f>
        <v>85.31205169194691</v>
      </c>
      <c r="K461" s="30">
        <f>K460+(OFFSET('data'!$C$20,0,$D$3)*I460-OFFSET('data'!$C$17,0,$D$3)*K460)*$C461/60</f>
        <v>105.903064932178</v>
      </c>
      <c r="L461" s="28">
        <f>$A461/60</f>
        <v>38.0426811005748</v>
      </c>
      <c r="M461" s="24">
        <f>I461/'data'!$C$15*1000</f>
        <v>1.77215281991705</v>
      </c>
      <c r="N461" s="24">
        <f>N460+'data'!$G$21*(M460-N460)/60*C460</f>
        <v>3.11924557279672</v>
      </c>
      <c r="O461" s="25">
        <f>IF(N461&lt;='data'!$G$22,1.89,1.47)</f>
        <v>1.47</v>
      </c>
      <c r="P461" s="24">
        <f>$A461</f>
        <v>2282.560866034490</v>
      </c>
      <c r="Q461" s="29">
        <f>'data'!$G$23-'data'!$G$23*(1-('data'!$G$22^O461)/('data'!$G$22^O461+N461^O461))</f>
        <v>44.9826623840042</v>
      </c>
      <c r="R461" s="29">
        <f>VLOOKUP(IF(P461-'data'!$G$24&lt;0,0,P461-'data'!$G$24),P2:Q1104,2)</f>
        <v>44.3006994638708</v>
      </c>
    </row>
    <row r="462" ht="20.05" customHeight="1">
      <c r="A462" s="22">
        <f>$A461+C461</f>
        <v>2287.560866034490</v>
      </c>
      <c r="B462" s="23">
        <v>2</v>
      </c>
      <c r="C462" s="24">
        <v>5</v>
      </c>
      <c r="D462" t="b" s="25">
        <f>D$3</f>
        <v>1</v>
      </c>
      <c r="E462" s="24">
        <f>IF(B462-B461&gt;0,(B462-B461)/'data'!$G$26*100-1,E461-C462)</f>
        <v>-2240</v>
      </c>
      <c r="F462" s="25">
        <f>3600*(B462*'data'!$C$15/1000-H462-I462)/C462</f>
        <v>1240.5957754341</v>
      </c>
      <c r="G462" s="25">
        <f>IF(N462&gt;B462,0,IF(E462&gt;0,'data'!$H$29,IF(F462&lt;0,0,F462)))</f>
        <v>0</v>
      </c>
      <c r="H462" s="30">
        <f>(J462*'data'!$C$16+K462*OFFSET('data'!$C$17,0,$D$3)-I461*(OFFSET('data'!$C$18,0,$D$3)+'data'!$C$19+OFFSET('data'!$C$20,0,$D$3)))*$C462/60</f>
        <v>-0.115854833290193</v>
      </c>
      <c r="I462" s="30">
        <f>(G461/60)*$C462/60+H462+I461</f>
        <v>11.4835093705331</v>
      </c>
      <c r="J462" s="30">
        <f>J461+('data'!$C$19*I461-'data'!$C$16*J461)*$C462/60</f>
        <v>85.0917435043246</v>
      </c>
      <c r="K462" s="30">
        <f>K461+(OFFSET('data'!$C$20,0,$D$3)*I461-OFFSET('data'!$C$17,0,$D$3)*K461)*$C462/60</f>
        <v>105.977358076217</v>
      </c>
      <c r="L462" s="28">
        <f>$A462/60</f>
        <v>38.1260144339082</v>
      </c>
      <c r="M462" s="24">
        <f>I462/'data'!$C$15*1000</f>
        <v>1.75445249894182</v>
      </c>
      <c r="N462" s="24">
        <f>N461+'data'!$G$21*(M461-N461)/60*C461</f>
        <v>3.10339404514203</v>
      </c>
      <c r="O462" s="25">
        <f>IF(N462&lt;='data'!$G$22,1.89,1.47)</f>
        <v>1.47</v>
      </c>
      <c r="P462" s="24">
        <f>$A462</f>
        <v>2287.560866034490</v>
      </c>
      <c r="Q462" s="29">
        <f>'data'!$G$23-'data'!$G$23*(1-('data'!$G$22^O462)/('data'!$G$22^O462+N462^O462))</f>
        <v>45.1566250551586</v>
      </c>
      <c r="R462" s="29">
        <f>VLOOKUP(IF(P462-'data'!$G$24&lt;0,0,P462-'data'!$G$24),P2:Q1104,2)</f>
        <v>44.4688724489721</v>
      </c>
    </row>
    <row r="463" ht="20.05" customHeight="1">
      <c r="A463" s="22">
        <f>$A462+C462</f>
        <v>2292.560866034490</v>
      </c>
      <c r="B463" s="23">
        <v>2</v>
      </c>
      <c r="C463" s="24">
        <v>5</v>
      </c>
      <c r="D463" t="b" s="25">
        <f>D$3</f>
        <v>1</v>
      </c>
      <c r="E463" s="24">
        <f>IF(B463-B462&gt;0,(B463-B462)/'data'!$G$26*100-1,E462-C463)</f>
        <v>-2245</v>
      </c>
      <c r="F463" s="25">
        <f>3600*(B463*'data'!$C$15/1000-H463-I463)/C463</f>
        <v>1316.412245611080</v>
      </c>
      <c r="G463" s="25">
        <f>IF(N463&gt;B463,0,IF(E463&gt;0,'data'!$H$29,IF(F463&lt;0,0,F463)))</f>
        <v>0</v>
      </c>
      <c r="H463" s="30">
        <f>(J463*'data'!$C$16+K463*OFFSET('data'!$C$17,0,$D$3)-I462*(OFFSET('data'!$C$18,0,$D$3)+'data'!$C$19+OFFSET('data'!$C$20,0,$D$3)))*$C463/60</f>
        <v>-0.110577743156878</v>
      </c>
      <c r="I463" s="30">
        <f>(G462/60)*$C463/60+H463+I462</f>
        <v>11.3729316273762</v>
      </c>
      <c r="J463" s="30">
        <f>J462+('data'!$C$19*I462-'data'!$C$16*J462)*$C463/60</f>
        <v>84.8699281843392</v>
      </c>
      <c r="K463" s="30">
        <f>K462+(OFFSET('data'!$C$20,0,$D$3)*I462-OFFSET('data'!$C$17,0,$D$3)*K462)*$C463/60</f>
        <v>106.050474903490</v>
      </c>
      <c r="L463" s="28">
        <f>$A463/60</f>
        <v>38.2093477672415</v>
      </c>
      <c r="M463" s="24">
        <f>I463/'data'!$C$15*1000</f>
        <v>1.73755841268742</v>
      </c>
      <c r="N463" s="24">
        <f>N462+'data'!$G$21*(M462-N462)/60*C462</f>
        <v>3.08752076234213</v>
      </c>
      <c r="O463" s="25">
        <f>IF(N463&lt;='data'!$G$22,1.89,1.47)</f>
        <v>1.47</v>
      </c>
      <c r="P463" s="24">
        <f>$A463</f>
        <v>2292.560866034490</v>
      </c>
      <c r="Q463" s="29">
        <f>'data'!$G$23-'data'!$G$23*(1-('data'!$G$22^O463)/('data'!$G$22^O463+N463^O463))</f>
        <v>45.3317571643065</v>
      </c>
      <c r="R463" s="29">
        <f>VLOOKUP(IF(P463-'data'!$G$24&lt;0,0,P463-'data'!$G$24),P2:Q1104,2)</f>
        <v>44.6386719859757</v>
      </c>
    </row>
    <row r="464" ht="20.05" customHeight="1">
      <c r="A464" s="22">
        <f>$A463+C463</f>
        <v>2297.560866034490</v>
      </c>
      <c r="B464" s="23">
        <v>2</v>
      </c>
      <c r="C464" s="24">
        <v>5</v>
      </c>
      <c r="D464" t="b" s="25">
        <f>D$3</f>
        <v>1</v>
      </c>
      <c r="E464" s="24">
        <f>IF(B464-B463&gt;0,(B464-B463)/'data'!$G$26*100-1,E463-C464)</f>
        <v>-2250</v>
      </c>
      <c r="F464" s="25">
        <f>3600*(B464*'data'!$C$15/1000-H464-I464)/C464</f>
        <v>1388.871082747880</v>
      </c>
      <c r="G464" s="25">
        <f>IF(N464&gt;B464,0,IF(E464&gt;0,'data'!$H$29,IF(F464&lt;0,0,F464)))</f>
        <v>0</v>
      </c>
      <c r="H464" s="30">
        <f>(J464*'data'!$C$16+K464*OFFSET('data'!$C$17,0,$D$3)-I463*(OFFSET('data'!$C$18,0,$D$3)+'data'!$C$19+OFFSET('data'!$C$20,0,$D$3)))*$C464/60</f>
        <v>-0.105607508478985</v>
      </c>
      <c r="I464" s="30">
        <f>(G463/60)*$C464/60+H464+I463</f>
        <v>11.2673241188972</v>
      </c>
      <c r="J464" s="30">
        <f>J463+('data'!$C$19*I463-'data'!$C$16*J463)*$C464/60</f>
        <v>84.6467421130945</v>
      </c>
      <c r="K464" s="30">
        <f>K463+(OFFSET('data'!$C$20,0,$D$3)*I463-OFFSET('data'!$C$17,0,$D$3)*K463)*$C464/60</f>
        <v>106.122468147338</v>
      </c>
      <c r="L464" s="28">
        <f>$A464/60</f>
        <v>38.2926811005748</v>
      </c>
      <c r="M464" s="24">
        <f>I464/'data'!$C$15*1000</f>
        <v>1.72142367972561</v>
      </c>
      <c r="N464" s="24">
        <f>N463+'data'!$G$21*(M463-N463)/60*C463</f>
        <v>3.07163546753032</v>
      </c>
      <c r="O464" s="25">
        <f>IF(N464&lt;='data'!$G$22,1.89,1.47)</f>
        <v>1.47</v>
      </c>
      <c r="P464" s="24">
        <f>$A464</f>
        <v>2297.560866034490</v>
      </c>
      <c r="Q464" s="29">
        <f>'data'!$G$23-'data'!$G$23*(1-('data'!$G$22^O464)/('data'!$G$22^O464+N464^O464))</f>
        <v>45.5079589837746</v>
      </c>
      <c r="R464" s="29">
        <f>VLOOKUP(IF(P464-'data'!$G$24&lt;0,0,P464-'data'!$G$24),P2:Q1104,2)</f>
        <v>44.8099743563612</v>
      </c>
    </row>
    <row r="465" ht="20.05" customHeight="1">
      <c r="A465" s="22">
        <f>$A464+C464</f>
        <v>2302.560866034490</v>
      </c>
      <c r="B465" s="23">
        <v>2</v>
      </c>
      <c r="C465" s="24">
        <v>5</v>
      </c>
      <c r="D465" t="b" s="25">
        <f>D$3</f>
        <v>1</v>
      </c>
      <c r="E465" s="24">
        <f>IF(B465-B464&gt;0,(B465-B464)/'data'!$G$26*100-1,E464-C465)</f>
        <v>-2255</v>
      </c>
      <c r="F465" s="25">
        <f>3600*(B465*'data'!$C$15/1000-H465-I465)/C465</f>
        <v>1458.167127703780</v>
      </c>
      <c r="G465" s="25">
        <f>IF(N465&gt;B465,0,IF(E465&gt;0,'data'!$H$29,IF(F465&lt;0,0,F465)))</f>
        <v>0</v>
      </c>
      <c r="H465" s="30">
        <f>(J465*'data'!$C$16+K465*OFFSET('data'!$C$17,0,$D$3)-I464*(OFFSET('data'!$C$18,0,$D$3)+'data'!$C$19+OFFSET('data'!$C$20,0,$D$3)))*$C465/60</f>
        <v>-0.100926007681081</v>
      </c>
      <c r="I465" s="30">
        <f>(G464/60)*$C465/60+H465+I464</f>
        <v>11.1663981112161</v>
      </c>
      <c r="J465" s="30">
        <f>J464+('data'!$C$19*I464-'data'!$C$16*J464)*$C465/60</f>
        <v>84.4223134552785</v>
      </c>
      <c r="K465" s="30">
        <f>K464+(OFFSET('data'!$C$20,0,$D$3)*I464-OFFSET('data'!$C$17,0,$D$3)*K464)*$C465/60</f>
        <v>106.193387480742</v>
      </c>
      <c r="L465" s="28">
        <f>$A465/60</f>
        <v>38.3760144339082</v>
      </c>
      <c r="M465" s="24">
        <f>I465/'data'!$C$15*1000</f>
        <v>1.70600418724549</v>
      </c>
      <c r="N465" s="24">
        <f>N464+'data'!$G$21*(M464-N464)/60*C464</f>
        <v>3.05574723752662</v>
      </c>
      <c r="O465" s="25">
        <f>IF(N465&lt;='data'!$G$22,1.89,1.47)</f>
        <v>1.47</v>
      </c>
      <c r="P465" s="24">
        <f>$A465</f>
        <v>2302.560866034490</v>
      </c>
      <c r="Q465" s="29">
        <f>'data'!$G$23-'data'!$G$23*(1-('data'!$G$22^O465)/('data'!$G$22^O465+N465^O465))</f>
        <v>45.6851359552114</v>
      </c>
      <c r="R465" s="29">
        <f>VLOOKUP(IF(P465-'data'!$G$24&lt;0,0,P465-'data'!$G$24),P2:Q1104,2)</f>
        <v>44.9826623840042</v>
      </c>
    </row>
    <row r="466" ht="20.05" customHeight="1">
      <c r="A466" s="22">
        <f>$A465+C465</f>
        <v>2307.560866034490</v>
      </c>
      <c r="B466" s="23">
        <v>2</v>
      </c>
      <c r="C466" s="24">
        <v>5</v>
      </c>
      <c r="D466" t="b" s="25">
        <f>D$3</f>
        <v>1</v>
      </c>
      <c r="E466" s="24">
        <f>IF(B466-B465&gt;0,(B466-B465)/'data'!$G$26*100-1,E465-C466)</f>
        <v>-2260</v>
      </c>
      <c r="F466" s="25">
        <f>3600*(B466*'data'!$C$15/1000-H466-I466)/C466</f>
        <v>1524.483716201230</v>
      </c>
      <c r="G466" s="25">
        <f>IF(N466&gt;B466,0,IF(E466&gt;0,'data'!$H$29,IF(F466&lt;0,0,F466)))</f>
        <v>0</v>
      </c>
      <c r="H466" s="30">
        <f>(J466*'data'!$C$16+K466*OFFSET('data'!$C$17,0,$D$3)-I465*(OFFSET('data'!$C$18,0,$D$3)+'data'!$C$19+OFFSET('data'!$C$20,0,$D$3)))*$C466/60</f>
        <v>-0.0965161902971081</v>
      </c>
      <c r="I466" s="30">
        <f>(G465/60)*$C466/60+H466+I465</f>
        <v>11.069881920919</v>
      </c>
      <c r="J466" s="30">
        <f>J465+('data'!$C$19*I465-'data'!$C$16*J465)*$C466/60</f>
        <v>84.1967626453429</v>
      </c>
      <c r="K466" s="30">
        <f>K465+(OFFSET('data'!$C$20,0,$D$3)*I465-OFFSET('data'!$C$17,0,$D$3)*K465)*$C466/60</f>
        <v>106.263279697034</v>
      </c>
      <c r="L466" s="28">
        <f>$A466/60</f>
        <v>38.4593477672415</v>
      </c>
      <c r="M466" s="24">
        <f>I466/'data'!$C$15*1000</f>
        <v>1.69125842740925</v>
      </c>
      <c r="N466" s="24">
        <f>N465+'data'!$G$21*(M465-N465)/60*C465</f>
        <v>3.0398645232573</v>
      </c>
      <c r="O466" s="25">
        <f>IF(N466&lt;='data'!$G$22,1.89,1.47)</f>
        <v>1.47</v>
      </c>
      <c r="P466" s="24">
        <f>$A466</f>
        <v>2307.560866034490</v>
      </c>
      <c r="Q466" s="29">
        <f>'data'!$G$23-'data'!$G$23*(1-('data'!$G$22^O466)/('data'!$G$22^O466+N466^O466))</f>
        <v>45.8631984012044</v>
      </c>
      <c r="R466" s="29">
        <f>VLOOKUP(IF(P466-'data'!$G$24&lt;0,0,P466-'data'!$G$24),P2:Q1104,2)</f>
        <v>45.1566250551586</v>
      </c>
    </row>
    <row r="467" ht="20.05" customHeight="1">
      <c r="A467" s="22">
        <f>$A466+C466</f>
        <v>2312.560866034490</v>
      </c>
      <c r="B467" s="23">
        <v>2</v>
      </c>
      <c r="C467" s="24">
        <v>5</v>
      </c>
      <c r="D467" t="b" s="25">
        <f>D$3</f>
        <v>1</v>
      </c>
      <c r="E467" s="24">
        <f>IF(B467-B466&gt;0,(B467-B466)/'data'!$G$26*100-1,E466-C467)</f>
        <v>-2265</v>
      </c>
      <c r="F467" s="25">
        <f>3600*(B467*'data'!$C$15/1000-H467-I467)/C467</f>
        <v>1587.993358854</v>
      </c>
      <c r="G467" s="25">
        <f>IF(N467&gt;B467,0,IF(E467&gt;0,'data'!$H$29,IF(F467&lt;0,0,F467)))</f>
        <v>0</v>
      </c>
      <c r="H467" s="30">
        <f>(J467*'data'!$C$16+K467*OFFSET('data'!$C$17,0,$D$3)-I466*(OFFSET('data'!$C$18,0,$D$3)+'data'!$C$19+OFFSET('data'!$C$20,0,$D$3)))*$C467/60</f>
        <v>-0.0923620136574432</v>
      </c>
      <c r="I467" s="30">
        <f>(G466/60)*$C467/60+H467+I466</f>
        <v>10.9775199072616</v>
      </c>
      <c r="J467" s="30">
        <f>J466+('data'!$C$19*I466-'data'!$C$16*J466)*$C467/60</f>
        <v>83.97020284494231</v>
      </c>
      <c r="K467" s="30">
        <f>K466+(OFFSET('data'!$C$20,0,$D$3)*I466-OFFSET('data'!$C$17,0,$D$3)*K466)*$C467/60</f>
        <v>106.332188879927</v>
      </c>
      <c r="L467" s="28">
        <f>$A467/60</f>
        <v>38.5426811005748</v>
      </c>
      <c r="M467" s="24">
        <f>I467/'data'!$C$15*1000</f>
        <v>1.67714734338085</v>
      </c>
      <c r="N467" s="24">
        <f>N466+'data'!$G$21*(M466-N466)/60*C466</f>
        <v>3.02399518777322</v>
      </c>
      <c r="O467" s="25">
        <f>IF(N467&lt;='data'!$G$22,1.89,1.47)</f>
        <v>1.47</v>
      </c>
      <c r="P467" s="24">
        <f>$A467</f>
        <v>2312.560866034490</v>
      </c>
      <c r="Q467" s="29">
        <f>'data'!$G$23-'data'!$G$23*(1-('data'!$G$22^O467)/('data'!$G$22^O467+N467^O467))</f>
        <v>46.0420612554683</v>
      </c>
      <c r="R467" s="29">
        <f>VLOOKUP(IF(P467-'data'!$G$24&lt;0,0,P467-'data'!$G$24),P2:Q1104,2)</f>
        <v>45.3317571643065</v>
      </c>
    </row>
    <row r="468" ht="20.05" customHeight="1">
      <c r="A468" s="22">
        <f>$A467+C467</f>
        <v>2317.560866034490</v>
      </c>
      <c r="B468" s="23">
        <v>2</v>
      </c>
      <c r="C468" s="24">
        <v>5</v>
      </c>
      <c r="D468" t="b" s="25">
        <f>D$3</f>
        <v>1</v>
      </c>
      <c r="E468" s="24">
        <f>IF(B468-B467&gt;0,(B468-B467)/'data'!$G$26*100-1,E467-C468)</f>
        <v>-2270</v>
      </c>
      <c r="F468" s="25">
        <f>3600*(B468*'data'!$C$15/1000-H468-I468)/C468</f>
        <v>1648.858380999110</v>
      </c>
      <c r="G468" s="25">
        <f>IF(N468&gt;B468,0,IF(E468&gt;0,'data'!$H$29,IF(F468&lt;0,0,F468)))</f>
        <v>0</v>
      </c>
      <c r="H468" s="30">
        <f>(J468*'data'!$C$16+K468*OFFSET('data'!$C$17,0,$D$3)-I467*(OFFSET('data'!$C$18,0,$D$3)+'data'!$C$19+OFFSET('data'!$C$20,0,$D$3)))*$C468/60</f>
        <v>-0.0884483833183629</v>
      </c>
      <c r="I468" s="30">
        <f>(G467/60)*$C468/60+H468+I467</f>
        <v>10.8890715239432</v>
      </c>
      <c r="J468" s="30">
        <f>J467+('data'!$C$19*I467-'data'!$C$16*J467)*$C468/60</f>
        <v>83.74274037333279</v>
      </c>
      <c r="K468" s="30">
        <f>K467+(OFFSET('data'!$C$20,0,$D$3)*I467-OFFSET('data'!$C$17,0,$D$3)*K467)*$C468/60</f>
        <v>106.400156563495</v>
      </c>
      <c r="L468" s="28">
        <f>$A468/60</f>
        <v>38.6260144339082</v>
      </c>
      <c r="M468" s="24">
        <f>I468/'data'!$C$15*1000</f>
        <v>1.66363418445588</v>
      </c>
      <c r="N468" s="24">
        <f>N467+'data'!$G$21*(M467-N467)/60*C467</f>
        <v>3.00814654200892</v>
      </c>
      <c r="O468" s="25">
        <f>IF(N468&lt;='data'!$G$22,1.89,1.47)</f>
        <v>1.47</v>
      </c>
      <c r="P468" s="24">
        <f>$A468</f>
        <v>2317.560866034490</v>
      </c>
      <c r="Q468" s="29">
        <f>'data'!$G$23-'data'!$G$23*(1-('data'!$G$22^O468)/('data'!$G$22^O468+N468^O468))</f>
        <v>46.2216438101867</v>
      </c>
      <c r="R468" s="29">
        <f>VLOOKUP(IF(P468-'data'!$G$24&lt;0,0,P468-'data'!$G$24),P2:Q1104,2)</f>
        <v>45.5079589837746</v>
      </c>
    </row>
    <row r="469" ht="20.05" customHeight="1">
      <c r="A469" s="22">
        <f>$A468+C468</f>
        <v>2322.560866034490</v>
      </c>
      <c r="B469" s="23">
        <v>2</v>
      </c>
      <c r="C469" s="24">
        <v>5</v>
      </c>
      <c r="D469" t="b" s="25">
        <f>D$3</f>
        <v>1</v>
      </c>
      <c r="E469" s="24">
        <f>IF(B469-B468&gt;0,(B469-B468)/'data'!$G$26*100-1,E468-C469)</f>
        <v>-2275</v>
      </c>
      <c r="F469" s="25">
        <f>3600*(B469*'data'!$C$15/1000-H469-I469)/C469</f>
        <v>1707.231524708180</v>
      </c>
      <c r="G469" s="25">
        <f>IF(N469&gt;B469,0,IF(E469&gt;0,'data'!$H$29,IF(F469&lt;0,0,F469)))</f>
        <v>0</v>
      </c>
      <c r="H469" s="30">
        <f>(J469*'data'!$C$16+K469*OFFSET('data'!$C$17,0,$D$3)-I468*(OFFSET('data'!$C$18,0,$D$3)+'data'!$C$19+OFFSET('data'!$C$20,0,$D$3)))*$C469/60</f>
        <v>-0.0847610970127132</v>
      </c>
      <c r="I469" s="30">
        <f>(G468/60)*$C469/60+H469+I468</f>
        <v>10.8043104269305</v>
      </c>
      <c r="J469" s="30">
        <f>J468+('data'!$C$19*I468-'data'!$C$16*J468)*$C469/60</f>
        <v>83.5144751123282</v>
      </c>
      <c r="K469" s="30">
        <f>K468+(OFFSET('data'!$C$20,0,$D$3)*I468-OFFSET('data'!$C$17,0,$D$3)*K468)*$C469/60</f>
        <v>106.467221882697</v>
      </c>
      <c r="L469" s="28">
        <f>$A469/60</f>
        <v>38.7093477672415</v>
      </c>
      <c r="M469" s="24">
        <f>I469/'data'!$C$15*1000</f>
        <v>1.65068436975476</v>
      </c>
      <c r="N469" s="24">
        <f>N468+'data'!$G$21*(M468-N468)/60*C468</f>
        <v>2.99232537841624</v>
      </c>
      <c r="O469" s="25">
        <f>IF(N469&lt;='data'!$G$22,1.89,1.47)</f>
        <v>1.47</v>
      </c>
      <c r="P469" s="24">
        <f>$A469</f>
        <v>2322.560866034490</v>
      </c>
      <c r="Q469" s="29">
        <f>'data'!$G$23-'data'!$G$23*(1-('data'!$G$22^O469)/('data'!$G$22^O469+N469^O469))</f>
        <v>46.4018694792118</v>
      </c>
      <c r="R469" s="29">
        <f>VLOOKUP(IF(P469-'data'!$G$24&lt;0,0,P469-'data'!$G$24),P2:Q1104,2)</f>
        <v>45.6851359552114</v>
      </c>
    </row>
    <row r="470" ht="20.05" customHeight="1">
      <c r="A470" s="22">
        <f>$A469+C469</f>
        <v>2327.560866034490</v>
      </c>
      <c r="B470" s="23">
        <v>2</v>
      </c>
      <c r="C470" s="24">
        <v>5</v>
      </c>
      <c r="D470" t="b" s="25">
        <f>D$3</f>
        <v>1</v>
      </c>
      <c r="E470" s="24">
        <f>IF(B470-B469&gt;0,(B470-B469)/'data'!$G$26*100-1,E469-C470)</f>
        <v>-2280</v>
      </c>
      <c r="F470" s="25">
        <f>3600*(B470*'data'!$C$15/1000-H470-I470)/C470</f>
        <v>1763.256515214740</v>
      </c>
      <c r="G470" s="25">
        <f>IF(N470&gt;B470,0,IF(E470&gt;0,'data'!$H$29,IF(F470&lt;0,0,F470)))</f>
        <v>0</v>
      </c>
      <c r="H470" s="30">
        <f>(J470*'data'!$C$16+K470*OFFSET('data'!$C$17,0,$D$3)-I469*(OFFSET('data'!$C$18,0,$D$3)+'data'!$C$19+OFFSET('data'!$C$20,0,$D$3)))*$C470/60</f>
        <v>-0.0812867919136732</v>
      </c>
      <c r="I470" s="30">
        <f>(G469/60)*$C470/60+H470+I469</f>
        <v>10.7230236350168</v>
      </c>
      <c r="J470" s="30">
        <f>J469+('data'!$C$19*I469-'data'!$C$16*J469)*$C470/60</f>
        <v>83.2855008873176</v>
      </c>
      <c r="K470" s="30">
        <f>K469+(OFFSET('data'!$C$20,0,$D$3)*I469-OFFSET('data'!$C$17,0,$D$3)*K469)*$C470/60</f>
        <v>106.533421715007</v>
      </c>
      <c r="L470" s="28">
        <f>$A470/60</f>
        <v>38.7926811005748</v>
      </c>
      <c r="M470" s="24">
        <f>I470/'data'!$C$15*1000</f>
        <v>1.6382653599728</v>
      </c>
      <c r="N470" s="24">
        <f>N469+'data'!$G$21*(M469-N469)/60*C469</f>
        <v>2.9765380025982</v>
      </c>
      <c r="O470" s="25">
        <f>IF(N470&lt;='data'!$G$22,1.89,1.47)</f>
        <v>1.89</v>
      </c>
      <c r="P470" s="24">
        <f>$A470</f>
        <v>2327.560866034490</v>
      </c>
      <c r="Q470" s="29">
        <f>'data'!$G$23-'data'!$G$23*(1-('data'!$G$22^O470)/('data'!$G$22^O470+N470^O470))</f>
        <v>46.6062842388085</v>
      </c>
      <c r="R470" s="29">
        <f>VLOOKUP(IF(P470-'data'!$G$24&lt;0,0,P470-'data'!$G$24),P2:Q1104,2)</f>
        <v>45.8631984012044</v>
      </c>
    </row>
    <row r="471" ht="20.05" customHeight="1">
      <c r="A471" s="22">
        <f>$A470+C470</f>
        <v>2332.560866034490</v>
      </c>
      <c r="B471" s="23">
        <v>2</v>
      </c>
      <c r="C471" s="24">
        <v>5</v>
      </c>
      <c r="D471" t="b" s="25">
        <f>D$3</f>
        <v>1</v>
      </c>
      <c r="E471" s="24">
        <f>IF(B471-B470&gt;0,(B471-B470)/'data'!$G$26*100-1,E470-C471)</f>
        <v>-2285</v>
      </c>
      <c r="F471" s="25">
        <f>3600*(B471*'data'!$C$15/1000-H471-I471)/C471</f>
        <v>1817.068593859510</v>
      </c>
      <c r="G471" s="25">
        <f>IF(N471&gt;B471,0,IF(E471&gt;0,'data'!$H$29,IF(F471&lt;0,0,F471)))</f>
        <v>0</v>
      </c>
      <c r="H471" s="30">
        <f>(J471*'data'!$C$16+K471*OFFSET('data'!$C$17,0,$D$3)-I470*(OFFSET('data'!$C$18,0,$D$3)+'data'!$C$19+OFFSET('data'!$C$20,0,$D$3)))*$C471/60</f>
        <v>-0.0780128950157037</v>
      </c>
      <c r="I471" s="30">
        <f>(G470/60)*$C471/60+H471+I470</f>
        <v>10.6450107400011</v>
      </c>
      <c r="J471" s="30">
        <f>J470+('data'!$C$19*I470-'data'!$C$16*J470)*$C471/60</f>
        <v>83.0559058257595</v>
      </c>
      <c r="K471" s="30">
        <f>K470+(OFFSET('data'!$C$20,0,$D$3)*I470-OFFSET('data'!$C$17,0,$D$3)*K470)*$C471/60</f>
        <v>106.598790813666</v>
      </c>
      <c r="L471" s="28">
        <f>$A471/60</f>
        <v>38.8760144339082</v>
      </c>
      <c r="M471" s="24">
        <f>I471/'data'!$C$15*1000</f>
        <v>1.62634653671123</v>
      </c>
      <c r="N471" s="24">
        <f>N470+'data'!$G$21*(M470-N470)/60*C470</f>
        <v>2.96079026306152</v>
      </c>
      <c r="O471" s="25">
        <f>IF(N471&lt;='data'!$G$22,1.89,1.47)</f>
        <v>1.89</v>
      </c>
      <c r="P471" s="24">
        <f>$A471</f>
        <v>2332.560866034490</v>
      </c>
      <c r="Q471" s="29">
        <f>'data'!$G$23-'data'!$G$23*(1-('data'!$G$22^O471)/('data'!$G$22^O471+N471^O471))</f>
        <v>46.8393787541019</v>
      </c>
      <c r="R471" s="29">
        <f>VLOOKUP(IF(P471-'data'!$G$24&lt;0,0,P471-'data'!$G$24),P2:Q1104,2)</f>
        <v>46.0420612554683</v>
      </c>
    </row>
    <row r="472" ht="20.05" customHeight="1">
      <c r="A472" s="22">
        <f>$A471+C471</f>
        <v>2337.560866034490</v>
      </c>
      <c r="B472" s="23">
        <v>2</v>
      </c>
      <c r="C472" s="24">
        <v>5</v>
      </c>
      <c r="D472" t="b" s="25">
        <f>D$3</f>
        <v>1</v>
      </c>
      <c r="E472" s="24">
        <f>IF(B472-B471&gt;0,(B472-B471)/'data'!$G$26*100-1,E471-C472)</f>
        <v>-2290</v>
      </c>
      <c r="F472" s="25">
        <f>3600*(B472*'data'!$C$15/1000-H472-I472)/C472</f>
        <v>1868.795019534050</v>
      </c>
      <c r="G472" s="25">
        <f>IF(N472&gt;B472,0,IF(E472&gt;0,'data'!$H$29,IF(F472&lt;0,0,F472)))</f>
        <v>0</v>
      </c>
      <c r="H472" s="30">
        <f>(J472*'data'!$C$16+K472*OFFSET('data'!$C$17,0,$D$3)-I471*(OFFSET('data'!$C$18,0,$D$3)+'data'!$C$19+OFFSET('data'!$C$20,0,$D$3)))*$C472/60</f>
        <v>-0.07492757644851621</v>
      </c>
      <c r="I472" s="30">
        <f>(G471/60)*$C472/60+H472+I471</f>
        <v>10.5700831635526</v>
      </c>
      <c r="J472" s="30">
        <f>J471+('data'!$C$19*I471-'data'!$C$16*J471)*$C472/60</f>
        <v>82.8257726944837</v>
      </c>
      <c r="K472" s="30">
        <f>K471+(OFFSET('data'!$C$20,0,$D$3)*I471-OFFSET('data'!$C$17,0,$D$3)*K471)*$C472/60</f>
        <v>106.663361933067</v>
      </c>
      <c r="L472" s="28">
        <f>$A472/60</f>
        <v>38.9593477672415</v>
      </c>
      <c r="M472" s="24">
        <f>I472/'data'!$C$15*1000</f>
        <v>1.61489908894086</v>
      </c>
      <c r="N472" s="24">
        <f>N471+'data'!$G$21*(M471-N471)/60*C471</f>
        <v>2.94508757919907</v>
      </c>
      <c r="O472" s="25">
        <f>IF(N472&lt;='data'!$G$22,1.89,1.47)</f>
        <v>1.89</v>
      </c>
      <c r="P472" s="24">
        <f>$A472</f>
        <v>2337.560866034490</v>
      </c>
      <c r="Q472" s="29">
        <f>'data'!$G$23-'data'!$G$23*(1-('data'!$G$22^O472)/('data'!$G$22^O472+N472^O472))</f>
        <v>47.0730269812281</v>
      </c>
      <c r="R472" s="29">
        <f>VLOOKUP(IF(P472-'data'!$G$24&lt;0,0,P472-'data'!$G$24),P2:Q1104,2)</f>
        <v>46.2216438101867</v>
      </c>
    </row>
    <row r="473" ht="20.05" customHeight="1">
      <c r="A473" s="22">
        <f>$A472+C472</f>
        <v>2342.560866034490</v>
      </c>
      <c r="B473" s="23">
        <v>2</v>
      </c>
      <c r="C473" s="24">
        <v>5</v>
      </c>
      <c r="D473" t="b" s="25">
        <f>D$3</f>
        <v>1</v>
      </c>
      <c r="E473" s="24">
        <f>IF(B473-B472&gt;0,(B473-B472)/'data'!$G$26*100-1,E472-C473)</f>
        <v>-2295</v>
      </c>
      <c r="F473" s="25">
        <f>3600*(B473*'data'!$C$15/1000-H473-I473)/C473</f>
        <v>1918.555540483990</v>
      </c>
      <c r="G473" s="25">
        <f>IF(N473&gt;B473,0,IF(E473&gt;0,'data'!$H$29,IF(F473&lt;0,0,F473)))</f>
        <v>0</v>
      </c>
      <c r="H473" s="30">
        <f>(J473*'data'!$C$16+K473*OFFSET('data'!$C$17,0,$D$3)-I472*(OFFSET('data'!$C$18,0,$D$3)+'data'!$C$19+OFFSET('data'!$C$20,0,$D$3)))*$C473/60</f>
        <v>-0.0720197055506142</v>
      </c>
      <c r="I473" s="30">
        <f>(G472/60)*$C473/60+H473+I472</f>
        <v>10.498063458002</v>
      </c>
      <c r="J473" s="30">
        <f>J472+('data'!$C$19*I472-'data'!$C$16*J472)*$C473/60</f>
        <v>82.5951792170535</v>
      </c>
      <c r="K473" s="30">
        <f>K472+(OFFSET('data'!$C$20,0,$D$3)*I472-OFFSET('data'!$C$17,0,$D$3)*K472)*$C473/60</f>
        <v>106.727165946721</v>
      </c>
      <c r="L473" s="28">
        <f>$A473/60</f>
        <v>39.0426811005748</v>
      </c>
      <c r="M473" s="24">
        <f>I473/'data'!$C$15*1000</f>
        <v>1.60389590617684</v>
      </c>
      <c r="N473" s="24">
        <f>N472+'data'!$G$21*(M472-N472)/60*C472</f>
        <v>2.92943496760703</v>
      </c>
      <c r="O473" s="25">
        <f>IF(N473&lt;='data'!$G$22,1.89,1.47)</f>
        <v>1.89</v>
      </c>
      <c r="P473" s="24">
        <f>$A473</f>
        <v>2342.560866034490</v>
      </c>
      <c r="Q473" s="29">
        <f>'data'!$G$23-'data'!$G$23*(1-('data'!$G$22^O473)/('data'!$G$22^O473+N473^O473))</f>
        <v>47.3071442450024</v>
      </c>
      <c r="R473" s="29">
        <f>VLOOKUP(IF(P473-'data'!$G$24&lt;0,0,P473-'data'!$G$24),P2:Q1104,2)</f>
        <v>46.4018694792118</v>
      </c>
    </row>
    <row r="474" ht="20.05" customHeight="1">
      <c r="A474" s="22">
        <f>$A473+C473</f>
        <v>2347.560866034490</v>
      </c>
      <c r="B474" s="23">
        <v>2</v>
      </c>
      <c r="C474" s="24">
        <v>5</v>
      </c>
      <c r="D474" t="b" s="25">
        <f>D$3</f>
        <v>1</v>
      </c>
      <c r="E474" s="24">
        <f>IF(B474-B473&gt;0,(B474-B473)/'data'!$G$26*100-1,E473-C474)</f>
        <v>-2300</v>
      </c>
      <c r="F474" s="25">
        <f>3600*(B474*'data'!$C$15/1000-H474-I474)/C474</f>
        <v>1966.462838224170</v>
      </c>
      <c r="G474" s="25">
        <f>IF(N474&gt;B474,0,IF(E474&gt;0,'data'!$H$29,IF(F474&lt;0,0,F474)))</f>
        <v>0</v>
      </c>
      <c r="H474" s="30">
        <f>(J474*'data'!$C$16+K474*OFFSET('data'!$C$17,0,$D$3)-I473*(OFFSET('data'!$C$18,0,$D$3)+'data'!$C$19+OFFSET('data'!$C$20,0,$D$3)))*$C474/60</f>
        <v>-0.06927880953933579</v>
      </c>
      <c r="I474" s="30">
        <f>(G473/60)*$C474/60+H474+I473</f>
        <v>10.4287846484627</v>
      </c>
      <c r="J474" s="30">
        <f>J473+('data'!$C$19*I473-'data'!$C$16*J473)*$C474/60</f>
        <v>82.3641983723674</v>
      </c>
      <c r="K474" s="30">
        <f>K473+(OFFSET('data'!$C$20,0,$D$3)*I473-OFFSET('data'!$C$17,0,$D$3)*K473)*$C474/60</f>
        <v>106.790231958257</v>
      </c>
      <c r="L474" s="28">
        <f>$A474/60</f>
        <v>39.1260144339082</v>
      </c>
      <c r="M474" s="24">
        <f>I474/'data'!$C$15*1000</f>
        <v>1.59331147796782</v>
      </c>
      <c r="N474" s="24">
        <f>N473+'data'!$G$21*(M473-N473)/60*C473</f>
        <v>2.91383706683537</v>
      </c>
      <c r="O474" s="25">
        <f>IF(N474&lt;='data'!$G$22,1.89,1.47)</f>
        <v>1.89</v>
      </c>
      <c r="P474" s="24">
        <f>$A474</f>
        <v>2347.560866034490</v>
      </c>
      <c r="Q474" s="29">
        <f>'data'!$G$23-'data'!$G$23*(1-('data'!$G$22^O474)/('data'!$G$22^O474+N474^O474))</f>
        <v>47.5416498617972</v>
      </c>
      <c r="R474" s="29">
        <f>VLOOKUP(IF(P474-'data'!$G$24&lt;0,0,P474-'data'!$G$24),P2:Q1104,2)</f>
        <v>46.6062842388085</v>
      </c>
    </row>
    <row r="475" ht="20.05" customHeight="1">
      <c r="A475" s="22">
        <f>$A474+C474</f>
        <v>2352.560866034490</v>
      </c>
      <c r="B475" s="23">
        <v>2</v>
      </c>
      <c r="C475" s="24">
        <v>5</v>
      </c>
      <c r="D475" t="b" s="25">
        <f>D$3</f>
        <v>1</v>
      </c>
      <c r="E475" s="24">
        <f>IF(B475-B474&gt;0,(B475-B474)/'data'!$G$26*100-1,E474-C475)</f>
        <v>-2305</v>
      </c>
      <c r="F475" s="25">
        <f>3600*(B475*'data'!$C$15/1000-H475-I475)/C475</f>
        <v>2012.622945214270</v>
      </c>
      <c r="G475" s="25">
        <f>IF(N475&gt;B475,0,IF(E475&gt;0,'data'!$H$29,IF(F475&lt;0,0,F475)))</f>
        <v>0</v>
      </c>
      <c r="H475" s="30">
        <f>(J475*'data'!$C$16+K475*OFFSET('data'!$C$17,0,$D$3)-I474*(OFFSET('data'!$C$18,0,$D$3)+'data'!$C$19+OFFSET('data'!$C$20,0,$D$3)))*$C475/60</f>
        <v>-0.0666950346239043</v>
      </c>
      <c r="I475" s="30">
        <f>(G474/60)*$C475/60+H475+I474</f>
        <v>10.3620896138388</v>
      </c>
      <c r="J475" s="30">
        <f>J474+('data'!$C$19*I474-'data'!$C$16*J474)*$C475/60</f>
        <v>82.1328986756086</v>
      </c>
      <c r="K475" s="30">
        <f>K474+(OFFSET('data'!$C$20,0,$D$3)*I474-OFFSET('data'!$C$17,0,$D$3)*K474)*$C475/60</f>
        <v>106.852587405856</v>
      </c>
      <c r="L475" s="28">
        <f>$A475/60</f>
        <v>39.2093477672415</v>
      </c>
      <c r="M475" s="24">
        <f>I475/'data'!$C$15*1000</f>
        <v>1.58312179932628</v>
      </c>
      <c r="N475" s="24">
        <f>N474+'data'!$G$21*(M474-N474)/60*C474</f>
        <v>2.89829816066435</v>
      </c>
      <c r="O475" s="25">
        <f>IF(N475&lt;='data'!$G$22,1.89,1.47)</f>
        <v>1.89</v>
      </c>
      <c r="P475" s="24">
        <f>$A475</f>
        <v>2352.560866034490</v>
      </c>
      <c r="Q475" s="29">
        <f>'data'!$G$23-'data'!$G$23*(1-('data'!$G$22^O475)/('data'!$G$22^O475+N475^O475))</f>
        <v>47.7764669438388</v>
      </c>
      <c r="R475" s="29">
        <f>VLOOKUP(IF(P475-'data'!$G$24&lt;0,0,P475-'data'!$G$24),P2:Q1104,2)</f>
        <v>46.8393787541019</v>
      </c>
    </row>
    <row r="476" ht="20.05" customHeight="1">
      <c r="A476" s="22">
        <f>$A475+C475</f>
        <v>2357.560866034490</v>
      </c>
      <c r="B476" s="23">
        <v>2</v>
      </c>
      <c r="C476" s="24">
        <v>5</v>
      </c>
      <c r="D476" t="b" s="25">
        <f>D$3</f>
        <v>1</v>
      </c>
      <c r="E476" s="24">
        <f>IF(B476-B475&gt;0,(B476-B475)/'data'!$G$26*100-1,E475-C476)</f>
        <v>-2310</v>
      </c>
      <c r="F476" s="25">
        <f>3600*(B476*'data'!$C$15/1000-H476-I476)/C476</f>
        <v>2057.135637845660</v>
      </c>
      <c r="G476" s="25">
        <f>IF(N476&gt;B476,0,IF(E476&gt;0,'data'!$H$29,IF(F476&lt;0,0,F476)))</f>
        <v>0</v>
      </c>
      <c r="H476" s="30">
        <f>(J476*'data'!$C$16+K476*OFFSET('data'!$C$17,0,$D$3)-I475*(OFFSET('data'!$C$18,0,$D$3)+'data'!$C$19+OFFSET('data'!$C$20,0,$D$3)))*$C476/60</f>
        <v>-0.0642591094170684</v>
      </c>
      <c r="I476" s="30">
        <f>(G475/60)*$C476/60+H476+I475</f>
        <v>10.2978305044217</v>
      </c>
      <c r="J476" s="30">
        <f>J475+('data'!$C$19*I475-'data'!$C$16*J475)*$C476/60</f>
        <v>81.90134444258631</v>
      </c>
      <c r="K476" s="30">
        <f>K475+(OFFSET('data'!$C$20,0,$D$3)*I475-OFFSET('data'!$C$17,0,$D$3)*K475)*$C476/60</f>
        <v>106.914258160516</v>
      </c>
      <c r="L476" s="28">
        <f>$A476/60</f>
        <v>39.2926811005748</v>
      </c>
      <c r="M476" s="24">
        <f>I476/'data'!$C$15*1000</f>
        <v>1.57330428174878</v>
      </c>
      <c r="N476" s="24">
        <f>N475+'data'!$G$21*(M475-N475)/60*C475</f>
        <v>2.88282219999425</v>
      </c>
      <c r="O476" s="25">
        <f>IF(N476&lt;='data'!$G$22,1.89,1.47)</f>
        <v>1.89</v>
      </c>
      <c r="P476" s="24">
        <f>$A476</f>
        <v>2357.560866034490</v>
      </c>
      <c r="Q476" s="29">
        <f>'data'!$G$23-'data'!$G$23*(1-('data'!$G$22^O476)/('data'!$G$22^O476+N476^O476))</f>
        <v>48.0115222147334</v>
      </c>
      <c r="R476" s="29">
        <f>VLOOKUP(IF(P476-'data'!$G$24&lt;0,0,P476-'data'!$G$24),P2:Q1104,2)</f>
        <v>47.0730269812281</v>
      </c>
    </row>
    <row r="477" ht="20.05" customHeight="1">
      <c r="A477" s="22">
        <f>$A476+C476</f>
        <v>2362.560866034490</v>
      </c>
      <c r="B477" s="23">
        <v>2</v>
      </c>
      <c r="C477" s="24">
        <v>5</v>
      </c>
      <c r="D477" t="b" s="25">
        <f>D$3</f>
        <v>1</v>
      </c>
      <c r="E477" s="24">
        <f>IF(B477-B476&gt;0,(B477-B476)/'data'!$G$26*100-1,E476-C477)</f>
        <v>-2315</v>
      </c>
      <c r="F477" s="25">
        <f>3600*(B477*'data'!$C$15/1000-H477-I477)/C477</f>
        <v>2100.094806199040</v>
      </c>
      <c r="G477" s="25">
        <f>IF(N477&gt;B477,0,IF(E477&gt;0,'data'!$H$29,IF(F477&lt;0,0,F477)))</f>
        <v>0</v>
      </c>
      <c r="H477" s="30">
        <f>(J477*'data'!$C$16+K477*OFFSET('data'!$C$17,0,$D$3)-I476*(OFFSET('data'!$C$18,0,$D$3)+'data'!$C$19+OFFSET('data'!$C$20,0,$D$3)))*$C477/60</f>
        <v>-0.0619623105094918</v>
      </c>
      <c r="I477" s="30">
        <f>(G476/60)*$C477/60+H477+I476</f>
        <v>10.2358681939122</v>
      </c>
      <c r="J477" s="30">
        <f>J476+('data'!$C$19*I476-'data'!$C$16*J476)*$C477/60</f>
        <v>81.6695960384496</v>
      </c>
      <c r="K477" s="30">
        <f>K476+(OFFSET('data'!$C$20,0,$D$3)*I476-OFFSET('data'!$C$17,0,$D$3)*K476)*$C477/60</f>
        <v>106.975268618511</v>
      </c>
      <c r="L477" s="28">
        <f>$A477/60</f>
        <v>39.3760144339082</v>
      </c>
      <c r="M477" s="24">
        <f>I477/'data'!$C$15*1000</f>
        <v>1.56383766949586</v>
      </c>
      <c r="N477" s="24">
        <f>N476+'data'!$G$21*(M476-N476)/60*C476</f>
        <v>2.86741282343053</v>
      </c>
      <c r="O477" s="25">
        <f>IF(N477&lt;='data'!$G$22,1.89,1.47)</f>
        <v>1.89</v>
      </c>
      <c r="P477" s="24">
        <f>$A477</f>
        <v>2362.560866034490</v>
      </c>
      <c r="Q477" s="29">
        <f>'data'!$G$23-'data'!$G$23*(1-('data'!$G$22^O477)/('data'!$G$22^O477+N477^O477))</f>
        <v>48.2467458354397</v>
      </c>
      <c r="R477" s="29">
        <f>VLOOKUP(IF(P477-'data'!$G$24&lt;0,0,P477-'data'!$G$24),P2:Q1104,2)</f>
        <v>47.3071442450024</v>
      </c>
    </row>
    <row r="478" ht="20.05" customHeight="1">
      <c r="A478" s="22">
        <f>$A477+C477</f>
        <v>2367.560866034490</v>
      </c>
      <c r="B478" s="23">
        <v>2</v>
      </c>
      <c r="C478" s="24">
        <v>5</v>
      </c>
      <c r="D478" t="b" s="25">
        <f>D$3</f>
        <v>1</v>
      </c>
      <c r="E478" s="24">
        <f>IF(B478-B477&gt;0,(B478-B477)/'data'!$G$26*100-1,E477-C478)</f>
        <v>-2320</v>
      </c>
      <c r="F478" s="25">
        <f>3600*(B478*'data'!$C$15/1000-H478-I478)/C478</f>
        <v>2141.588801945990</v>
      </c>
      <c r="G478" s="25">
        <f>IF(N478&gt;B478,0,IF(E478&gt;0,'data'!$H$29,IF(F478&lt;0,0,F478)))</f>
        <v>0</v>
      </c>
      <c r="H478" s="30">
        <f>(J478*'data'!$C$16+K478*OFFSET('data'!$C$17,0,$D$3)-I477*(OFFSET('data'!$C$18,0,$D$3)+'data'!$C$19+OFFSET('data'!$C$20,0,$D$3)))*$C478/60</f>
        <v>-0.0597964300790263</v>
      </c>
      <c r="I478" s="30">
        <f>(G477/60)*$C478/60+H478+I477</f>
        <v>10.1760717638332</v>
      </c>
      <c r="J478" s="30">
        <f>J477+('data'!$C$19*I477-'data'!$C$16*J477)*$C478/60</f>
        <v>81.4377101116992</v>
      </c>
      <c r="K478" s="30">
        <f>K477+(OFFSET('data'!$C$20,0,$D$3)*I477-OFFSET('data'!$C$17,0,$D$3)*K477)*$C478/60</f>
        <v>107.035641788378</v>
      </c>
      <c r="L478" s="28">
        <f>$A478/60</f>
        <v>39.4593477672415</v>
      </c>
      <c r="M478" s="24">
        <f>I478/'data'!$C$15*1000</f>
        <v>1.5547019608205</v>
      </c>
      <c r="N478" s="24">
        <f>N477+'data'!$G$21*(M477-N477)/60*C477</f>
        <v>2.85207337664159</v>
      </c>
      <c r="O478" s="25">
        <f>IF(N478&lt;='data'!$G$22,1.89,1.47)</f>
        <v>1.89</v>
      </c>
      <c r="P478" s="24">
        <f>$A478</f>
        <v>2367.560866034490</v>
      </c>
      <c r="Q478" s="29">
        <f>'data'!$G$23-'data'!$G$23*(1-('data'!$G$22^O478)/('data'!$G$22^O478+N478^O478))</f>
        <v>48.4820712399755</v>
      </c>
      <c r="R478" s="29">
        <f>VLOOKUP(IF(P478-'data'!$G$24&lt;0,0,P478-'data'!$G$24),P2:Q1104,2)</f>
        <v>47.5416498617972</v>
      </c>
    </row>
    <row r="479" ht="20.05" customHeight="1">
      <c r="A479" s="22">
        <f>$A478+C478</f>
        <v>2372.560866034490</v>
      </c>
      <c r="B479" s="23">
        <v>2</v>
      </c>
      <c r="C479" s="24">
        <v>5</v>
      </c>
      <c r="D479" t="b" s="25">
        <f>D$3</f>
        <v>1</v>
      </c>
      <c r="E479" s="24">
        <f>IF(B479-B478&gt;0,(B479-B478)/'data'!$G$26*100-1,E478-C479)</f>
        <v>-2325</v>
      </c>
      <c r="F479" s="25">
        <f>3600*(B479*'data'!$C$15/1000-H479-I479)/C479</f>
        <v>2181.7007656861</v>
      </c>
      <c r="G479" s="25">
        <f>IF(N479&gt;B479,0,IF(E479&gt;0,'data'!$H$29,IF(F479&lt;0,0,F479)))</f>
        <v>0</v>
      </c>
      <c r="H479" s="30">
        <f>(J479*'data'!$C$16+K479*OFFSET('data'!$C$17,0,$D$3)-I478*(OFFSET('data'!$C$18,0,$D$3)+'data'!$C$19+OFFSET('data'!$C$20,0,$D$3)))*$C479/60</f>
        <v>-0.0577537454145907</v>
      </c>
      <c r="I479" s="30">
        <f>(G478/60)*$C479/60+H479+I478</f>
        <v>10.1183180184186</v>
      </c>
      <c r="J479" s="30">
        <f>J478+('data'!$C$19*I478-'data'!$C$16*J478)*$C479/60</f>
        <v>81.20573981436431</v>
      </c>
      <c r="K479" s="30">
        <f>K478+(OFFSET('data'!$C$20,0,$D$3)*I478-OFFSET('data'!$C$17,0,$D$3)*K478)*$C479/60</f>
        <v>107.095399372771</v>
      </c>
      <c r="L479" s="28">
        <f>$A479/60</f>
        <v>39.5426811005748</v>
      </c>
      <c r="M479" s="24">
        <f>I479/'data'!$C$15*1000</f>
        <v>1.54587833385278</v>
      </c>
      <c r="N479" s="24">
        <f>N478+'data'!$G$21*(M478-N478)/60*C478</f>
        <v>2.83680693056182</v>
      </c>
      <c r="O479" s="25">
        <f>IF(N479&lt;='data'!$G$22,1.89,1.47)</f>
        <v>1.89</v>
      </c>
      <c r="P479" s="24">
        <f>$A479</f>
        <v>2372.560866034490</v>
      </c>
      <c r="Q479" s="29">
        <f>'data'!$G$23-'data'!$G$23*(1-('data'!$G$22^O479)/('data'!$G$22^O479+N479^O479))</f>
        <v>48.7174349802007</v>
      </c>
      <c r="R479" s="29">
        <f>VLOOKUP(IF(P479-'data'!$G$24&lt;0,0,P479-'data'!$G$24),P2:Q1104,2)</f>
        <v>47.7764669438388</v>
      </c>
    </row>
    <row r="480" ht="20.05" customHeight="1">
      <c r="A480" s="22">
        <f>$A479+C479</f>
        <v>2377.560866034490</v>
      </c>
      <c r="B480" s="23">
        <v>2</v>
      </c>
      <c r="C480" s="24">
        <v>5</v>
      </c>
      <c r="D480" t="b" s="25">
        <f>D$3</f>
        <v>1</v>
      </c>
      <c r="E480" s="24">
        <f>IF(B480-B479&gt;0,(B480-B479)/'data'!$G$26*100-1,E479-C480)</f>
        <v>-2330</v>
      </c>
      <c r="F480" s="25">
        <f>3600*(B480*'data'!$C$15/1000-H480-I480)/C480</f>
        <v>2220.508934935350</v>
      </c>
      <c r="G480" s="25">
        <f>IF(N480&gt;B480,0,IF(E480&gt;0,'data'!$H$29,IF(F480&lt;0,0,F480)))</f>
        <v>0</v>
      </c>
      <c r="H480" s="30">
        <f>(J480*'data'!$C$16+K480*OFFSET('data'!$C$17,0,$D$3)-I479*(OFFSET('data'!$C$18,0,$D$3)+'data'!$C$19+OFFSET('data'!$C$20,0,$D$3)))*$C480/60</f>
        <v>-0.0558269902414913</v>
      </c>
      <c r="I480" s="30">
        <f>(G479/60)*$C480/60+H480+I479</f>
        <v>10.0624910281771</v>
      </c>
      <c r="J480" s="30">
        <f>J479+('data'!$C$19*I479-'data'!$C$16*J479)*$C480/60</f>
        <v>80.9737350091638</v>
      </c>
      <c r="K480" s="30">
        <f>K479+(OFFSET('data'!$C$20,0,$D$3)*I479-OFFSET('data'!$C$17,0,$D$3)*K479)*$C480/60</f>
        <v>107.154561845472</v>
      </c>
      <c r="L480" s="28">
        <f>$A480/60</f>
        <v>39.6260144339082</v>
      </c>
      <c r="M480" s="24">
        <f>I480/'data'!$C$15*1000</f>
        <v>1.53734907686546</v>
      </c>
      <c r="N480" s="24">
        <f>N479+'data'!$G$21*(M479-N479)/60*C479</f>
        <v>2.8216162985083</v>
      </c>
      <c r="O480" s="25">
        <f>IF(N480&lt;='data'!$G$22,1.89,1.47)</f>
        <v>1.89</v>
      </c>
      <c r="P480" s="24">
        <f>$A480</f>
        <v>2377.560866034490</v>
      </c>
      <c r="Q480" s="29">
        <f>'data'!$G$23-'data'!$G$23*(1-('data'!$G$22^O480)/('data'!$G$22^O480+N480^O480))</f>
        <v>48.9527765790768</v>
      </c>
      <c r="R480" s="29">
        <f>VLOOKUP(IF(P480-'data'!$G$24&lt;0,0,P480-'data'!$G$24),P2:Q1104,2)</f>
        <v>48.0115222147334</v>
      </c>
    </row>
    <row r="481" ht="20.05" customHeight="1">
      <c r="A481" s="22">
        <f>$A480+C480</f>
        <v>2382.560866034490</v>
      </c>
      <c r="B481" s="23">
        <v>2</v>
      </c>
      <c r="C481" s="24">
        <v>5</v>
      </c>
      <c r="D481" t="b" s="25">
        <f>D$3</f>
        <v>1</v>
      </c>
      <c r="E481" s="24">
        <f>IF(B481-B480&gt;0,(B481-B480)/'data'!$G$26*100-1,E480-C481)</f>
        <v>-2335</v>
      </c>
      <c r="F481" s="25">
        <f>3600*(B481*'data'!$C$15/1000-H481-I481)/C481</f>
        <v>2258.086933909530</v>
      </c>
      <c r="G481" s="25">
        <f>IF(N481&gt;B481,0,IF(E481&gt;0,'data'!$H$29,IF(F481&lt;0,0,F481)))</f>
        <v>0</v>
      </c>
      <c r="H481" s="30">
        <f>(J481*'data'!$C$16+K481*OFFSET('data'!$C$17,0,$D$3)-I480*(OFFSET('data'!$C$18,0,$D$3)+'data'!$C$19+OFFSET('data'!$C$20,0,$D$3)))*$C481/60</f>
        <v>-0.0540093277417116</v>
      </c>
      <c r="I481" s="30">
        <f>(G480/60)*$C481/60+H481+I480</f>
        <v>10.0084817004354</v>
      </c>
      <c r="J481" s="30">
        <f>J480+('data'!$C$19*I480-'data'!$C$16*J480)*$C481/60</f>
        <v>80.7417424644204</v>
      </c>
      <c r="K481" s="30">
        <f>K480+(OFFSET('data'!$C$20,0,$D$3)*I480-OFFSET('data'!$C$17,0,$D$3)*K480)*$C481/60</f>
        <v>107.213148523852</v>
      </c>
      <c r="L481" s="28">
        <f>$A481/60</f>
        <v>39.7093477672415</v>
      </c>
      <c r="M481" s="24">
        <f>I481/'data'!$C$15*1000</f>
        <v>1.52909752266151</v>
      </c>
      <c r="N481" s="24">
        <f>N480+'data'!$G$21*(M480-N480)/60*C480</f>
        <v>2.80650405227554</v>
      </c>
      <c r="O481" s="25">
        <f>IF(N481&lt;='data'!$G$22,1.89,1.47)</f>
        <v>1.89</v>
      </c>
      <c r="P481" s="24">
        <f>$A481</f>
        <v>2382.560866034490</v>
      </c>
      <c r="Q481" s="29">
        <f>'data'!$G$23-'data'!$G$23*(1-('data'!$G$22^O481)/('data'!$G$22^O481+N481^O481))</f>
        <v>49.1880383918479</v>
      </c>
      <c r="R481" s="29">
        <f>VLOOKUP(IF(P481-'data'!$G$24&lt;0,0,P481-'data'!$G$24),P2:Q1104,2)</f>
        <v>48.2467458354397</v>
      </c>
    </row>
    <row r="482" ht="20.05" customHeight="1">
      <c r="A482" s="22">
        <f>$A481+C481</f>
        <v>2387.560866034490</v>
      </c>
      <c r="B482" s="23">
        <v>2</v>
      </c>
      <c r="C482" s="24">
        <v>5</v>
      </c>
      <c r="D482" t="b" s="25">
        <f>D$3</f>
        <v>1</v>
      </c>
      <c r="E482" s="24">
        <f>IF(B482-B481&gt;0,(B482-B481)/'data'!$G$26*100-1,E481-C482)</f>
        <v>-2340</v>
      </c>
      <c r="F482" s="25">
        <f>3600*(B482*'data'!$C$15/1000-H482-I482)/C482</f>
        <v>2294.504046178790</v>
      </c>
      <c r="G482" s="25">
        <f>IF(N482&gt;B482,0,IF(E482&gt;0,'data'!$H$29,IF(F482&lt;0,0,F482)))</f>
        <v>0</v>
      </c>
      <c r="H482" s="30">
        <f>(J482*'data'!$C$16+K482*OFFSET('data'!$C$17,0,$D$3)-I481*(OFFSET('data'!$C$18,0,$D$3)+'data'!$C$19+OFFSET('data'!$C$20,0,$D$3)))*$C482/60</f>
        <v>-0.0522943251689494</v>
      </c>
      <c r="I482" s="30">
        <f>(G481/60)*$C482/60+H482+I481</f>
        <v>9.956187375266451</v>
      </c>
      <c r="J482" s="30">
        <f>J481+('data'!$C$19*I481-'data'!$C$16*J481)*$C482/60</f>
        <v>80.50980603745199</v>
      </c>
      <c r="K482" s="30">
        <f>K481+(OFFSET('data'!$C$20,0,$D$3)*I481-OFFSET('data'!$C$17,0,$D$3)*K481)*$C482/60</f>
        <v>107.271177637051</v>
      </c>
      <c r="L482" s="28">
        <f>$A482/60</f>
        <v>39.7926811005748</v>
      </c>
      <c r="M482" s="24">
        <f>I482/'data'!$C$15*1000</f>
        <v>1.52110798683994</v>
      </c>
      <c r="N482" s="24">
        <f>N481+'data'!$G$21*(M481-N481)/60*C481</f>
        <v>2.79147253726874</v>
      </c>
      <c r="O482" s="25">
        <f>IF(N482&lt;='data'!$G$22,1.89,1.47)</f>
        <v>1.89</v>
      </c>
      <c r="P482" s="24">
        <f>$A482</f>
        <v>2387.560866034490</v>
      </c>
      <c r="Q482" s="29">
        <f>'data'!$G$23-'data'!$G$23*(1-('data'!$G$22^O482)/('data'!$G$22^O482+N482^O482))</f>
        <v>49.4231654746344</v>
      </c>
      <c r="R482" s="29">
        <f>VLOOKUP(IF(P482-'data'!$G$24&lt;0,0,P482-'data'!$G$24),P2:Q1104,2)</f>
        <v>48.4820712399755</v>
      </c>
    </row>
    <row r="483" ht="20.05" customHeight="1">
      <c r="A483" s="22">
        <f>$A482+C482</f>
        <v>2392.560866034490</v>
      </c>
      <c r="B483" s="23">
        <v>2</v>
      </c>
      <c r="C483" s="24">
        <v>5</v>
      </c>
      <c r="D483" t="b" s="25">
        <f>D$3</f>
        <v>1</v>
      </c>
      <c r="E483" s="24">
        <f>IF(B483-B482&gt;0,(B483-B482)/'data'!$G$26*100-1,E482-C483)</f>
        <v>-2345</v>
      </c>
      <c r="F483" s="25">
        <f>3600*(B483*'data'!$C$15/1000-H483-I483)/C483</f>
        <v>2329.825471205540</v>
      </c>
      <c r="G483" s="25">
        <f>IF(N483&gt;B483,0,IF(E483&gt;0,'data'!$H$29,IF(F483&lt;0,0,F483)))</f>
        <v>0</v>
      </c>
      <c r="H483" s="30">
        <f>(J483*'data'!$C$16+K483*OFFSET('data'!$C$17,0,$D$3)-I482*(OFFSET('data'!$C$18,0,$D$3)+'data'!$C$19+OFFSET('data'!$C$20,0,$D$3)))*$C483/60</f>
        <v>-0.0506759299641621</v>
      </c>
      <c r="I483" s="30">
        <f>(G482/60)*$C483/60+H483+I482</f>
        <v>9.90551144530229</v>
      </c>
      <c r="J483" s="30">
        <f>J482+('data'!$C$19*I482-'data'!$C$16*J482)*$C483/60</f>
        <v>80.27796684712089</v>
      </c>
      <c r="K483" s="30">
        <f>K482+(OFFSET('data'!$C$20,0,$D$3)*I482-OFFSET('data'!$C$17,0,$D$3)*K482)*$C483/60</f>
        <v>107.328666390126</v>
      </c>
      <c r="L483" s="28">
        <f>$A483/60</f>
        <v>39.8760144339082</v>
      </c>
      <c r="M483" s="24">
        <f>I483/'data'!$C$15*1000</f>
        <v>1.5133657097108</v>
      </c>
      <c r="N483" s="24">
        <f>N482+'data'!$G$21*(M482-N482)/60*C482</f>
        <v>2.77652388673253</v>
      </c>
      <c r="O483" s="25">
        <f>IF(N483&lt;='data'!$G$22,1.89,1.47)</f>
        <v>1.89</v>
      </c>
      <c r="P483" s="24">
        <f>$A483</f>
        <v>2392.560866034490</v>
      </c>
      <c r="Q483" s="29">
        <f>'data'!$G$23-'data'!$G$23*(1-('data'!$G$22^O483)/('data'!$G$22^O483+N483^O483))</f>
        <v>49.6581054599705</v>
      </c>
      <c r="R483" s="29">
        <f>VLOOKUP(IF(P483-'data'!$G$24&lt;0,0,P483-'data'!$G$24),P2:Q1104,2)</f>
        <v>48.7174349802007</v>
      </c>
    </row>
    <row r="484" ht="20.05" customHeight="1">
      <c r="A484" s="22">
        <f>$A483+C483</f>
        <v>2397.560866034490</v>
      </c>
      <c r="B484" s="23">
        <v>2</v>
      </c>
      <c r="C484" s="24">
        <v>5</v>
      </c>
      <c r="D484" t="b" s="25">
        <f>D$3</f>
        <v>1</v>
      </c>
      <c r="E484" s="24">
        <f>IF(B484-B483&gt;0,(B484-B483)/'data'!$G$26*100-1,E483-C484)</f>
        <v>-2350</v>
      </c>
      <c r="F484" s="25">
        <f>3600*(B484*'data'!$C$15/1000-H484-I484)/C484</f>
        <v>2364.112565718750</v>
      </c>
      <c r="G484" s="25">
        <f>IF(N484&gt;B484,0,IF(E484&gt;0,'data'!$H$29,IF(F484&lt;0,0,F484)))</f>
        <v>0</v>
      </c>
      <c r="H484" s="30">
        <f>(J484*'data'!$C$16+K484*OFFSET('data'!$C$17,0,$D$3)-I483*(OFFSET('data'!$C$18,0,$D$3)+'data'!$C$19+OFFSET('data'!$C$20,0,$D$3)))*$C484/60</f>
        <v>-0.0491484472829249</v>
      </c>
      <c r="I484" s="30">
        <f>(G483/60)*$C484/60+H484+I483</f>
        <v>9.856362998019369</v>
      </c>
      <c r="J484" s="30">
        <f>J483+('data'!$C$19*I483-'data'!$C$16*J483)*$C484/60</f>
        <v>80.0462634361824</v>
      </c>
      <c r="K484" s="30">
        <f>K483+(OFFSET('data'!$C$20,0,$D$3)*I483-OFFSET('data'!$C$17,0,$D$3)*K483)*$C484/60</f>
        <v>107.385631024408</v>
      </c>
      <c r="L484" s="28">
        <f>$A484/60</f>
        <v>39.9593477672415</v>
      </c>
      <c r="M484" s="24">
        <f>I484/'data'!$C$15*1000</f>
        <v>1.50585680164338</v>
      </c>
      <c r="N484" s="24">
        <f>N483+'data'!$G$21*(M483-N483)/60*C483</f>
        <v>2.76166003512877</v>
      </c>
      <c r="O484" s="25">
        <f>IF(N484&lt;='data'!$G$22,1.89,1.47)</f>
        <v>1.89</v>
      </c>
      <c r="P484" s="24">
        <f>$A484</f>
        <v>2397.560866034490</v>
      </c>
      <c r="Q484" s="29">
        <f>'data'!$G$23-'data'!$G$23*(1-('data'!$G$22^O484)/('data'!$G$22^O484+N484^O484))</f>
        <v>49.8928084388506</v>
      </c>
      <c r="R484" s="29">
        <f>VLOOKUP(IF(P484-'data'!$G$24&lt;0,0,P484-'data'!$G$24),P2:Q1104,2)</f>
        <v>48.9527765790768</v>
      </c>
    </row>
    <row r="485" ht="20.05" customHeight="1">
      <c r="A485" s="22">
        <f>$A484+C484</f>
        <v>2402.560866034490</v>
      </c>
      <c r="B485" s="23">
        <v>2</v>
      </c>
      <c r="C485" s="24">
        <v>5</v>
      </c>
      <c r="D485" t="b" s="25">
        <f>D$3</f>
        <v>1</v>
      </c>
      <c r="E485" s="24">
        <f>IF(B485-B484&gt;0,(B485-B484)/'data'!$G$26*100-1,E484-C485)</f>
        <v>-2355</v>
      </c>
      <c r="F485" s="25">
        <f>3600*(B485*'data'!$C$15/1000-H485-I485)/C485</f>
        <v>2397.423070820670</v>
      </c>
      <c r="G485" s="25">
        <f>IF(N485&gt;B485,0,IF(E485&gt;0,'data'!$H$29,IF(F485&lt;0,0,F485)))</f>
        <v>0</v>
      </c>
      <c r="H485" s="30">
        <f>(J485*'data'!$C$16+K485*OFFSET('data'!$C$17,0,$D$3)-I484*(OFFSET('data'!$C$18,0,$D$3)+'data'!$C$19+OFFSET('data'!$C$20,0,$D$3)))*$C485/60</f>
        <v>-0.0477065188511328</v>
      </c>
      <c r="I485" s="30">
        <f>(G484/60)*$C485/60+H485+I484</f>
        <v>9.80865647916824</v>
      </c>
      <c r="J485" s="30">
        <f>J484+('data'!$C$19*I484-'data'!$C$16*J484)*$C485/60</f>
        <v>79.8147319240353</v>
      </c>
      <c r="K485" s="30">
        <f>K484+(OFFSET('data'!$C$20,0,$D$3)*I484-OFFSET('data'!$C$17,0,$D$3)*K484)*$C485/60</f>
        <v>107.442086874295</v>
      </c>
      <c r="L485" s="28">
        <f>$A485/60</f>
        <v>40.0426811005748</v>
      </c>
      <c r="M485" s="24">
        <f>I485/'data'!$C$15*1000</f>
        <v>1.49856819164503</v>
      </c>
      <c r="N485" s="24">
        <f>N484+'data'!$G$21*(M484-N484)/60*C484</f>
        <v>2.74688273071384</v>
      </c>
      <c r="O485" s="25">
        <f>IF(N485&lt;='data'!$G$22,1.89,1.47)</f>
        <v>1.89</v>
      </c>
      <c r="P485" s="24">
        <f>$A485</f>
        <v>2402.560866034490</v>
      </c>
      <c r="Q485" s="29">
        <f>'data'!$G$23-'data'!$G$23*(1-('data'!$G$22^O485)/('data'!$G$22^O485+N485^O485))</f>
        <v>50.1272268488856</v>
      </c>
      <c r="R485" s="29">
        <f>VLOOKUP(IF(P485-'data'!$G$24&lt;0,0,P485-'data'!$G$24),P2:Q1104,2)</f>
        <v>49.1880383918479</v>
      </c>
    </row>
    <row r="486" ht="20.05" customHeight="1">
      <c r="A486" s="22">
        <f>$A485+C485</f>
        <v>2407.560866034490</v>
      </c>
      <c r="B486" s="23">
        <v>2</v>
      </c>
      <c r="C486" s="24">
        <v>5</v>
      </c>
      <c r="D486" t="b" s="25">
        <f>D$3</f>
        <v>1</v>
      </c>
      <c r="E486" s="24">
        <f>IF(B486-B485&gt;0,(B486-B485)/'data'!$G$26*100-1,E485-C486)</f>
        <v>-2360</v>
      </c>
      <c r="F486" s="25">
        <f>3600*(B486*'data'!$C$15/1000-H486-I486)/C486</f>
        <v>2429.811325669440</v>
      </c>
      <c r="G486" s="25">
        <f>IF(N486&gt;B486,0,IF(E486&gt;0,'data'!$H$29,IF(F486&lt;0,0,F486)))</f>
        <v>0</v>
      </c>
      <c r="H486" s="30">
        <f>(J486*'data'!$C$16+K486*OFFSET('data'!$C$17,0,$D$3)-I485*(OFFSET('data'!$C$18,0,$D$3)+'data'!$C$19+OFFSET('data'!$C$20,0,$D$3)))*$C486/60</f>
        <v>-0.0463451030705445</v>
      </c>
      <c r="I486" s="30">
        <f>(G485/60)*$C486/60+H486+I485</f>
        <v>9.762311376097699</v>
      </c>
      <c r="J486" s="30">
        <f>J485+('data'!$C$19*I485-'data'!$C$16*J485)*$C486/60</f>
        <v>79.5834061504419</v>
      </c>
      <c r="K486" s="30">
        <f>K485+(OFFSET('data'!$C$20,0,$D$3)*I485-OFFSET('data'!$C$17,0,$D$3)*K485)*$C486/60</f>
        <v>107.498048420683</v>
      </c>
      <c r="L486" s="28">
        <f>$A486/60</f>
        <v>40.1260144339082</v>
      </c>
      <c r="M486" s="24">
        <f>I486/'data'!$C$15*1000</f>
        <v>1.49148757897932</v>
      </c>
      <c r="N486" s="24">
        <f>N485+'data'!$G$21*(M485-N485)/60*C485</f>
        <v>2.73219354736288</v>
      </c>
      <c r="O486" s="25">
        <f>IF(N486&lt;='data'!$G$22,1.89,1.47)</f>
        <v>1.89</v>
      </c>
      <c r="P486" s="24">
        <f>$A486</f>
        <v>2407.560866034490</v>
      </c>
      <c r="Q486" s="29">
        <f>'data'!$G$23-'data'!$G$23*(1-('data'!$G$22^O486)/('data'!$G$22^O486+N486^O486))</f>
        <v>50.3613153681962</v>
      </c>
      <c r="R486" s="29">
        <f>VLOOKUP(IF(P486-'data'!$G$24&lt;0,0,P486-'data'!$G$24),P2:Q1104,2)</f>
        <v>49.4231654746344</v>
      </c>
    </row>
    <row r="487" ht="20.05" customHeight="1">
      <c r="A487" s="22">
        <f>$A486+C486</f>
        <v>2412.560866034490</v>
      </c>
      <c r="B487" s="23">
        <v>2</v>
      </c>
      <c r="C487" s="24">
        <v>5</v>
      </c>
      <c r="D487" t="b" s="25">
        <f>D$3</f>
        <v>1</v>
      </c>
      <c r="E487" s="24">
        <f>IF(B487-B486&gt;0,(B487-B486)/'data'!$G$26*100-1,E486-C487)</f>
        <v>-2365</v>
      </c>
      <c r="F487" s="25">
        <f>3600*(B487*'data'!$C$15/1000-H487-I487)/C487</f>
        <v>2461.328468531050</v>
      </c>
      <c r="G487" s="25">
        <f>IF(N487&gt;B487,0,IF(E487&gt;0,'data'!$H$29,IF(F487&lt;0,0,F487)))</f>
        <v>0</v>
      </c>
      <c r="H487" s="30">
        <f>(J487*'data'!$C$16+K487*OFFSET('data'!$C$17,0,$D$3)-I486*(OFFSET('data'!$C$18,0,$D$3)+'data'!$C$19+OFFSET('data'!$C$20,0,$D$3)))*$C487/60</f>
        <v>-0.0450594563002844</v>
      </c>
      <c r="I487" s="30">
        <f>(G486/60)*$C487/60+H487+I486</f>
        <v>9.71725191979742</v>
      </c>
      <c r="J487" s="30">
        <f>J486+('data'!$C$19*I486-'data'!$C$16*J486)*$C487/60</f>
        <v>79.3523178107508</v>
      </c>
      <c r="K487" s="30">
        <f>K486+(OFFSET('data'!$C$20,0,$D$3)*I486-OFFSET('data'!$C$17,0,$D$3)*K486)*$C487/60</f>
        <v>107.553529341245</v>
      </c>
      <c r="L487" s="28">
        <f>$A487/60</f>
        <v>40.2093477672415</v>
      </c>
      <c r="M487" s="24">
        <f>I487/'data'!$C$15*1000</f>
        <v>1.48460338764406</v>
      </c>
      <c r="N487" s="24">
        <f>N486+'data'!$G$21*(M486-N486)/60*C486</f>
        <v>2.7175938956855</v>
      </c>
      <c r="O487" s="25">
        <f>IF(N487&lt;='data'!$G$22,1.89,1.47)</f>
        <v>1.89</v>
      </c>
      <c r="P487" s="24">
        <f>$A487</f>
        <v>2412.560866034490</v>
      </c>
      <c r="Q487" s="29">
        <f>'data'!$G$23-'data'!$G$23*(1-('data'!$G$22^O487)/('data'!$G$22^O487+N487^O487))</f>
        <v>50.5950308147027</v>
      </c>
      <c r="R487" s="29">
        <f>VLOOKUP(IF(P487-'data'!$G$24&lt;0,0,P487-'data'!$G$24),P2:Q1104,2)</f>
        <v>49.6581054599705</v>
      </c>
    </row>
    <row r="488" ht="20.05" customHeight="1">
      <c r="A488" s="22">
        <f>$A487+C487</f>
        <v>2417.560866034490</v>
      </c>
      <c r="B488" s="23">
        <v>2</v>
      </c>
      <c r="C488" s="24">
        <v>5</v>
      </c>
      <c r="D488" t="b" s="25">
        <f>D$3</f>
        <v>1</v>
      </c>
      <c r="E488" s="24">
        <f>IF(B488-B487&gt;0,(B488-B487)/'data'!$G$26*100-1,E487-C488)</f>
        <v>-2370</v>
      </c>
      <c r="F488" s="25">
        <f>3600*(B488*'data'!$C$15/1000-H488-I488)/C488</f>
        <v>2492.022625947340</v>
      </c>
      <c r="G488" s="25">
        <f>IF(N488&gt;B488,0,IF(E488&gt;0,'data'!$H$29,IF(F488&lt;0,0,F488)))</f>
        <v>0</v>
      </c>
      <c r="H488" s="30">
        <f>(J488*'data'!$C$16+K488*OFFSET('data'!$C$17,0,$D$3)-I487*(OFFSET('data'!$C$18,0,$D$3)+'data'!$C$19+OFFSET('data'!$C$20,0,$D$3)))*$C488/60</f>
        <v>-0.0438451152447886</v>
      </c>
      <c r="I488" s="30">
        <f>(G487/60)*$C488/60+H488+I487</f>
        <v>9.673406804552631</v>
      </c>
      <c r="J488" s="30">
        <f>J487+('data'!$C$19*I487-'data'!$C$16*J487)*$C488/60</f>
        <v>79.12149658312561</v>
      </c>
      <c r="K488" s="30">
        <f>K487+(OFFSET('data'!$C$20,0,$D$3)*I487-OFFSET('data'!$C$17,0,$D$3)*K487)*$C488/60</f>
        <v>107.608542557736</v>
      </c>
      <c r="L488" s="28">
        <f>$A488/60</f>
        <v>40.2926811005748</v>
      </c>
      <c r="M488" s="24">
        <f>I488/'data'!$C$15*1000</f>
        <v>1.47790472354012</v>
      </c>
      <c r="N488" s="24">
        <f>N487+'data'!$G$21*(M487-N487)/60*C487</f>
        <v>2.70308503347508</v>
      </c>
      <c r="O488" s="25">
        <f>IF(N488&lt;='data'!$G$22,1.89,1.47)</f>
        <v>1.89</v>
      </c>
      <c r="P488" s="24">
        <f>$A488</f>
        <v>2417.560866034490</v>
      </c>
      <c r="Q488" s="29">
        <f>'data'!$G$23-'data'!$G$23*(1-('data'!$G$22^O488)/('data'!$G$22^O488+N488^O488))</f>
        <v>50.8283320504896</v>
      </c>
      <c r="R488" s="29">
        <f>VLOOKUP(IF(P488-'data'!$G$24&lt;0,0,P488-'data'!$G$24),P2:Q1104,2)</f>
        <v>49.8928084388506</v>
      </c>
    </row>
    <row r="489" ht="20.05" customHeight="1">
      <c r="A489" s="22">
        <f>$A488+C488</f>
        <v>2422.560866034490</v>
      </c>
      <c r="B489" s="23">
        <v>2</v>
      </c>
      <c r="C489" s="24">
        <v>5</v>
      </c>
      <c r="D489" t="b" s="25">
        <f>D$3</f>
        <v>1</v>
      </c>
      <c r="E489" s="24">
        <f>IF(B489-B488&gt;0,(B489-B488)/'data'!$G$26*100-1,E488-C489)</f>
        <v>-2375</v>
      </c>
      <c r="F489" s="25">
        <f>3600*(B489*'data'!$C$15/1000-H489-I489)/C489</f>
        <v>2521.939090722330</v>
      </c>
      <c r="G489" s="25">
        <f>IF(N489&gt;B489,0,IF(E489&gt;0,'data'!$H$29,IF(F489&lt;0,0,F489)))</f>
        <v>0</v>
      </c>
      <c r="H489" s="30">
        <f>(J489*'data'!$C$16+K489*OFFSET('data'!$C$17,0,$D$3)-I488*(OFFSET('data'!$C$18,0,$D$3)+'data'!$C$19+OFFSET('data'!$C$20,0,$D$3)))*$C489/60</f>
        <v>-0.0426978803827986</v>
      </c>
      <c r="I489" s="30">
        <f>(G488/60)*$C489/60+H489+I488</f>
        <v>9.630708924169831</v>
      </c>
      <c r="J489" s="30">
        <f>J488+('data'!$C$19*I488-'data'!$C$16*J488)*$C489/60</f>
        <v>78.89097024825141</v>
      </c>
      <c r="K489" s="30">
        <f>K488+(OFFSET('data'!$C$20,0,$D$3)*I488-OFFSET('data'!$C$17,0,$D$3)*K488)*$C489/60</f>
        <v>107.663100280501</v>
      </c>
      <c r="L489" s="28">
        <f>$A489/60</f>
        <v>40.3760144339082</v>
      </c>
      <c r="M489" s="24">
        <f>I489/'data'!$C$15*1000</f>
        <v>1.47138133417195</v>
      </c>
      <c r="N489" s="24">
        <f>N488+'data'!$G$21*(M488-N488)/60*C488</f>
        <v>2.68866807553109</v>
      </c>
      <c r="O489" s="25">
        <f>IF(N489&lt;='data'!$G$22,1.89,1.47)</f>
        <v>1.89</v>
      </c>
      <c r="P489" s="24">
        <f>$A489</f>
        <v>2422.560866034490</v>
      </c>
      <c r="Q489" s="29">
        <f>'data'!$G$23-'data'!$G$23*(1-('data'!$G$22^O489)/('data'!$G$22^O489+N489^O489))</f>
        <v>51.0611798909511</v>
      </c>
      <c r="R489" s="29">
        <f>VLOOKUP(IF(P489-'data'!$G$24&lt;0,0,P489-'data'!$G$24),P2:Q1104,2)</f>
        <v>50.1272268488856</v>
      </c>
    </row>
    <row r="490" ht="20.05" customHeight="1">
      <c r="A490" s="22">
        <f>$A489+C489</f>
        <v>2427.560866034490</v>
      </c>
      <c r="B490" s="23">
        <v>2</v>
      </c>
      <c r="C490" s="24">
        <v>5</v>
      </c>
      <c r="D490" t="b" s="25">
        <f>D$3</f>
        <v>1</v>
      </c>
      <c r="E490" s="24">
        <f>IF(B490-B489&gt;0,(B490-B489)/'data'!$G$26*100-1,E489-C490)</f>
        <v>-2380</v>
      </c>
      <c r="F490" s="25">
        <f>3600*(B490*'data'!$C$15/1000-H490-I490)/C490</f>
        <v>2551.120489387960</v>
      </c>
      <c r="G490" s="25">
        <f>IF(N490&gt;B490,0,IF(E490&gt;0,'data'!$H$29,IF(F490&lt;0,0,F490)))</f>
        <v>0</v>
      </c>
      <c r="H490" s="30">
        <f>(J490*'data'!$C$16+K490*OFFSET('data'!$C$17,0,$D$3)-I489*(OFFSET('data'!$C$18,0,$D$3)+'data'!$C$19+OFFSET('data'!$C$20,0,$D$3)))*$C490/60</f>
        <v>-0.0416138003758658</v>
      </c>
      <c r="I490" s="30">
        <f>(G489/60)*$C490/60+H490+I489</f>
        <v>9.58909512379396</v>
      </c>
      <c r="J490" s="30">
        <f>J489+('data'!$C$19*I489-'data'!$C$16*J489)*$C490/60</f>
        <v>78.66076480196379</v>
      </c>
      <c r="K490" s="30">
        <f>K489+(OFFSET('data'!$C$20,0,$D$3)*I489-OFFSET('data'!$C$17,0,$D$3)*K489)*$C490/60</f>
        <v>107.717214050355</v>
      </c>
      <c r="L490" s="28">
        <f>$A490/60</f>
        <v>40.4593477672415</v>
      </c>
      <c r="M490" s="24">
        <f>I490/'data'!$C$15*1000</f>
        <v>1.46502357073011</v>
      </c>
      <c r="N490" s="24">
        <f>N489+'data'!$G$21*(M489-N489)/60*C489</f>
        <v>2.67434400289163</v>
      </c>
      <c r="O490" s="25">
        <f>IF(N490&lt;='data'!$G$22,1.89,1.47)</f>
        <v>1.89</v>
      </c>
      <c r="P490" s="24">
        <f>$A490</f>
        <v>2427.560866034490</v>
      </c>
      <c r="Q490" s="29">
        <f>'data'!$G$23-'data'!$G$23*(1-('data'!$G$22^O490)/('data'!$G$22^O490+N490^O490))</f>
        <v>51.2935370184408</v>
      </c>
      <c r="R490" s="29">
        <f>VLOOKUP(IF(P490-'data'!$G$24&lt;0,0,P490-'data'!$G$24),P2:Q1104,2)</f>
        <v>50.3613153681962</v>
      </c>
    </row>
    <row r="491" ht="20.05" customHeight="1">
      <c r="A491" s="22">
        <f>$A490+C490</f>
        <v>2432.560866034490</v>
      </c>
      <c r="B491" s="23">
        <v>2</v>
      </c>
      <c r="C491" s="24">
        <v>5</v>
      </c>
      <c r="D491" t="b" s="25">
        <f>D$3</f>
        <v>1</v>
      </c>
      <c r="E491" s="24">
        <f>IF(B491-B490&gt;0,(B491-B490)/'data'!$G$26*100-1,E490-C491)</f>
        <v>-2385</v>
      </c>
      <c r="F491" s="25">
        <f>3600*(B491*'data'!$C$15/1000-H491-I491)/C491</f>
        <v>2579.606939771120</v>
      </c>
      <c r="G491" s="25">
        <f>IF(N491&gt;B491,0,IF(E491&gt;0,'data'!$H$29,IF(F491&lt;0,0,F491)))</f>
        <v>0</v>
      </c>
      <c r="H491" s="30">
        <f>(J491*'data'!$C$16+K491*OFFSET('data'!$C$17,0,$D$3)-I490*(OFFSET('data'!$C$18,0,$D$3)+'data'!$C$19+OFFSET('data'!$C$20,0,$D$3)))*$C491/60</f>
        <v>-0.0405891573984628</v>
      </c>
      <c r="I491" s="30">
        <f>(G490/60)*$C491/60+H491+I490</f>
        <v>9.548505966395499</v>
      </c>
      <c r="J491" s="30">
        <f>J490+('data'!$C$19*I490-'data'!$C$16*J490)*$C491/60</f>
        <v>78.43090456121899</v>
      </c>
      <c r="K491" s="30">
        <f>K490+(OFFSET('data'!$C$20,0,$D$3)*I490-OFFSET('data'!$C$17,0,$D$3)*K490)*$C491/60</f>
        <v>107.770894777988</v>
      </c>
      <c r="L491" s="28">
        <f>$A491/60</f>
        <v>40.5426811005748</v>
      </c>
      <c r="M491" s="24">
        <f>I491/'data'!$C$15*1000</f>
        <v>1.45882235241523</v>
      </c>
      <c r="N491" s="24">
        <f>N490+'data'!$G$21*(M490-N490)/60*C490</f>
        <v>2.6601136715111</v>
      </c>
      <c r="O491" s="25">
        <f>IF(N491&lt;='data'!$G$22,1.89,1.47)</f>
        <v>1.89</v>
      </c>
      <c r="P491" s="24">
        <f>$A491</f>
        <v>2432.560866034490</v>
      </c>
      <c r="Q491" s="29">
        <f>'data'!$G$23-'data'!$G$23*(1-('data'!$G$22^O491)/('data'!$G$22^O491+N491^O491))</f>
        <v>51.5253679001704</v>
      </c>
      <c r="R491" s="29">
        <f>VLOOKUP(IF(P491-'data'!$G$24&lt;0,0,P491-'data'!$G$24),P2:Q1104,2)</f>
        <v>50.5950308147027</v>
      </c>
    </row>
    <row r="492" ht="20.05" customHeight="1">
      <c r="A492" s="22">
        <f>$A491+C491</f>
        <v>2437.560866034490</v>
      </c>
      <c r="B492" s="23">
        <v>2</v>
      </c>
      <c r="C492" s="24">
        <v>5</v>
      </c>
      <c r="D492" t="b" s="25">
        <f>D$3</f>
        <v>1</v>
      </c>
      <c r="E492" s="24">
        <f>IF(B492-B491&gt;0,(B492-B491)/'data'!$G$26*100-1,E491-C492)</f>
        <v>-2390</v>
      </c>
      <c r="F492" s="25">
        <f>3600*(B492*'data'!$C$15/1000-H492-I492)/C492</f>
        <v>2607.436199246960</v>
      </c>
      <c r="G492" s="25">
        <f>IF(N492&gt;B492,0,IF(E492&gt;0,'data'!$H$29,IF(F492&lt;0,0,F492)))</f>
        <v>0</v>
      </c>
      <c r="H492" s="30">
        <f>(J492*'data'!$C$16+K492*OFFSET('data'!$C$17,0,$D$3)-I491*(OFFSET('data'!$C$18,0,$D$3)+'data'!$C$19+OFFSET('data'!$C$20,0,$D$3)))*$C492/60</f>
        <v>-0.0396204533352329</v>
      </c>
      <c r="I492" s="30">
        <f>(G491/60)*$C492/60+H492+I491</f>
        <v>9.508885513060269</v>
      </c>
      <c r="J492" s="30">
        <f>J491+('data'!$C$19*I491-'data'!$C$16*J491)*$C492/60</f>
        <v>78.2014122637986</v>
      </c>
      <c r="K492" s="30">
        <f>K491+(OFFSET('data'!$C$20,0,$D$3)*I491-OFFSET('data'!$C$17,0,$D$3)*K491)*$C492/60</f>
        <v>107.824152781039</v>
      </c>
      <c r="L492" s="28">
        <f>$A492/60</f>
        <v>40.6260144339082</v>
      </c>
      <c r="M492" s="24">
        <f>I492/'data'!$C$15*1000</f>
        <v>1.45276913287055</v>
      </c>
      <c r="N492" s="24">
        <f>N491+'data'!$G$21*(M491-N491)/60*C491</f>
        <v>2.64597782041601</v>
      </c>
      <c r="O492" s="25">
        <f>IF(N492&lt;='data'!$G$22,1.89,1.47)</f>
        <v>1.89</v>
      </c>
      <c r="P492" s="24">
        <f>$A492</f>
        <v>2437.560866034490</v>
      </c>
      <c r="Q492" s="29">
        <f>'data'!$G$23-'data'!$G$23*(1-('data'!$G$22^O492)/('data'!$G$22^O492+N492^O492))</f>
        <v>51.7566387101179</v>
      </c>
      <c r="R492" s="29">
        <f>VLOOKUP(IF(P492-'data'!$G$24&lt;0,0,P492-'data'!$G$24),P2:Q1104,2)</f>
        <v>50.8283320504896</v>
      </c>
    </row>
    <row r="493" ht="20.05" customHeight="1">
      <c r="A493" s="22">
        <f>$A492+C492</f>
        <v>2442.560866034490</v>
      </c>
      <c r="B493" s="23">
        <v>2</v>
      </c>
      <c r="C493" s="24">
        <v>5</v>
      </c>
      <c r="D493" t="b" s="25">
        <f>D$3</f>
        <v>1</v>
      </c>
      <c r="E493" s="24">
        <f>IF(B493-B492&gt;0,(B493-B492)/'data'!$G$26*100-1,E492-C493)</f>
        <v>-2395</v>
      </c>
      <c r="F493" s="25">
        <f>3600*(B493*'data'!$C$15/1000-H493-I493)/C493</f>
        <v>2634.643804229120</v>
      </c>
      <c r="G493" s="25">
        <f>IF(N493&gt;B493,0,IF(E493&gt;0,'data'!$H$29,IF(F493&lt;0,0,F493)))</f>
        <v>0</v>
      </c>
      <c r="H493" s="30">
        <f>(J493*'data'!$C$16+K493*OFFSET('data'!$C$17,0,$D$3)-I492*(OFFSET('data'!$C$18,0,$D$3)+'data'!$C$19+OFFSET('data'!$C$20,0,$D$3)))*$C493/60</f>
        <v>-0.0387043967941141</v>
      </c>
      <c r="I493" s="30">
        <f>(G492/60)*$C493/60+H493+I492</f>
        <v>9.47018111626616</v>
      </c>
      <c r="J493" s="30">
        <f>J492+('data'!$C$19*I492-'data'!$C$16*J492)*$C493/60</f>
        <v>77.972309162119</v>
      </c>
      <c r="K493" s="30">
        <f>K492+(OFFSET('data'!$C$20,0,$D$3)*I492-OFFSET('data'!$C$17,0,$D$3)*K492)*$C493/60</f>
        <v>107.876997818983</v>
      </c>
      <c r="L493" s="28">
        <f>$A493/60</f>
        <v>40.7093477672415</v>
      </c>
      <c r="M493" s="24">
        <f>I493/'data'!$C$15*1000</f>
        <v>1.44685586859877</v>
      </c>
      <c r="N493" s="24">
        <f>N492+'data'!$G$21*(M492-N492)/60*C492</f>
        <v>2.63193707936977</v>
      </c>
      <c r="O493" s="25">
        <f>IF(N493&lt;='data'!$G$22,1.89,1.47)</f>
        <v>1.89</v>
      </c>
      <c r="P493" s="24">
        <f>$A493</f>
        <v>2442.560866034490</v>
      </c>
      <c r="Q493" s="29">
        <f>'data'!$G$23-'data'!$G$23*(1-('data'!$G$22^O493)/('data'!$G$22^O493+N493^O493))</f>
        <v>51.9873172547221</v>
      </c>
      <c r="R493" s="29">
        <f>VLOOKUP(IF(P493-'data'!$G$24&lt;0,0,P493-'data'!$G$24),P2:Q1104,2)</f>
        <v>51.0611798909511</v>
      </c>
    </row>
    <row r="494" ht="20.05" customHeight="1">
      <c r="A494" s="22">
        <f>$A493+C493</f>
        <v>2447.560866034490</v>
      </c>
      <c r="B494" s="23">
        <v>2</v>
      </c>
      <c r="C494" s="24">
        <v>5</v>
      </c>
      <c r="D494" t="b" s="25">
        <f>D$3</f>
        <v>1</v>
      </c>
      <c r="E494" s="24">
        <f>IF(B494-B493&gt;0,(B494-B493)/'data'!$G$26*100-1,E493-C494)</f>
        <v>-2400</v>
      </c>
      <c r="F494" s="25">
        <f>3600*(B494*'data'!$C$15/1000-H494-I494)/C494</f>
        <v>2661.263201414810</v>
      </c>
      <c r="G494" s="25">
        <f>IF(N494&gt;B494,0,IF(E494&gt;0,'data'!$H$29,IF(F494&lt;0,0,F494)))</f>
        <v>0</v>
      </c>
      <c r="H494" s="30">
        <f>(J494*'data'!$C$16+K494*OFFSET('data'!$C$17,0,$D$3)-I493*(OFFSET('data'!$C$18,0,$D$3)+'data'!$C$19+OFFSET('data'!$C$20,0,$D$3)))*$C494/60</f>
        <v>-0.03783789088712</v>
      </c>
      <c r="I494" s="30">
        <f>(G493/60)*$C494/60+H494+I493</f>
        <v>9.432343225379039</v>
      </c>
      <c r="J494" s="30">
        <f>J493+('data'!$C$19*I493-'data'!$C$16*J493)*$C494/60</f>
        <v>77.74361511149461</v>
      </c>
      <c r="K494" s="30">
        <f>K493+(OFFSET('data'!$C$20,0,$D$3)*I493-OFFSET('data'!$C$17,0,$D$3)*K493)*$C494/60</f>
        <v>107.929439125950</v>
      </c>
      <c r="L494" s="28">
        <f>$A494/60</f>
        <v>40.7926811005748</v>
      </c>
      <c r="M494" s="24">
        <f>I494/'data'!$C$15*1000</f>
        <v>1.44107498924564</v>
      </c>
      <c r="N494" s="24">
        <f>N493+'data'!$G$21*(M493-N493)/60*C493</f>
        <v>2.61799197607571</v>
      </c>
      <c r="O494" s="25">
        <f>IF(N494&lt;='data'!$G$22,1.89,1.47)</f>
        <v>1.89</v>
      </c>
      <c r="P494" s="24">
        <f>$A494</f>
        <v>2447.560866034490</v>
      </c>
      <c r="Q494" s="29">
        <f>'data'!$G$23-'data'!$G$23*(1-('data'!$G$22^O494)/('data'!$G$22^O494+N494^O494))</f>
        <v>52.2173729021546</v>
      </c>
      <c r="R494" s="29">
        <f>VLOOKUP(IF(P494-'data'!$G$24&lt;0,0,P494-'data'!$G$24),P2:Q1104,2)</f>
        <v>51.2935370184408</v>
      </c>
    </row>
    <row r="495" ht="20.05" customHeight="1">
      <c r="A495" s="22">
        <f>$A494+C494</f>
        <v>2452.560866034490</v>
      </c>
      <c r="B495" s="23">
        <v>2</v>
      </c>
      <c r="C495" s="24">
        <v>5</v>
      </c>
      <c r="D495" t="b" s="25">
        <f>D$3</f>
        <v>1</v>
      </c>
      <c r="E495" s="24">
        <f>IF(B495-B494&gt;0,(B495-B494)/'data'!$G$26*100-1,E494-C495)</f>
        <v>-2405</v>
      </c>
      <c r="F495" s="25">
        <f>3600*(B495*'data'!$C$15/1000-H495-I495)/C495</f>
        <v>2687.325871272160</v>
      </c>
      <c r="G495" s="25">
        <f>IF(N495&gt;B495,0,IF(E495&gt;0,'data'!$H$29,IF(F495&lt;0,0,F495)))</f>
        <v>0</v>
      </c>
      <c r="H495" s="30">
        <f>(J495*'data'!$C$16+K495*OFFSET('data'!$C$17,0,$D$3)-I494*(OFFSET('data'!$C$18,0,$D$3)+'data'!$C$19+OFFSET('data'!$C$20,0,$D$3)))*$C495/60</f>
        <v>-0.0370180217333904</v>
      </c>
      <c r="I495" s="30">
        <f>(G494/60)*$C495/60+H495+I494</f>
        <v>9.395325203645649</v>
      </c>
      <c r="J495" s="30">
        <f>J494+('data'!$C$19*I494-'data'!$C$16*J494)*$C495/60</f>
        <v>77.515348653182</v>
      </c>
      <c r="K495" s="30">
        <f>K494+(OFFSET('data'!$C$20,0,$D$3)*I494-OFFSET('data'!$C$17,0,$D$3)*K494)*$C495/60</f>
        <v>107.981485441613</v>
      </c>
      <c r="L495" s="28">
        <f>$A495/60</f>
        <v>40.8760144339082</v>
      </c>
      <c r="M495" s="24">
        <f>I495/'data'!$C$15*1000</f>
        <v>1.43541936964013</v>
      </c>
      <c r="N495" s="24">
        <f>N494+'data'!$G$21*(M494-N494)/60*C494</f>
        <v>2.60414294294556</v>
      </c>
      <c r="O495" s="25">
        <f>IF(N495&lt;='data'!$G$22,1.89,1.47)</f>
        <v>1.89</v>
      </c>
      <c r="P495" s="24">
        <f>$A495</f>
        <v>2452.560866034490</v>
      </c>
      <c r="Q495" s="29">
        <f>'data'!$G$23-'data'!$G$23*(1-('data'!$G$22^O495)/('data'!$G$22^O495+N495^O495))</f>
        <v>52.4467765149767</v>
      </c>
      <c r="R495" s="29">
        <f>VLOOKUP(IF(P495-'data'!$G$24&lt;0,0,P495-'data'!$G$24),P2:Q1104,2)</f>
        <v>51.5253679001704</v>
      </c>
    </row>
    <row r="496" ht="20.05" customHeight="1">
      <c r="A496" s="22">
        <f>$A495+C495</f>
        <v>2457.560866034490</v>
      </c>
      <c r="B496" s="23">
        <v>2</v>
      </c>
      <c r="C496" s="24">
        <v>5</v>
      </c>
      <c r="D496" t="b" s="25">
        <f>D$3</f>
        <v>1</v>
      </c>
      <c r="E496" s="24">
        <f>IF(B496-B495&gt;0,(B496-B495)/'data'!$G$26*100-1,E495-C496)</f>
        <v>-2410</v>
      </c>
      <c r="F496" s="25">
        <f>3600*(B496*'data'!$C$15/1000-H496-I496)/C496</f>
        <v>2712.861444228360</v>
      </c>
      <c r="G496" s="25">
        <f>IF(N496&gt;B496,0,IF(E496&gt;0,'data'!$H$29,IF(F496&lt;0,0,F496)))</f>
        <v>0</v>
      </c>
      <c r="H496" s="30">
        <f>(J496*'data'!$C$16+K496*OFFSET('data'!$C$17,0,$D$3)-I495*(OFFSET('data'!$C$18,0,$D$3)+'data'!$C$19+OFFSET('data'!$C$20,0,$D$3)))*$C496/60</f>
        <v>-0.0362420476418302</v>
      </c>
      <c r="I496" s="30">
        <f>(G495/60)*$C496/60+H496+I495</f>
        <v>9.35908315600382</v>
      </c>
      <c r="J496" s="30">
        <f>J495+('data'!$C$19*I495-'data'!$C$16*J495)*$C496/60</f>
        <v>77.287527092514</v>
      </c>
      <c r="K496" s="30">
        <f>K495+(OFFSET('data'!$C$20,0,$D$3)*I495-OFFSET('data'!$C$17,0,$D$3)*K495)*$C496/60</f>
        <v>108.033145040245</v>
      </c>
      <c r="L496" s="28">
        <f>$A496/60</f>
        <v>40.9593477672415</v>
      </c>
      <c r="M496" s="24">
        <f>I496/'data'!$C$15*1000</f>
        <v>1.42988230348724</v>
      </c>
      <c r="N496" s="24">
        <f>N495+'data'!$G$21*(M495-N495)/60*C495</f>
        <v>2.59039032345938</v>
      </c>
      <c r="O496" s="25">
        <f>IF(N496&lt;='data'!$G$22,1.89,1.47)</f>
        <v>1.89</v>
      </c>
      <c r="P496" s="24">
        <f>$A496</f>
        <v>2457.560866034490</v>
      </c>
      <c r="Q496" s="29">
        <f>'data'!$G$23-'data'!$G$23*(1-('data'!$G$22^O496)/('data'!$G$22^O496+N496^O496))</f>
        <v>52.675500385995</v>
      </c>
      <c r="R496" s="29">
        <f>VLOOKUP(IF(P496-'data'!$G$24&lt;0,0,P496-'data'!$G$24),P2:Q1104,2)</f>
        <v>51.7566387101179</v>
      </c>
    </row>
    <row r="497" ht="20.05" customHeight="1">
      <c r="A497" s="22">
        <f>$A496+C496</f>
        <v>2462.560866034490</v>
      </c>
      <c r="B497" s="23">
        <v>2</v>
      </c>
      <c r="C497" s="24">
        <v>5</v>
      </c>
      <c r="D497" t="b" s="25">
        <f>D$3</f>
        <v>1</v>
      </c>
      <c r="E497" s="24">
        <f>IF(B497-B496&gt;0,(B497-B496)/'data'!$G$26*100-1,E496-C497)</f>
        <v>-2415</v>
      </c>
      <c r="F497" s="25">
        <f>3600*(B497*'data'!$C$15/1000-H497-I497)/C497</f>
        <v>2737.897809989990</v>
      </c>
      <c r="G497" s="25">
        <f>IF(N497&gt;B497,0,IF(E497&gt;0,'data'!$H$29,IF(F497&lt;0,0,F497)))</f>
        <v>0</v>
      </c>
      <c r="H497" s="30">
        <f>(J497*'data'!$C$16+K497*OFFSET('data'!$C$17,0,$D$3)-I496*(OFFSET('data'!$C$18,0,$D$3)+'data'!$C$19+OFFSET('data'!$C$20,0,$D$3)))*$C497/60</f>
        <v>-0.0355073889331569</v>
      </c>
      <c r="I497" s="30">
        <f>(G496/60)*$C497/60+H497+I496</f>
        <v>9.323575767070659</v>
      </c>
      <c r="J497" s="30">
        <f>J496+('data'!$C$19*I496-'data'!$C$16*J496)*$C497/60</f>
        <v>77.06016657241371</v>
      </c>
      <c r="K497" s="30">
        <f>K496+(OFFSET('data'!$C$20,0,$D$3)*I496-OFFSET('data'!$C$17,0,$D$3)*K496)*$C497/60</f>
        <v>108.084425758059</v>
      </c>
      <c r="L497" s="28">
        <f>$A497/60</f>
        <v>41.0426811005748</v>
      </c>
      <c r="M497" s="24">
        <f>I497/'data'!$C$15*1000</f>
        <v>1.4244574786158</v>
      </c>
      <c r="N497" s="24">
        <f>N496+'data'!$G$21*(M496-N496)/60*C496</f>
        <v>2.57673437814102</v>
      </c>
      <c r="O497" s="25">
        <f>IF(N497&lt;='data'!$G$22,1.89,1.47)</f>
        <v>1.89</v>
      </c>
      <c r="P497" s="24">
        <f>$A497</f>
        <v>2462.560866034490</v>
      </c>
      <c r="Q497" s="29">
        <f>'data'!$G$23-'data'!$G$23*(1-('data'!$G$22^O497)/('data'!$G$22^O497+N497^O497))</f>
        <v>52.9035181771487</v>
      </c>
      <c r="R497" s="29">
        <f>VLOOKUP(IF(P497-'data'!$G$24&lt;0,0,P497-'data'!$G$24),P2:Q1104,2)</f>
        <v>51.9873172547221</v>
      </c>
    </row>
    <row r="498" ht="20.05" customHeight="1">
      <c r="A498" s="22">
        <f>$A497+C497</f>
        <v>2467.560866034490</v>
      </c>
      <c r="B498" s="23">
        <v>2</v>
      </c>
      <c r="C498" s="24">
        <v>5</v>
      </c>
      <c r="D498" t="b" s="25">
        <f>D$3</f>
        <v>1</v>
      </c>
      <c r="E498" s="24">
        <f>IF(B498-B497&gt;0,(B498-B497)/'data'!$G$26*100-1,E497-C498)</f>
        <v>-2420</v>
      </c>
      <c r="F498" s="25">
        <f>3600*(B498*'data'!$C$15/1000-H498-I498)/C498</f>
        <v>2762.461220401650</v>
      </c>
      <c r="G498" s="25">
        <f>IF(N498&gt;B498,0,IF(E498&gt;0,'data'!$H$29,IF(F498&lt;0,0,F498)))</f>
        <v>0</v>
      </c>
      <c r="H498" s="30">
        <f>(J498*'data'!$C$16+K498*OFFSET('data'!$C$17,0,$D$3)-I497*(OFFSET('data'!$C$18,0,$D$3)+'data'!$C$19+OFFSET('data'!$C$20,0,$D$3)))*$C498/60</f>
        <v>-0.034811618363565</v>
      </c>
      <c r="I498" s="30">
        <f>(G497/60)*$C498/60+H498+I497</f>
        <v>9.2887641487071</v>
      </c>
      <c r="J498" s="30">
        <f>J497+('data'!$C$19*I497-'data'!$C$16*J497)*$C498/60</f>
        <v>76.8332821425617</v>
      </c>
      <c r="K498" s="30">
        <f>K497+(OFFSET('data'!$C$20,0,$D$3)*I497-OFFSET('data'!$C$17,0,$D$3)*K497)*$C498/60</f>
        <v>108.135335018936</v>
      </c>
      <c r="L498" s="28">
        <f>$A498/60</f>
        <v>41.1260144339082</v>
      </c>
      <c r="M498" s="24">
        <f>I498/'data'!$C$15*1000</f>
        <v>1.41913895368936</v>
      </c>
      <c r="N498" s="24">
        <f>N497+'data'!$G$21*(M497-N497)/60*C497</f>
        <v>2.56317529017203</v>
      </c>
      <c r="O498" s="25">
        <f>IF(N498&lt;='data'!$G$22,1.89,1.47)</f>
        <v>1.89</v>
      </c>
      <c r="P498" s="24">
        <f>$A498</f>
        <v>2467.560866034490</v>
      </c>
      <c r="Q498" s="29">
        <f>'data'!$G$23-'data'!$G$23*(1-('data'!$G$22^O498)/('data'!$G$22^O498+N498^O498))</f>
        <v>53.1308048612647</v>
      </c>
      <c r="R498" s="29">
        <f>VLOOKUP(IF(P498-'data'!$G$24&lt;0,0,P498-'data'!$G$24),P2:Q1104,2)</f>
        <v>52.2173729021546</v>
      </c>
    </row>
    <row r="499" ht="20.05" customHeight="1">
      <c r="A499" s="22">
        <f>$A498+C498</f>
        <v>2472.560866034490</v>
      </c>
      <c r="B499" s="23">
        <v>2</v>
      </c>
      <c r="C499" s="24">
        <v>5</v>
      </c>
      <c r="D499" t="b" s="25">
        <f>D$3</f>
        <v>1</v>
      </c>
      <c r="E499" s="24">
        <f>IF(B499-B498&gt;0,(B499-B498)/'data'!$G$26*100-1,E498-C499)</f>
        <v>-2425</v>
      </c>
      <c r="F499" s="25">
        <f>3600*(B499*'data'!$C$15/1000-H499-I499)/C499</f>
        <v>2786.576386224690</v>
      </c>
      <c r="G499" s="25">
        <f>IF(N499&gt;B499,0,IF(E499&gt;0,'data'!$H$29,IF(F499&lt;0,0,F499)))</f>
        <v>0</v>
      </c>
      <c r="H499" s="30">
        <f>(J499*'data'!$C$16+K499*OFFSET('data'!$C$17,0,$D$3)-I498*(OFFSET('data'!$C$18,0,$D$3)+'data'!$C$19+OFFSET('data'!$C$20,0,$D$3)))*$C499/60</f>
        <v>-0.0341524521144494</v>
      </c>
      <c r="I499" s="30">
        <f>(G498/60)*$C499/60+H499+I498</f>
        <v>9.254611696592651</v>
      </c>
      <c r="J499" s="30">
        <f>J498+('data'!$C$19*I498-'data'!$C$16*J498)*$C499/60</f>
        <v>76.60688782447301</v>
      </c>
      <c r="K499" s="30">
        <f>K498+(OFFSET('data'!$C$20,0,$D$3)*I498-OFFSET('data'!$C$17,0,$D$3)*K498)*$C499/60</f>
        <v>108.185879858629</v>
      </c>
      <c r="L499" s="28">
        <f>$A499/60</f>
        <v>41.2093477672415</v>
      </c>
      <c r="M499" s="24">
        <f>I499/'data'!$C$15*1000</f>
        <v>1.41392113629367</v>
      </c>
      <c r="N499" s="24">
        <f>N498+'data'!$G$21*(M498-N498)/60*C498</f>
        <v>2.54971317066544</v>
      </c>
      <c r="O499" s="25">
        <f>IF(N499&lt;='data'!$G$22,1.89,1.47)</f>
        <v>1.89</v>
      </c>
      <c r="P499" s="24">
        <f>$A499</f>
        <v>2472.560866034490</v>
      </c>
      <c r="Q499" s="29">
        <f>'data'!$G$23-'data'!$G$23*(1-('data'!$G$22^O499)/('data'!$G$22^O499+N499^O499))</f>
        <v>53.3573366665324</v>
      </c>
      <c r="R499" s="29">
        <f>VLOOKUP(IF(P499-'data'!$G$24&lt;0,0,P499-'data'!$G$24),P2:Q1104,2)</f>
        <v>52.4467765149767</v>
      </c>
    </row>
    <row r="500" ht="20.05" customHeight="1">
      <c r="A500" s="22">
        <f>$A499+C499</f>
        <v>2477.560866034490</v>
      </c>
      <c r="B500" s="23">
        <v>2</v>
      </c>
      <c r="C500" s="24">
        <v>5</v>
      </c>
      <c r="D500" t="b" s="25">
        <f>D$3</f>
        <v>1</v>
      </c>
      <c r="E500" s="24">
        <f>IF(B500-B499&gt;0,(B500-B499)/'data'!$G$26*100-1,E499-C500)</f>
        <v>-2430</v>
      </c>
      <c r="F500" s="25">
        <f>3600*(B500*'data'!$C$15/1000-H500-I500)/C500</f>
        <v>2810.266568195480</v>
      </c>
      <c r="G500" s="25">
        <f>IF(N500&gt;B500,0,IF(E500&gt;0,'data'!$H$29,IF(F500&lt;0,0,F500)))</f>
        <v>0</v>
      </c>
      <c r="H500" s="30">
        <f>(J500*'data'!$C$16+K500*OFFSET('data'!$C$17,0,$D$3)-I499*(OFFSET('data'!$C$18,0,$D$3)+'data'!$C$19+OFFSET('data'!$C$20,0,$D$3)))*$C500/60</f>
        <v>-0.0335277413147179</v>
      </c>
      <c r="I500" s="30">
        <f>(G499/60)*$C500/60+H500+I499</f>
        <v>9.22108395527793</v>
      </c>
      <c r="J500" s="30">
        <f>J499+('data'!$C$19*I499-'data'!$C$16*J499)*$C500/60</f>
        <v>76.3809966727263</v>
      </c>
      <c r="K500" s="30">
        <f>K499+(OFFSET('data'!$C$20,0,$D$3)*I499-OFFSET('data'!$C$17,0,$D$3)*K499)*$C500/60</f>
        <v>108.236066947540</v>
      </c>
      <c r="L500" s="28">
        <f>$A500/60</f>
        <v>41.2926811005748</v>
      </c>
      <c r="M500" s="24">
        <f>I500/'data'!$C$15*1000</f>
        <v>1.40879876231935</v>
      </c>
      <c r="N500" s="24">
        <f>N499+'data'!$G$21*(M499-N499)/60*C499</f>
        <v>2.53634806361967</v>
      </c>
      <c r="O500" s="25">
        <f>IF(N500&lt;='data'!$G$22,1.89,1.47)</f>
        <v>1.89</v>
      </c>
      <c r="P500" s="24">
        <f>$A500</f>
        <v>2477.560866034490</v>
      </c>
      <c r="Q500" s="29">
        <f>'data'!$G$23-'data'!$G$23*(1-('data'!$G$22^O500)/('data'!$G$22^O500+N500^O500))</f>
        <v>53.5830910235552</v>
      </c>
      <c r="R500" s="29">
        <f>VLOOKUP(IF(P500-'data'!$G$24&lt;0,0,P500-'data'!$G$24),P2:Q1104,2)</f>
        <v>52.675500385995</v>
      </c>
    </row>
    <row r="501" ht="20.05" customHeight="1">
      <c r="A501" s="22">
        <f>$A500+C500</f>
        <v>2482.560866034490</v>
      </c>
      <c r="B501" s="23">
        <v>2</v>
      </c>
      <c r="C501" s="24">
        <v>5</v>
      </c>
      <c r="D501" t="b" s="25">
        <f>D$3</f>
        <v>1</v>
      </c>
      <c r="E501" s="24">
        <f>IF(B501-B500&gt;0,(B501-B500)/'data'!$G$26*100-1,E500-C501)</f>
        <v>-2435</v>
      </c>
      <c r="F501" s="25">
        <f>3600*(B501*'data'!$C$15/1000-H501-I501)/C501</f>
        <v>2833.553662701370</v>
      </c>
      <c r="G501" s="25">
        <f>IF(N501&gt;B501,0,IF(E501&gt;0,'data'!$H$29,IF(F501&lt;0,0,F501)))</f>
        <v>0</v>
      </c>
      <c r="H501" s="30">
        <f>(J501*'data'!$C$16+K501*OFFSET('data'!$C$17,0,$D$3)-I500*(OFFSET('data'!$C$18,0,$D$3)+'data'!$C$19+OFFSET('data'!$C$20,0,$D$3)))*$C501/60</f>
        <v>-0.0329354640642259</v>
      </c>
      <c r="I501" s="30">
        <f>(G500/60)*$C501/60+H501+I500</f>
        <v>9.188148491213701</v>
      </c>
      <c r="J501" s="30">
        <f>J500+('data'!$C$19*I500-'data'!$C$16*J500)*$C501/60</f>
        <v>76.1556208325719</v>
      </c>
      <c r="K501" s="30">
        <f>K500+(OFFSET('data'!$C$20,0,$D$3)*I500-OFFSET('data'!$C$17,0,$D$3)*K500)*$C501/60</f>
        <v>108.285902612149</v>
      </c>
      <c r="L501" s="28">
        <f>$A501/60</f>
        <v>41.3760144339082</v>
      </c>
      <c r="M501" s="24">
        <f>I501/'data'!$C$15*1000</f>
        <v>1.40376687656328</v>
      </c>
      <c r="N501" s="24">
        <f>N500+'data'!$G$21*(M500-N500)/60*C500</f>
        <v>2.52307995057149</v>
      </c>
      <c r="O501" s="25">
        <f>IF(N501&lt;='data'!$G$22,1.89,1.47)</f>
        <v>1.89</v>
      </c>
      <c r="P501" s="24">
        <f>$A501</f>
        <v>2482.560866034490</v>
      </c>
      <c r="Q501" s="29">
        <f>'data'!$G$23-'data'!$G$23*(1-('data'!$G$22^O501)/('data'!$G$22^O501+N501^O501))</f>
        <v>53.808046514846</v>
      </c>
      <c r="R501" s="29">
        <f>VLOOKUP(IF(P501-'data'!$G$24&lt;0,0,P501-'data'!$G$24),P2:Q1104,2)</f>
        <v>52.9035181771487</v>
      </c>
    </row>
    <row r="502" ht="20.05" customHeight="1">
      <c r="A502" s="22">
        <f>$A501+C501</f>
        <v>2487.560866034490</v>
      </c>
      <c r="B502" s="23">
        <v>2</v>
      </c>
      <c r="C502" s="24">
        <v>5</v>
      </c>
      <c r="D502" t="b" s="25">
        <f>D$3</f>
        <v>1</v>
      </c>
      <c r="E502" s="24">
        <f>IF(B502-B501&gt;0,(B502-B501)/'data'!$G$26*100-1,E501-C502)</f>
        <v>-2440</v>
      </c>
      <c r="F502" s="25">
        <f>3600*(B502*'data'!$C$15/1000-H502-I502)/C502</f>
        <v>2856.458282392450</v>
      </c>
      <c r="G502" s="25">
        <f>IF(N502&gt;B502,0,IF(E502&gt;0,'data'!$H$29,IF(F502&lt;0,0,F502)))</f>
        <v>0</v>
      </c>
      <c r="H502" s="30">
        <f>(J502*'data'!$C$16+K502*OFFSET('data'!$C$17,0,$D$3)-I501*(OFFSET('data'!$C$18,0,$D$3)+'data'!$C$19+OFFSET('data'!$C$20,0,$D$3)))*$C502/60</f>
        <v>-0.0323737179286974</v>
      </c>
      <c r="I502" s="30">
        <f>(G501/60)*$C502/60+H502+I501</f>
        <v>9.155774773285</v>
      </c>
      <c r="J502" s="30">
        <f>J501+('data'!$C$19*I501-'data'!$C$16*J501)*$C502/60</f>
        <v>75.9307715941336</v>
      </c>
      <c r="K502" s="30">
        <f>K501+(OFFSET('data'!$C$20,0,$D$3)*I501-OFFSET('data'!$C$17,0,$D$3)*K501)*$C502/60</f>
        <v>108.335392855178</v>
      </c>
      <c r="L502" s="28">
        <f>$A502/60</f>
        <v>41.4593477672415</v>
      </c>
      <c r="M502" s="24">
        <f>I502/'data'!$C$15*1000</f>
        <v>1.39882081447656</v>
      </c>
      <c r="N502" s="24">
        <f>N501+'data'!$G$21*(M501-N501)/60*C501</f>
        <v>2.50990875496601</v>
      </c>
      <c r="O502" s="25">
        <f>IF(N502&lt;='data'!$G$22,1.89,1.47)</f>
        <v>1.89</v>
      </c>
      <c r="P502" s="24">
        <f>$A502</f>
        <v>2487.560866034490</v>
      </c>
      <c r="Q502" s="29">
        <f>'data'!$G$23-'data'!$G$23*(1-('data'!$G$22^O502)/('data'!$G$22^O502+N502^O502))</f>
        <v>54.0321828266413</v>
      </c>
      <c r="R502" s="29">
        <f>VLOOKUP(IF(P502-'data'!$G$24&lt;0,0,P502-'data'!$G$24),P2:Q1104,2)</f>
        <v>53.1308048612647</v>
      </c>
    </row>
    <row r="503" ht="20.05" customHeight="1">
      <c r="A503" s="22">
        <f>$A502+C502</f>
        <v>2492.560866034490</v>
      </c>
      <c r="B503" s="23">
        <v>2</v>
      </c>
      <c r="C503" s="24">
        <v>5</v>
      </c>
      <c r="D503" t="b" s="25">
        <f>D$3</f>
        <v>1</v>
      </c>
      <c r="E503" s="24">
        <f>IF(B503-B502&gt;0,(B503-B502)/'data'!$G$26*100-1,E502-C503)</f>
        <v>-2445</v>
      </c>
      <c r="F503" s="25">
        <f>3600*(B503*'data'!$C$15/1000-H503-I503)/C503</f>
        <v>2878.9998320285</v>
      </c>
      <c r="G503" s="25">
        <f>IF(N503&gt;B503,0,IF(E503&gt;0,'data'!$H$29,IF(F503&lt;0,0,F503)))</f>
        <v>0</v>
      </c>
      <c r="H503" s="30">
        <f>(J503*'data'!$C$16+K503*OFFSET('data'!$C$17,0,$D$3)-I502*(OFFSET('data'!$C$18,0,$D$3)+'data'!$C$19+OFFSET('data'!$C$20,0,$D$3)))*$C503/60</f>
        <v>-0.0318407128782748</v>
      </c>
      <c r="I503" s="30">
        <f>(G502/60)*$C503/60+H503+I502</f>
        <v>9.12393406040673</v>
      </c>
      <c r="J503" s="30">
        <f>J502+('data'!$C$19*I502-'data'!$C$16*J502)*$C503/60</f>
        <v>75.7064594434046</v>
      </c>
      <c r="K503" s="30">
        <f>K502+(OFFSET('data'!$C$20,0,$D$3)*I502-OFFSET('data'!$C$17,0,$D$3)*K502)*$C503/60</f>
        <v>108.384543374563</v>
      </c>
      <c r="L503" s="28">
        <f>$A503/60</f>
        <v>41.5426811005748</v>
      </c>
      <c r="M503" s="24">
        <f>I503/'data'!$C$15*1000</f>
        <v>1.39395618499137</v>
      </c>
      <c r="N503" s="24">
        <f>N502+'data'!$G$21*(M502-N502)/60*C502</f>
        <v>2.49683434626044</v>
      </c>
      <c r="O503" s="25">
        <f>IF(N503&lt;='data'!$G$22,1.89,1.47)</f>
        <v>1.89</v>
      </c>
      <c r="P503" s="24">
        <f>$A503</f>
        <v>2492.560866034490</v>
      </c>
      <c r="Q503" s="29">
        <f>'data'!$G$23-'data'!$G$23*(1-('data'!$G$22^O503)/('data'!$G$22^O503+N503^O503))</f>
        <v>54.2554807029157</v>
      </c>
      <c r="R503" s="29">
        <f>VLOOKUP(IF(P503-'data'!$G$24&lt;0,0,P503-'data'!$G$24),P2:Q1104,2)</f>
        <v>53.3573366665324</v>
      </c>
    </row>
    <row r="504" ht="20.05" customHeight="1">
      <c r="A504" s="22">
        <f>$A503+C503</f>
        <v>2497.560866034490</v>
      </c>
      <c r="B504" s="23">
        <v>2</v>
      </c>
      <c r="C504" s="24">
        <v>5</v>
      </c>
      <c r="D504" t="b" s="25">
        <f>D$3</f>
        <v>1</v>
      </c>
      <c r="E504" s="24">
        <f>IF(B504-B503&gt;0,(B504-B503)/'data'!$G$26*100-1,E503-C504)</f>
        <v>-2450</v>
      </c>
      <c r="F504" s="25">
        <f>3600*(B504*'data'!$C$15/1000-H504-I504)/C504</f>
        <v>2901.196579842740</v>
      </c>
      <c r="G504" s="25">
        <f>IF(N504&gt;B504,0,IF(E504&gt;0,'data'!$H$29,IF(F504&lt;0,0,F504)))</f>
        <v>0</v>
      </c>
      <c r="H504" s="30">
        <f>(J504*'data'!$C$16+K504*OFFSET('data'!$C$17,0,$D$3)-I503*(OFFSET('data'!$C$18,0,$D$3)+'data'!$C$19+OFFSET('data'!$C$20,0,$D$3)))*$C504/60</f>
        <v>-0.0313347646434663</v>
      </c>
      <c r="I504" s="30">
        <f>(G503/60)*$C504/60+H504+I503</f>
        <v>9.092599295763261</v>
      </c>
      <c r="J504" s="30">
        <f>J503+('data'!$C$19*I503-'data'!$C$16*J503)*$C504/60</f>
        <v>75.482694110228</v>
      </c>
      <c r="K504" s="30">
        <f>K503+(OFFSET('data'!$C$20,0,$D$3)*I503-OFFSET('data'!$C$17,0,$D$3)*K503)*$C504/60</f>
        <v>108.433359581306</v>
      </c>
      <c r="L504" s="28">
        <f>$A504/60</f>
        <v>41.6260144339082</v>
      </c>
      <c r="M504" s="24">
        <f>I504/'data'!$C$15*1000</f>
        <v>1.38916885436285</v>
      </c>
      <c r="N504" s="24">
        <f>N503+'data'!$G$21*(M503-N503)/60*C503</f>
        <v>2.48385654377747</v>
      </c>
      <c r="O504" s="25">
        <f>IF(N504&lt;='data'!$G$22,1.89,1.47)</f>
        <v>1.89</v>
      </c>
      <c r="P504" s="24">
        <f>$A504</f>
        <v>2497.560866034490</v>
      </c>
      <c r="Q504" s="29">
        <f>'data'!$G$23-'data'!$G$23*(1-('data'!$G$22^O504)/('data'!$G$22^O504+N504^O504))</f>
        <v>54.4779219014859</v>
      </c>
      <c r="R504" s="29">
        <f>VLOOKUP(IF(P504-'data'!$G$24&lt;0,0,P504-'data'!$G$24),P2:Q1104,2)</f>
        <v>53.5830910235552</v>
      </c>
    </row>
    <row r="505" ht="20.05" customHeight="1">
      <c r="A505" s="22">
        <f>$A504+C504</f>
        <v>2502.560866034490</v>
      </c>
      <c r="B505" s="23">
        <v>2</v>
      </c>
      <c r="C505" s="24">
        <v>5</v>
      </c>
      <c r="D505" t="b" s="25">
        <f>D$3</f>
        <v>1</v>
      </c>
      <c r="E505" s="24">
        <f>IF(B505-B504&gt;0,(B505-B504)/'data'!$G$26*100-1,E504-C505)</f>
        <v>-2455</v>
      </c>
      <c r="F505" s="25">
        <f>3600*(B505*'data'!$C$15/1000-H505-I505)/C505</f>
        <v>2923.065724687340</v>
      </c>
      <c r="G505" s="25">
        <f>IF(N505&gt;B505,0,IF(E505&gt;0,'data'!$H$29,IF(F505&lt;0,0,F505)))</f>
        <v>0</v>
      </c>
      <c r="H505" s="30">
        <f>(J505*'data'!$C$16+K505*OFFSET('data'!$C$17,0,$D$3)-I504*(OFFSET('data'!$C$18,0,$D$3)+'data'!$C$19+OFFSET('data'!$C$20,0,$D$3)))*$C505/60</f>
        <v>-0.0308542884638201</v>
      </c>
      <c r="I505" s="30">
        <f>(G504/60)*$C505/60+H505+I504</f>
        <v>9.061745007299439</v>
      </c>
      <c r="J505" s="30">
        <f>J504+('data'!$C$19*I504-'data'!$C$16*J504)*$C505/60</f>
        <v>75.2594846134398</v>
      </c>
      <c r="K505" s="30">
        <f>K504+(OFFSET('data'!$C$20,0,$D$3)*I504-OFFSET('data'!$C$17,0,$D$3)*K504)*$C505/60</f>
        <v>108.481846616272</v>
      </c>
      <c r="L505" s="28">
        <f>$A505/60</f>
        <v>41.7093477672415</v>
      </c>
      <c r="M505" s="24">
        <f>I505/'data'!$C$15*1000</f>
        <v>1.38445493096611</v>
      </c>
      <c r="N505" s="24">
        <f>N504+'data'!$G$21*(M504-N504)/60*C504</f>
        <v>2.47097512032321</v>
      </c>
      <c r="O505" s="25">
        <f>IF(N505&lt;='data'!$G$22,1.89,1.47)</f>
        <v>1.89</v>
      </c>
      <c r="P505" s="24">
        <f>$A505</f>
        <v>2502.560866034490</v>
      </c>
      <c r="Q505" s="29">
        <f>'data'!$G$23-'data'!$G$23*(1-('data'!$G$22^O505)/('data'!$G$22^O505+N505^O505))</f>
        <v>54.6994891520987</v>
      </c>
      <c r="R505" s="29">
        <f>VLOOKUP(IF(P505-'data'!$G$24&lt;0,0,P505-'data'!$G$24),P2:Q1104,2)</f>
        <v>53.808046514846</v>
      </c>
    </row>
    <row r="506" ht="20.05" customHeight="1">
      <c r="A506" s="22">
        <f>$A505+C505</f>
        <v>2507.560866034490</v>
      </c>
      <c r="B506" s="23">
        <v>2</v>
      </c>
      <c r="C506" s="24">
        <v>5</v>
      </c>
      <c r="D506" t="b" s="25">
        <f>D$3</f>
        <v>1</v>
      </c>
      <c r="E506" s="24">
        <f>IF(B506-B505&gt;0,(B506-B505)/'data'!$G$26*100-1,E505-C506)</f>
        <v>-2460</v>
      </c>
      <c r="F506" s="25">
        <f>3600*(B506*'data'!$C$15/1000-H506-I506)/C506</f>
        <v>2944.623459210210</v>
      </c>
      <c r="G506" s="25">
        <f>IF(N506&gt;B506,0,IF(E506&gt;0,'data'!$H$29,IF(F506&lt;0,0,F506)))</f>
        <v>0</v>
      </c>
      <c r="H506" s="30">
        <f>(J506*'data'!$C$16+K506*OFFSET('data'!$C$17,0,$D$3)-I505*(OFFSET('data'!$C$18,0,$D$3)+'data'!$C$19+OFFSET('data'!$C$20,0,$D$3)))*$C506/60</f>
        <v>-0.0303977932061222</v>
      </c>
      <c r="I506" s="30">
        <f>(G505/60)*$C506/60+H506+I505</f>
        <v>9.031347214093319</v>
      </c>
      <c r="J506" s="30">
        <f>J505+('data'!$C$19*I505-'data'!$C$16*J505)*$C506/60</f>
        <v>75.0368393033414</v>
      </c>
      <c r="K506" s="30">
        <f>K505+(OFFSET('data'!$C$20,0,$D$3)*I505-OFFSET('data'!$C$17,0,$D$3)*K505)*$C506/60</f>
        <v>108.530009365991</v>
      </c>
      <c r="L506" s="28">
        <f>$A506/60</f>
        <v>41.7926811005748</v>
      </c>
      <c r="M506" s="24">
        <f>I506/'data'!$C$15*1000</f>
        <v>1.37981075099185</v>
      </c>
      <c r="N506" s="24">
        <f>N505+'data'!$G$21*(M505-N505)/60*C505</f>
        <v>2.45818980558363</v>
      </c>
      <c r="O506" s="25">
        <f>IF(N506&lt;='data'!$G$22,1.89,1.47)</f>
        <v>1.89</v>
      </c>
      <c r="P506" s="24">
        <f>$A506</f>
        <v>2507.560866034490</v>
      </c>
      <c r="Q506" s="29">
        <f>'data'!$G$23-'data'!$G$23*(1-('data'!$G$22^O506)/('data'!$G$22^O506+N506^O506))</f>
        <v>54.920166116403</v>
      </c>
      <c r="R506" s="29">
        <f>VLOOKUP(IF(P506-'data'!$G$24&lt;0,0,P506-'data'!$G$24),P2:Q1104,2)</f>
        <v>54.0321828266413</v>
      </c>
    </row>
    <row r="507" ht="20.05" customHeight="1">
      <c r="A507" s="22">
        <f>$A506+C506</f>
        <v>2512.560866034490</v>
      </c>
      <c r="B507" s="23">
        <v>2</v>
      </c>
      <c r="C507" s="24">
        <v>5</v>
      </c>
      <c r="D507" t="b" s="25">
        <f>D$3</f>
        <v>1</v>
      </c>
      <c r="E507" s="24">
        <f>IF(B507-B506&gt;0,(B507-B506)/'data'!$G$26*100-1,E506-C507)</f>
        <v>-2465</v>
      </c>
      <c r="F507" s="25">
        <f>3600*(B507*'data'!$C$15/1000-H507-I507)/C507</f>
        <v>2965.885029297360</v>
      </c>
      <c r="G507" s="25">
        <f>IF(N507&gt;B507,0,IF(E507&gt;0,'data'!$H$29,IF(F507&lt;0,0,F507)))</f>
        <v>0</v>
      </c>
      <c r="H507" s="30">
        <f>(J507*'data'!$C$16+K507*OFFSET('data'!$C$17,0,$D$3)-I506*(OFFSET('data'!$C$18,0,$D$3)+'data'!$C$19+OFFSET('data'!$C$20,0,$D$3)))*$C507/60</f>
        <v>-0.0299638758302542</v>
      </c>
      <c r="I507" s="30">
        <f>(G506/60)*$C507/60+H507+I506</f>
        <v>9.00138333826307</v>
      </c>
      <c r="J507" s="30">
        <f>J506+('data'!$C$19*I506-'data'!$C$16*J506)*$C507/60</f>
        <v>74.81476590166081</v>
      </c>
      <c r="K507" s="30">
        <f>K506+(OFFSET('data'!$C$20,0,$D$3)*I506-OFFSET('data'!$C$17,0,$D$3)*K506)*$C507/60</f>
        <v>108.577852477532</v>
      </c>
      <c r="L507" s="28">
        <f>$A507/60</f>
        <v>41.8760144339082</v>
      </c>
      <c r="M507" s="24">
        <f>I507/'data'!$C$15*1000</f>
        <v>1.37523286498749</v>
      </c>
      <c r="N507" s="24">
        <f>N506+'data'!$G$21*(M506-N506)/60*C506</f>
        <v>2.44550028931271</v>
      </c>
      <c r="O507" s="25">
        <f>IF(N507&lt;='data'!$G$22,1.89,1.47)</f>
        <v>1.89</v>
      </c>
      <c r="P507" s="24">
        <f>$A507</f>
        <v>2512.560866034490</v>
      </c>
      <c r="Q507" s="29">
        <f>'data'!$G$23-'data'!$G$23*(1-('data'!$G$22^O507)/('data'!$G$22^O507+N507^O507))</f>
        <v>55.1399373497148</v>
      </c>
      <c r="R507" s="29">
        <f>VLOOKUP(IF(P507-'data'!$G$24&lt;0,0,P507-'data'!$G$24),P2:Q1104,2)</f>
        <v>54.2554807029157</v>
      </c>
    </row>
    <row r="508" ht="20.05" customHeight="1">
      <c r="A508" s="22">
        <f>$A507+C507</f>
        <v>2517.560866034490</v>
      </c>
      <c r="B508" s="23">
        <v>2</v>
      </c>
      <c r="C508" s="24">
        <v>5</v>
      </c>
      <c r="D508" t="b" s="25">
        <f>D$3</f>
        <v>1</v>
      </c>
      <c r="E508" s="24">
        <f>IF(B508-B507&gt;0,(B508-B507)/'data'!$G$26*100-1,E507-C508)</f>
        <v>-2470</v>
      </c>
      <c r="F508" s="25">
        <f>3600*(B508*'data'!$C$15/1000-H508-I508)/C508</f>
        <v>2986.864790001920</v>
      </c>
      <c r="G508" s="25">
        <f>IF(N508&gt;B508,0,IF(E508&gt;0,'data'!$H$29,IF(F508&lt;0,0,F508)))</f>
        <v>0</v>
      </c>
      <c r="H508" s="30">
        <f>(J508*'data'!$C$16+K508*OFFSET('data'!$C$17,0,$D$3)-I507*(OFFSET('data'!$C$18,0,$D$3)+'data'!$C$19+OFFSET('data'!$C$20,0,$D$3)))*$C508/60</f>
        <v>-0.0295512161821805</v>
      </c>
      <c r="I508" s="30">
        <f>(G507/60)*$C508/60+H508+I507</f>
        <v>8.97183212208089</v>
      </c>
      <c r="J508" s="30">
        <f>J507+('data'!$C$19*I507-'data'!$C$16*J507)*$C508/60</f>
        <v>74.593271539150</v>
      </c>
      <c r="K508" s="30">
        <f>K507+(OFFSET('data'!$C$20,0,$D$3)*I507-OFFSET('data'!$C$17,0,$D$3)*K507)*$C508/60</f>
        <v>108.625380372493</v>
      </c>
      <c r="L508" s="28">
        <f>$A508/60</f>
        <v>41.9593477672415</v>
      </c>
      <c r="M508" s="24">
        <f>I508/'data'!$C$15*1000</f>
        <v>1.37071802519377</v>
      </c>
      <c r="N508" s="24">
        <f>N507+'data'!$G$21*(M507-N507)/60*C507</f>
        <v>2.43290622432473</v>
      </c>
      <c r="O508" s="25">
        <f>IF(N508&lt;='data'!$G$22,1.89,1.47)</f>
        <v>1.89</v>
      </c>
      <c r="P508" s="24">
        <f>$A508</f>
        <v>2517.560866034490</v>
      </c>
      <c r="Q508" s="29">
        <f>'data'!$G$23-'data'!$G$23*(1-('data'!$G$22^O508)/('data'!$G$22^O508+N508^O508))</f>
        <v>55.3587882644831</v>
      </c>
      <c r="R508" s="29">
        <f>VLOOKUP(IF(P508-'data'!$G$24&lt;0,0,P508-'data'!$G$24),P2:Q1104,2)</f>
        <v>54.4779219014859</v>
      </c>
    </row>
    <row r="509" ht="20.05" customHeight="1">
      <c r="A509" s="22">
        <f>$A508+C508</f>
        <v>2522.560866034490</v>
      </c>
      <c r="B509" s="23">
        <v>2</v>
      </c>
      <c r="C509" s="24">
        <v>5</v>
      </c>
      <c r="D509" t="b" s="25">
        <f>D$3</f>
        <v>1</v>
      </c>
      <c r="E509" s="24">
        <f>IF(B509-B508&gt;0,(B509-B508)/'data'!$G$26*100-1,E508-C509)</f>
        <v>-2475</v>
      </c>
      <c r="F509" s="25">
        <f>3600*(B509*'data'!$C$15/1000-H509-I509)/C509</f>
        <v>3007.576258167150</v>
      </c>
      <c r="G509" s="25">
        <f>IF(N509&gt;B509,0,IF(E509&gt;0,'data'!$H$29,IF(F509&lt;0,0,F509)))</f>
        <v>0</v>
      </c>
      <c r="H509" s="30">
        <f>(J509*'data'!$C$16+K509*OFFSET('data'!$C$17,0,$D$3)-I508*(OFFSET('data'!$C$18,0,$D$3)+'data'!$C$19+OFFSET('data'!$C$20,0,$D$3)))*$C509/60</f>
        <v>-0.0291585720947185</v>
      </c>
      <c r="I509" s="30">
        <f>(G508/60)*$C509/60+H509+I508</f>
        <v>8.94267354998617</v>
      </c>
      <c r="J509" s="30">
        <f>J508+('data'!$C$19*I508-'data'!$C$16*J508)*$C509/60</f>
        <v>74.37236279095841</v>
      </c>
      <c r="K509" s="30">
        <f>K508+(OFFSET('data'!$C$20,0,$D$3)*I508-OFFSET('data'!$C$17,0,$D$3)*K508)*$C509/60</f>
        <v>108.672597260168</v>
      </c>
      <c r="L509" s="28">
        <f>$A509/60</f>
        <v>42.0426811005748</v>
      </c>
      <c r="M509" s="24">
        <f>I509/'data'!$C$15*1000</f>
        <v>1.36626317362998</v>
      </c>
      <c r="N509" s="24">
        <f>N508+'data'!$G$21*(M508-N508)/60*C508</f>
        <v>2.42040722930229</v>
      </c>
      <c r="O509" s="25">
        <f>IF(N509&lt;='data'!$G$22,1.89,1.47)</f>
        <v>1.89</v>
      </c>
      <c r="P509" s="24">
        <f>$A509</f>
        <v>2522.560866034490</v>
      </c>
      <c r="Q509" s="29">
        <f>'data'!$G$23-'data'!$G$23*(1-('data'!$G$22^O509)/('data'!$G$22^O509+N509^O509))</f>
        <v>55.5767050953759</v>
      </c>
      <c r="R509" s="29">
        <f>VLOOKUP(IF(P509-'data'!$G$24&lt;0,0,P509-'data'!$G$24),P2:Q1104,2)</f>
        <v>54.6994891520987</v>
      </c>
    </row>
    <row r="510" ht="20.05" customHeight="1">
      <c r="A510" s="22">
        <f>$A509+C509</f>
        <v>2527.560866034490</v>
      </c>
      <c r="B510" s="23">
        <v>2</v>
      </c>
      <c r="C510" s="24">
        <v>5</v>
      </c>
      <c r="D510" t="b" s="25">
        <f>D$3</f>
        <v>1</v>
      </c>
      <c r="E510" s="24">
        <f>IF(B510-B509&gt;0,(B510-B509)/'data'!$G$26*100-1,E509-C510)</f>
        <v>-2480</v>
      </c>
      <c r="F510" s="25">
        <f>3600*(B510*'data'!$C$15/1000-H510-I510)/C510</f>
        <v>3028.032161939130</v>
      </c>
      <c r="G510" s="25">
        <f>IF(N510&gt;B510,0,IF(E510&gt;0,'data'!$H$29,IF(F510&lt;0,0,F510)))</f>
        <v>0</v>
      </c>
      <c r="H510" s="30">
        <f>(J510*'data'!$C$16+K510*OFFSET('data'!$C$17,0,$D$3)-I509*(OFFSET('data'!$C$18,0,$D$3)+'data'!$C$19+OFFSET('data'!$C$20,0,$D$3)))*$C510/60</f>
        <v>-0.0287847747779028</v>
      </c>
      <c r="I510" s="30">
        <f>(G509/60)*$C510/60+H510+I509</f>
        <v>8.913888775208269</v>
      </c>
      <c r="J510" s="30">
        <f>J509+('data'!$C$19*I509-'data'!$C$16*J509)*$C510/60</f>
        <v>74.15204570991391</v>
      </c>
      <c r="K510" s="30">
        <f>K509+(OFFSET('data'!$C$20,0,$D$3)*I509-OFFSET('data'!$C$17,0,$D$3)*K509)*$C510/60</f>
        <v>108.719507149935</v>
      </c>
      <c r="L510" s="28">
        <f>$A510/60</f>
        <v>42.1260144339082</v>
      </c>
      <c r="M510" s="24">
        <f>I510/'data'!$C$15*1000</f>
        <v>1.36186543088331</v>
      </c>
      <c r="N510" s="24">
        <f>N509+'data'!$G$21*(M509-N509)/60*C509</f>
        <v>2.40800289143112</v>
      </c>
      <c r="O510" s="25">
        <f>IF(N510&lt;='data'!$G$22,1.89,1.47)</f>
        <v>1.89</v>
      </c>
      <c r="P510" s="24">
        <f>$A510</f>
        <v>2527.560866034490</v>
      </c>
      <c r="Q510" s="29">
        <f>'data'!$G$23-'data'!$G$23*(1-('data'!$G$22^O510)/('data'!$G$22^O510+N510^O510))</f>
        <v>55.7936748659056</v>
      </c>
      <c r="R510" s="29">
        <f>VLOOKUP(IF(P510-'data'!$G$24&lt;0,0,P510-'data'!$G$24),P2:Q1104,2)</f>
        <v>54.920166116403</v>
      </c>
    </row>
    <row r="511" ht="20.05" customHeight="1">
      <c r="A511" s="22">
        <f>$A510+C510</f>
        <v>2532.560866034490</v>
      </c>
      <c r="B511" s="23">
        <v>2</v>
      </c>
      <c r="C511" s="24">
        <v>5</v>
      </c>
      <c r="D511" t="b" s="25">
        <f>D$3</f>
        <v>1</v>
      </c>
      <c r="E511" s="24">
        <f>IF(B511-B510&gt;0,(B511-B510)/'data'!$G$26*100-1,E510-C511)</f>
        <v>-2485</v>
      </c>
      <c r="F511" s="25">
        <f>3600*(B511*'data'!$C$15/1000-H511-I511)/C511</f>
        <v>3048.244487352860</v>
      </c>
      <c r="G511" s="25">
        <f>IF(N511&gt;B511,0,IF(E511&gt;0,'data'!$H$29,IF(F511&lt;0,0,F511)))</f>
        <v>0</v>
      </c>
      <c r="H511" s="30">
        <f>(J511*'data'!$C$16+K511*OFFSET('data'!$C$17,0,$D$3)-I510*(OFFSET('data'!$C$18,0,$D$3)+'data'!$C$19+OFFSET('data'!$C$20,0,$D$3)))*$C511/60</f>
        <v>-0.0284287244818217</v>
      </c>
      <c r="I511" s="30">
        <f>(G510/60)*$C511/60+H511+I510</f>
        <v>8.885460050726451</v>
      </c>
      <c r="J511" s="30">
        <f>J510+('data'!$C$19*I510-'data'!$C$16*J510)*$C511/60</f>
        <v>73.93232585783549</v>
      </c>
      <c r="K511" s="30">
        <f>K510+(OFFSET('data'!$C$20,0,$D$3)*I510-OFFSET('data'!$C$17,0,$D$3)*K510)*$C511/60</f>
        <v>108.766113862912</v>
      </c>
      <c r="L511" s="28">
        <f>$A511/60</f>
        <v>42.2093477672415</v>
      </c>
      <c r="M511" s="24">
        <f>I511/'data'!$C$15*1000</f>
        <v>1.35752208556094</v>
      </c>
      <c r="N511" s="24">
        <f>N510+'data'!$G$21*(M510-N510)/60*C510</f>
        <v>2.39569276887198</v>
      </c>
      <c r="O511" s="25">
        <f>IF(N511&lt;='data'!$G$22,1.89,1.47)</f>
        <v>1.89</v>
      </c>
      <c r="P511" s="24">
        <f>$A511</f>
        <v>2532.560866034490</v>
      </c>
      <c r="Q511" s="29">
        <f>'data'!$G$23-'data'!$G$23*(1-('data'!$G$22^O511)/('data'!$G$22^O511+N511^O511))</f>
        <v>56.0096853565182</v>
      </c>
      <c r="R511" s="29">
        <f>VLOOKUP(IF(P511-'data'!$G$24&lt;0,0,P511-'data'!$G$24),P2:Q1104,2)</f>
        <v>55.1399373497148</v>
      </c>
    </row>
    <row r="512" ht="20.05" customHeight="1">
      <c r="A512" s="22">
        <f>$A511+C511</f>
        <v>2537.560866034490</v>
      </c>
      <c r="B512" s="23">
        <v>2</v>
      </c>
      <c r="C512" s="24">
        <v>5</v>
      </c>
      <c r="D512" t="b" s="25">
        <f>D$3</f>
        <v>1</v>
      </c>
      <c r="E512" s="24">
        <f>IF(B512-B511&gt;0,(B512-B511)/'data'!$G$26*100-1,E511-C512)</f>
        <v>-2490</v>
      </c>
      <c r="F512" s="25">
        <f>3600*(B512*'data'!$C$15/1000-H512-I512)/C512</f>
        <v>3068.224522164730</v>
      </c>
      <c r="G512" s="25">
        <f>IF(N512&gt;B512,0,IF(E512&gt;0,'data'!$H$29,IF(F512&lt;0,0,F512)))</f>
        <v>0</v>
      </c>
      <c r="H512" s="30">
        <f>(J512*'data'!$C$16+K512*OFFSET('data'!$C$17,0,$D$3)-I511*(OFFSET('data'!$C$18,0,$D$3)+'data'!$C$19+OFFSET('data'!$C$20,0,$D$3)))*$C512/60</f>
        <v>-0.0280893864158215</v>
      </c>
      <c r="I512" s="30">
        <f>(G511/60)*$C512/60+H512+I511</f>
        <v>8.857370664310629</v>
      </c>
      <c r="J512" s="30">
        <f>J511+('data'!$C$19*I511-'data'!$C$16*J511)*$C512/60</f>
        <v>73.71320833499369</v>
      </c>
      <c r="K512" s="30">
        <f>K511+(OFFSET('data'!$C$20,0,$D$3)*I511-OFFSET('data'!$C$17,0,$D$3)*K511)*$C512/60</f>
        <v>108.812421042924</v>
      </c>
      <c r="L512" s="28">
        <f>$A512/60</f>
        <v>42.2926811005748</v>
      </c>
      <c r="M512" s="24">
        <f>I512/'data'!$C$15*1000</f>
        <v>1.35323058436555</v>
      </c>
      <c r="N512" s="24">
        <f>N511+'data'!$G$21*(M511-N511)/60*C511</f>
        <v>2.38347639307929</v>
      </c>
      <c r="O512" s="25">
        <f>IF(N512&lt;='data'!$G$22,1.89,1.47)</f>
        <v>1.89</v>
      </c>
      <c r="P512" s="24">
        <f>$A512</f>
        <v>2537.560866034490</v>
      </c>
      <c r="Q512" s="29">
        <f>'data'!$G$23-'data'!$G$23*(1-('data'!$G$22^O512)/('data'!$G$22^O512+N512^O512))</f>
        <v>56.2247250740776</v>
      </c>
      <c r="R512" s="29">
        <f>VLOOKUP(IF(P512-'data'!$G$24&lt;0,0,P512-'data'!$G$24),P2:Q1104,2)</f>
        <v>55.3587882644831</v>
      </c>
    </row>
    <row r="513" ht="20.05" customHeight="1">
      <c r="A513" s="22">
        <f>$A512+C512</f>
        <v>2542.560866034490</v>
      </c>
      <c r="B513" s="23">
        <v>2</v>
      </c>
      <c r="C513" s="24">
        <v>5</v>
      </c>
      <c r="D513" t="b" s="25">
        <f>D$3</f>
        <v>1</v>
      </c>
      <c r="E513" s="24">
        <f>IF(B513-B512&gt;0,(B513-B512)/'data'!$G$26*100-1,E512-C513)</f>
        <v>-2495</v>
      </c>
      <c r="F513" s="25">
        <f>3600*(B513*'data'!$C$15/1000-H513-I513)/C513</f>
        <v>3087.9828970942</v>
      </c>
      <c r="G513" s="25">
        <f>IF(N513&gt;B513,0,IF(E513&gt;0,'data'!$H$29,IF(F513&lt;0,0,F513)))</f>
        <v>0</v>
      </c>
      <c r="H513" s="30">
        <f>(J513*'data'!$C$16+K513*OFFSET('data'!$C$17,0,$D$3)-I512*(OFFSET('data'!$C$18,0,$D$3)+'data'!$C$19+OFFSET('data'!$C$20,0,$D$3)))*$C513/60</f>
        <v>-0.0277657869089299</v>
      </c>
      <c r="I513" s="30">
        <f>(G512/60)*$C513/60+H513+I512</f>
        <v>8.8296048774017</v>
      </c>
      <c r="J513" s="30">
        <f>J512+('data'!$C$19*I512-'data'!$C$16*J512)*$C513/60</f>
        <v>73.49469780782739</v>
      </c>
      <c r="K513" s="30">
        <f>K512+(OFFSET('data'!$C$20,0,$D$3)*I512-OFFSET('data'!$C$17,0,$D$3)*K512)*$C513/60</f>
        <v>108.858432166824</v>
      </c>
      <c r="L513" s="28">
        <f>$A513/60</f>
        <v>42.3760144339082</v>
      </c>
      <c r="M513" s="24">
        <f>I513/'data'!$C$15*1000</f>
        <v>1.34898852275741</v>
      </c>
      <c r="N513" s="24">
        <f>N512+'data'!$G$21*(M512-N512)/60*C512</f>
        <v>2.37135327097575</v>
      </c>
      <c r="O513" s="25">
        <f>IF(N513&lt;='data'!$G$22,1.89,1.47)</f>
        <v>1.89</v>
      </c>
      <c r="P513" s="24">
        <f>$A513</f>
        <v>2542.560866034490</v>
      </c>
      <c r="Q513" s="29">
        <f>'data'!$G$23-'data'!$G$23*(1-('data'!$G$22^O513)/('data'!$G$22^O513+N513^O513))</f>
        <v>56.4387832226755</v>
      </c>
      <c r="R513" s="29">
        <f>VLOOKUP(IF(P513-'data'!$G$24&lt;0,0,P513-'data'!$G$24),P2:Q1104,2)</f>
        <v>55.5767050953759</v>
      </c>
    </row>
    <row r="514" ht="20.05" customHeight="1">
      <c r="A514" s="22">
        <f>$A513+C513</f>
        <v>2547.560866034490</v>
      </c>
      <c r="B514" s="23">
        <v>2</v>
      </c>
      <c r="C514" s="24">
        <v>5</v>
      </c>
      <c r="D514" t="b" s="25">
        <f>D$3</f>
        <v>1</v>
      </c>
      <c r="E514" s="24">
        <f>IF(B514-B513&gt;0,(B514-B513)/'data'!$G$26*100-1,E513-C514)</f>
        <v>-2500</v>
      </c>
      <c r="F514" s="25">
        <f>3600*(B514*'data'!$C$15/1000-H514-I514)/C514</f>
        <v>3107.529624627780</v>
      </c>
      <c r="G514" s="25">
        <f>IF(N514&gt;B514,0,IF(E514&gt;0,'data'!$H$29,IF(F514&lt;0,0,F514)))</f>
        <v>0</v>
      </c>
      <c r="H514" s="30">
        <f>(J514*'data'!$C$16+K514*OFFSET('data'!$C$17,0,$D$3)-I513*(OFFSET('data'!$C$18,0,$D$3)+'data'!$C$19+OFFSET('data'!$C$20,0,$D$3)))*$C514/60</f>
        <v>-0.0274570097972309</v>
      </c>
      <c r="I514" s="30">
        <f>(G513/60)*$C514/60+H514+I513</f>
        <v>8.80214786760447</v>
      </c>
      <c r="J514" s="30">
        <f>J513+('data'!$C$19*I513-'data'!$C$16*J513)*$C514/60</f>
        <v>73.2767985350217</v>
      </c>
      <c r="K514" s="30">
        <f>K513+(OFFSET('data'!$C$20,0,$D$3)*I513-OFFSET('data'!$C$17,0,$D$3)*K513)*$C514/60</f>
        <v>108.904150554205</v>
      </c>
      <c r="L514" s="28">
        <f>$A514/60</f>
        <v>42.4593477672415</v>
      </c>
      <c r="M514" s="24">
        <f>I514/'data'!$C$15*1000</f>
        <v>1.34479363616848</v>
      </c>
      <c r="N514" s="24">
        <f>N513+'data'!$G$21*(M513-N513)/60*C513</f>
        <v>2.35932288699148</v>
      </c>
      <c r="O514" s="25">
        <f>IF(N514&lt;='data'!$G$22,1.89,1.47)</f>
        <v>1.89</v>
      </c>
      <c r="P514" s="24">
        <f>$A514</f>
        <v>2547.560866034490</v>
      </c>
      <c r="Q514" s="29">
        <f>'data'!$G$23-'data'!$G$23*(1-('data'!$G$22^O514)/('data'!$G$22^O514+N514^O514))</f>
        <v>56.651849675703</v>
      </c>
      <c r="R514" s="29">
        <f>VLOOKUP(IF(P514-'data'!$G$24&lt;0,0,P514-'data'!$G$24),P2:Q1104,2)</f>
        <v>55.7936748659056</v>
      </c>
    </row>
    <row r="515" ht="20.05" customHeight="1">
      <c r="A515" s="22">
        <f>$A514+C514</f>
        <v>2552.560866034490</v>
      </c>
      <c r="B515" s="23">
        <v>2</v>
      </c>
      <c r="C515" s="24">
        <v>5</v>
      </c>
      <c r="D515" t="b" s="25">
        <f>D$3</f>
        <v>1</v>
      </c>
      <c r="E515" s="24">
        <f>IF(B515-B514&gt;0,(B515-B514)/'data'!$G$26*100-1,E514-C515)</f>
        <v>-2505</v>
      </c>
      <c r="F515" s="25">
        <f>3600*(B515*'data'!$C$15/1000-H515-I515)/C515</f>
        <v>3126.874135529460</v>
      </c>
      <c r="G515" s="25">
        <f>IF(N515&gt;B515,0,IF(E515&gt;0,'data'!$H$29,IF(F515&lt;0,0,F515)))</f>
        <v>0</v>
      </c>
      <c r="H515" s="30">
        <f>(J515*'data'!$C$16+K515*OFFSET('data'!$C$17,0,$D$3)-I514*(OFFSET('data'!$C$18,0,$D$3)+'data'!$C$19+OFFSET('data'!$C$20,0,$D$3)))*$C515/60</f>
        <v>-0.0271621930247848</v>
      </c>
      <c r="I515" s="30">
        <f>(G514/60)*$C515/60+H515+I514</f>
        <v>8.774985674579691</v>
      </c>
      <c r="J515" s="30">
        <f>J514+('data'!$C$19*I514-'data'!$C$16*J514)*$C515/60</f>
        <v>73.0595143920426</v>
      </c>
      <c r="K515" s="30">
        <f>K514+(OFFSET('data'!$C$20,0,$D$3)*I514-OFFSET('data'!$C$17,0,$D$3)*K514)*$C515/60</f>
        <v>108.949579376534</v>
      </c>
      <c r="L515" s="28">
        <f>$A515/60</f>
        <v>42.5426811005748</v>
      </c>
      <c r="M515" s="24">
        <f>I515/'data'!$C$15*1000</f>
        <v>1.34064379173579</v>
      </c>
      <c r="N515" s="24">
        <f>N514+'data'!$G$21*(M514-N514)/60*C514</f>
        <v>2.34738470497578</v>
      </c>
      <c r="O515" s="25">
        <f>IF(N515&lt;='data'!$G$22,1.89,1.47)</f>
        <v>1.89</v>
      </c>
      <c r="P515" s="24">
        <f>$A515</f>
        <v>2552.560866034490</v>
      </c>
      <c r="Q515" s="29">
        <f>'data'!$G$23-'data'!$G$23*(1-('data'!$G$22^O515)/('data'!$G$22^O515+N515^O515))</f>
        <v>56.8639149491255</v>
      </c>
      <c r="R515" s="29">
        <f>VLOOKUP(IF(P515-'data'!$G$24&lt;0,0,P515-'data'!$G$24),P2:Q1104,2)</f>
        <v>56.0096853565182</v>
      </c>
    </row>
    <row r="516" ht="20.05" customHeight="1">
      <c r="A516" s="22">
        <f>$A515+C515</f>
        <v>2557.560866034490</v>
      </c>
      <c r="B516" s="23">
        <v>2</v>
      </c>
      <c r="C516" s="24">
        <v>5</v>
      </c>
      <c r="D516" t="b" s="25">
        <f>D$3</f>
        <v>1</v>
      </c>
      <c r="E516" s="24">
        <f>IF(B516-B515&gt;0,(B516-B515)/'data'!$G$26*100-1,E515-C516)</f>
        <v>-2510</v>
      </c>
      <c r="F516" s="25">
        <f>3600*(B516*'data'!$C$15/1000-H516-I516)/C516</f>
        <v>3146.025313193080</v>
      </c>
      <c r="G516" s="25">
        <f>IF(N516&gt;B516,0,IF(E516&gt;0,'data'!$H$29,IF(F516&lt;0,0,F516)))</f>
        <v>0</v>
      </c>
      <c r="H516" s="30">
        <f>(J516*'data'!$C$16+K516*OFFSET('data'!$C$17,0,$D$3)-I515*(OFFSET('data'!$C$18,0,$D$3)+'data'!$C$19+OFFSET('data'!$C$20,0,$D$3)))*$C516/60</f>
        <v>-0.0268805254454635</v>
      </c>
      <c r="I516" s="30">
        <f>(G515/60)*$C516/60+H516+I515</f>
        <v>8.748105149134229</v>
      </c>
      <c r="J516" s="30">
        <f>J515+('data'!$C$19*I515-'data'!$C$16*J515)*$C516/60</f>
        <v>72.8428488942201</v>
      </c>
      <c r="K516" s="30">
        <f>K515+(OFFSET('data'!$C$20,0,$D$3)*I515-OFFSET('data'!$C$17,0,$D$3)*K515)*$C516/60</f>
        <v>108.994721665751</v>
      </c>
      <c r="L516" s="28">
        <f>$A516/60</f>
        <v>42.6260144339082</v>
      </c>
      <c r="M516" s="24">
        <f>I516/'data'!$C$15*1000</f>
        <v>1.33653698052339</v>
      </c>
      <c r="N516" s="24">
        <f>N515+'data'!$G$21*(M515-N515)/60*C515</f>
        <v>2.33553816998907</v>
      </c>
      <c r="O516" s="25">
        <f>IF(N516&lt;='data'!$G$22,1.89,1.47)</f>
        <v>1.89</v>
      </c>
      <c r="P516" s="24">
        <f>$A516</f>
        <v>2557.560866034490</v>
      </c>
      <c r="Q516" s="29">
        <f>'data'!$G$23-'data'!$G$23*(1-('data'!$G$22^O516)/('data'!$G$22^O516+N516^O516))</f>
        <v>57.0749701759018</v>
      </c>
      <c r="R516" s="29">
        <f>VLOOKUP(IF(P516-'data'!$G$24&lt;0,0,P516-'data'!$G$24),P2:Q1104,2)</f>
        <v>56.2247250740776</v>
      </c>
    </row>
    <row r="517" ht="20.05" customHeight="1">
      <c r="A517" s="22">
        <f>$A516+C516</f>
        <v>2562.560866034490</v>
      </c>
      <c r="B517" s="23">
        <v>2</v>
      </c>
      <c r="C517" s="24">
        <v>5</v>
      </c>
      <c r="D517" t="b" s="25">
        <f>D$3</f>
        <v>1</v>
      </c>
      <c r="E517" s="24">
        <f>IF(B517-B516&gt;0,(B517-B516)/'data'!$G$26*100-1,E516-C517)</f>
        <v>-2515</v>
      </c>
      <c r="F517" s="25">
        <f>3600*(B517*'data'!$C$15/1000-H517-I517)/C517</f>
        <v>3164.991525964260</v>
      </c>
      <c r="G517" s="25">
        <f>IF(N517&gt;B517,0,IF(E517&gt;0,'data'!$H$29,IF(F517&lt;0,0,F517)))</f>
        <v>0</v>
      </c>
      <c r="H517" s="30">
        <f>(J517*'data'!$C$16+K517*OFFSET('data'!$C$17,0,$D$3)-I516*(OFFSET('data'!$C$18,0,$D$3)+'data'!$C$19+OFFSET('data'!$C$20,0,$D$3)))*$C517/60</f>
        <v>-0.0266112438138308</v>
      </c>
      <c r="I517" s="30">
        <f>(G516/60)*$C517/60+H517+I516</f>
        <v>8.721493905320401</v>
      </c>
      <c r="J517" s="30">
        <f>J516+('data'!$C$19*I516-'data'!$C$16*J516)*$C517/60</f>
        <v>72.62680521846509</v>
      </c>
      <c r="K517" s="30">
        <f>K516+(OFFSET('data'!$C$20,0,$D$3)*I516-OFFSET('data'!$C$17,0,$D$3)*K516)*$C517/60</f>
        <v>109.039580322361</v>
      </c>
      <c r="L517" s="28">
        <f>$A517/60</f>
        <v>42.7093477672415</v>
      </c>
      <c r="M517" s="24">
        <f>I517/'data'!$C$15*1000</f>
        <v>1.33247131020409</v>
      </c>
      <c r="N517" s="24">
        <f>N516+'data'!$G$21*(M516-N516)/60*C516</f>
        <v>2.3237827099823</v>
      </c>
      <c r="O517" s="25">
        <f>IF(N517&lt;='data'!$G$22,1.89,1.47)</f>
        <v>1.89</v>
      </c>
      <c r="P517" s="24">
        <f>$A517</f>
        <v>2562.560866034490</v>
      </c>
      <c r="Q517" s="29">
        <f>'data'!$G$23-'data'!$G$23*(1-('data'!$G$22^O517)/('data'!$G$22^O517+N517^O517))</f>
        <v>57.2850070814928</v>
      </c>
      <c r="R517" s="29">
        <f>VLOOKUP(IF(P517-'data'!$G$24&lt;0,0,P517-'data'!$G$24),P2:Q1104,2)</f>
        <v>56.4387832226755</v>
      </c>
    </row>
    <row r="518" ht="20.05" customHeight="1">
      <c r="A518" s="22">
        <f>$A517+C517</f>
        <v>2567.560866034490</v>
      </c>
      <c r="B518" s="23">
        <v>2</v>
      </c>
      <c r="C518" s="24">
        <v>5</v>
      </c>
      <c r="D518" t="b" s="25">
        <f>D$3</f>
        <v>1</v>
      </c>
      <c r="E518" s="24">
        <f>IF(B518-B517&gt;0,(B518-B517)/'data'!$G$26*100-1,E517-C518)</f>
        <v>-2520</v>
      </c>
      <c r="F518" s="25">
        <f>3600*(B518*'data'!$C$15/1000-H518-I518)/C518</f>
        <v>3183.7806575519</v>
      </c>
      <c r="G518" s="25">
        <f>IF(N518&gt;B518,0,IF(E518&gt;0,'data'!$H$29,IF(F518&lt;0,0,F518)))</f>
        <v>0</v>
      </c>
      <c r="H518" s="30">
        <f>(J518*'data'!$C$16+K518*OFFSET('data'!$C$17,0,$D$3)-I517*(OFFSET('data'!$C$18,0,$D$3)+'data'!$C$19+OFFSET('data'!$C$20,0,$D$3)))*$C518/60</f>
        <v>-0.0263536299538896</v>
      </c>
      <c r="I518" s="30">
        <f>(G517/60)*$C518/60+H518+I517</f>
        <v>8.69514027536651</v>
      </c>
      <c r="J518" s="30">
        <f>J517+('data'!$C$19*I517-'data'!$C$16*J517)*$C518/60</f>
        <v>72.4113862237019</v>
      </c>
      <c r="K518" s="30">
        <f>K517+(OFFSET('data'!$C$20,0,$D$3)*I517-OFFSET('data'!$C$17,0,$D$3)*K517)*$C518/60</f>
        <v>109.084158123042</v>
      </c>
      <c r="L518" s="28">
        <f>$A518/60</f>
        <v>42.7926811005748</v>
      </c>
      <c r="M518" s="24">
        <f>I518/'data'!$C$15*1000</f>
        <v>1.32844499817378</v>
      </c>
      <c r="N518" s="24">
        <f>N517+'data'!$G$21*(M517-N517)/60*C517</f>
        <v>2.31211773737043</v>
      </c>
      <c r="O518" s="25">
        <f>IF(N518&lt;='data'!$G$22,1.89,1.47)</f>
        <v>1.89</v>
      </c>
      <c r="P518" s="24">
        <f>$A518</f>
        <v>2567.560866034490</v>
      </c>
      <c r="Q518" s="29">
        <f>'data'!$G$23-'data'!$G$23*(1-('data'!$G$22^O518)/('data'!$G$22^O518+N518^O518))</f>
        <v>57.4940179604093</v>
      </c>
      <c r="R518" s="29">
        <f>VLOOKUP(IF(P518-'data'!$G$24&lt;0,0,P518-'data'!$G$24),P2:Q1104,2)</f>
        <v>56.651849675703</v>
      </c>
    </row>
    <row r="519" ht="20.05" customHeight="1">
      <c r="A519" s="22">
        <f>$A518+C518</f>
        <v>2572.560866034490</v>
      </c>
      <c r="B519" s="23">
        <v>2</v>
      </c>
      <c r="C519" s="24">
        <v>5</v>
      </c>
      <c r="D519" t="b" s="25">
        <f>D$3</f>
        <v>1</v>
      </c>
      <c r="E519" s="24">
        <f>IF(B519-B518&gt;0,(B519-B518)/'data'!$G$26*100-1,E518-C519)</f>
        <v>-2525</v>
      </c>
      <c r="F519" s="25">
        <f>3600*(B519*'data'!$C$15/1000-H519-I519)/C519</f>
        <v>3202.400135642170</v>
      </c>
      <c r="G519" s="25">
        <f>IF(N519&gt;B519,0,IF(E519&gt;0,'data'!$H$29,IF(F519&lt;0,0,F519)))</f>
        <v>0</v>
      </c>
      <c r="H519" s="30">
        <f>(J519*'data'!$C$16+K519*OFFSET('data'!$C$17,0,$D$3)-I518*(OFFSET('data'!$C$18,0,$D$3)+'data'!$C$19+OFFSET('data'!$C$20,0,$D$3)))*$C519/60</f>
        <v>-0.0261070080951858</v>
      </c>
      <c r="I519" s="30">
        <f>(G518/60)*$C519/60+H519+I518</f>
        <v>8.66903326727132</v>
      </c>
      <c r="J519" s="30">
        <f>J518+('data'!$C$19*I518-'data'!$C$16*J518)*$C519/60</f>
        <v>72.1965944700907</v>
      </c>
      <c r="K519" s="30">
        <f>K518+(OFFSET('data'!$C$20,0,$D$3)*I518-OFFSET('data'!$C$17,0,$D$3)*K518)*$C519/60</f>
        <v>109.128457727810</v>
      </c>
      <c r="L519" s="28">
        <f>$A519/60</f>
        <v>42.8760144339082</v>
      </c>
      <c r="M519" s="24">
        <f>I519/'data'!$C$15*1000</f>
        <v>1.32445636507265</v>
      </c>
      <c r="N519" s="24">
        <f>N518+'data'!$G$21*(M518-N518)/60*C518</f>
        <v>2.30054265050636</v>
      </c>
      <c r="O519" s="25">
        <f>IF(N519&lt;='data'!$G$22,1.89,1.47)</f>
        <v>1.89</v>
      </c>
      <c r="P519" s="24">
        <f>$A519</f>
        <v>2572.560866034490</v>
      </c>
      <c r="Q519" s="29">
        <f>'data'!$G$23-'data'!$G$23*(1-('data'!$G$22^O519)/('data'!$G$22^O519+N519^O519))</f>
        <v>57.7019956537494</v>
      </c>
      <c r="R519" s="29">
        <f>VLOOKUP(IF(P519-'data'!$G$24&lt;0,0,P519-'data'!$G$24),P2:Q1104,2)</f>
        <v>56.8639149491255</v>
      </c>
    </row>
    <row r="520" ht="20.05" customHeight="1">
      <c r="A520" s="22">
        <f>$A519+C519</f>
        <v>2577.560866034490</v>
      </c>
      <c r="B520" s="23">
        <v>2</v>
      </c>
      <c r="C520" s="24">
        <v>5</v>
      </c>
      <c r="D520" t="b" s="25">
        <f>D$3</f>
        <v>1</v>
      </c>
      <c r="E520" s="24">
        <f>IF(B520-B519&gt;0,(B520-B519)/'data'!$G$26*100-1,E519-C520)</f>
        <v>-2530</v>
      </c>
      <c r="F520" s="25">
        <f>3600*(B520*'data'!$C$15/1000-H520-I520)/C520</f>
        <v>3220.856958821210</v>
      </c>
      <c r="G520" s="25">
        <f>IF(N520&gt;B520,0,IF(E520&gt;0,'data'!$H$29,IF(F520&lt;0,0,F520)))</f>
        <v>0</v>
      </c>
      <c r="H520" s="30">
        <f>(J520*'data'!$C$16+K520*OFFSET('data'!$C$17,0,$D$3)-I519*(OFFSET('data'!$C$18,0,$D$3)+'data'!$C$19+OFFSET('data'!$C$20,0,$D$3)))*$C520/60</f>
        <v>-0.0258707423663699</v>
      </c>
      <c r="I520" s="30">
        <f>(G519/60)*$C520/60+H520+I519</f>
        <v>8.64316252490495</v>
      </c>
      <c r="J520" s="30">
        <f>J519+('data'!$C$19*I519-'data'!$C$16*J519)*$C520/60</f>
        <v>71.9824322371132</v>
      </c>
      <c r="K520" s="30">
        <f>K519+(OFFSET('data'!$C$20,0,$D$3)*I519-OFFSET('data'!$C$17,0,$D$3)*K519)*$C520/60</f>
        <v>109.172481686760</v>
      </c>
      <c r="L520" s="28">
        <f>$A520/60</f>
        <v>42.9593477672415</v>
      </c>
      <c r="M520" s="24">
        <f>I520/'data'!$C$15*1000</f>
        <v>1.32050382868942</v>
      </c>
      <c r="N520" s="24">
        <f>N519+'data'!$G$21*(M519-N519)/60*C519</f>
        <v>2.28905683506133</v>
      </c>
      <c r="O520" s="25">
        <f>IF(N520&lt;='data'!$G$22,1.89,1.47)</f>
        <v>1.89</v>
      </c>
      <c r="P520" s="24">
        <f>$A520</f>
        <v>2577.560866034490</v>
      </c>
      <c r="Q520" s="29">
        <f>'data'!$G$23-'data'!$G$23*(1-('data'!$G$22^O520)/('data'!$G$22^O520+N520^O520))</f>
        <v>57.9089335276782</v>
      </c>
      <c r="R520" s="29">
        <f>VLOOKUP(IF(P520-'data'!$G$24&lt;0,0,P520-'data'!$G$24),P2:Q1104,2)</f>
        <v>57.0749701759018</v>
      </c>
    </row>
    <row r="521" ht="20.05" customHeight="1">
      <c r="A521" s="22">
        <f>$A520+C520</f>
        <v>2582.560866034490</v>
      </c>
      <c r="B521" s="23">
        <v>2</v>
      </c>
      <c r="C521" s="24">
        <v>5</v>
      </c>
      <c r="D521" t="b" s="25">
        <f>D$3</f>
        <v>1</v>
      </c>
      <c r="E521" s="24">
        <f>IF(B521-B520&gt;0,(B521-B520)/'data'!$G$26*100-1,E520-C521)</f>
        <v>-2535</v>
      </c>
      <c r="F521" s="25">
        <f>3600*(B521*'data'!$C$15/1000-H521-I521)/C521</f>
        <v>3239.157721906590</v>
      </c>
      <c r="G521" s="25">
        <f>IF(N521&gt;B521,0,IF(E521&gt;0,'data'!$H$29,IF(F521&lt;0,0,F521)))</f>
        <v>0</v>
      </c>
      <c r="H521" s="30">
        <f>(J521*'data'!$C$16+K521*OFFSET('data'!$C$17,0,$D$3)-I520*(OFFSET('data'!$C$18,0,$D$3)+'data'!$C$19+OFFSET('data'!$C$20,0,$D$3)))*$C521/60</f>
        <v>-0.0256442344369176</v>
      </c>
      <c r="I521" s="30">
        <f>(G520/60)*$C521/60+H521+I520</f>
        <v>8.617518290468031</v>
      </c>
      <c r="J521" s="30">
        <f>J520+('data'!$C$19*I520-'data'!$C$16*J520)*$C521/60</f>
        <v>71.76890154058729</v>
      </c>
      <c r="K521" s="30">
        <f>K520+(OFFSET('data'!$C$20,0,$D$3)*I520-OFFSET('data'!$C$17,0,$D$3)*K520)*$C521/60</f>
        <v>109.216232446407</v>
      </c>
      <c r="L521" s="28">
        <f>$A521/60</f>
        <v>43.0426811005748</v>
      </c>
      <c r="M521" s="24">
        <f>I521/'data'!$C$15*1000</f>
        <v>1.31658589822587</v>
      </c>
      <c r="N521" s="24">
        <f>N520+'data'!$G$21*(M520-N520)/60*C520</f>
        <v>2.27765966531729</v>
      </c>
      <c r="O521" s="25">
        <f>IF(N521&lt;='data'!$G$22,1.89,1.47)</f>
        <v>1.89</v>
      </c>
      <c r="P521" s="24">
        <f>$A521</f>
        <v>2582.560866034490</v>
      </c>
      <c r="Q521" s="29">
        <f>'data'!$G$23-'data'!$G$23*(1-('data'!$G$22^O521)/('data'!$G$22^O521+N521^O521))</f>
        <v>58.1148254528064</v>
      </c>
      <c r="R521" s="29">
        <f>VLOOKUP(IF(P521-'data'!$G$24&lt;0,0,P521-'data'!$G$24),P2:Q1104,2)</f>
        <v>57.2850070814928</v>
      </c>
    </row>
    <row r="522" ht="20.05" customHeight="1">
      <c r="A522" s="22">
        <f>$A521+C521</f>
        <v>2587.560866034490</v>
      </c>
      <c r="B522" s="23">
        <v>2</v>
      </c>
      <c r="C522" s="24">
        <v>5</v>
      </c>
      <c r="D522" t="b" s="25">
        <f>D$3</f>
        <v>1</v>
      </c>
      <c r="E522" s="24">
        <f>IF(B522-B521&gt;0,(B522-B521)/'data'!$G$26*100-1,E521-C522)</f>
        <v>-2540</v>
      </c>
      <c r="F522" s="25">
        <f>3600*(B522*'data'!$C$15/1000-H522-I522)/C522</f>
        <v>3257.308639781480</v>
      </c>
      <c r="G522" s="25">
        <f>IF(N522&gt;B522,0,IF(E522&gt;0,'data'!$H$29,IF(F522&lt;0,0,F522)))</f>
        <v>0</v>
      </c>
      <c r="H522" s="30">
        <f>(J522*'data'!$C$16+K522*OFFSET('data'!$C$17,0,$D$3)-I521*(OFFSET('data'!$C$18,0,$D$3)+'data'!$C$19+OFFSET('data'!$C$20,0,$D$3)))*$C522/60</f>
        <v>-0.0254269212982447</v>
      </c>
      <c r="I522" s="30">
        <f>(G521/60)*$C522/60+H522+I521</f>
        <v>8.59209136916979</v>
      </c>
      <c r="J522" s="30">
        <f>J521+('data'!$C$19*I521-'data'!$C$16*J521)*$C522/60</f>
        <v>71.556004148675</v>
      </c>
      <c r="K522" s="30">
        <f>K521+(OFFSET('data'!$C$20,0,$D$3)*I521-OFFSET('data'!$C$17,0,$D$3)*K521)*$C522/60</f>
        <v>109.259712355651</v>
      </c>
      <c r="L522" s="28">
        <f>$A522/60</f>
        <v>43.1260144339082</v>
      </c>
      <c r="M522" s="24">
        <f>I522/'data'!$C$15*1000</f>
        <v>1.3127011689003</v>
      </c>
      <c r="N522" s="24">
        <f>N521+'data'!$G$21*(M521-N521)/60*C521</f>
        <v>2.26635050537661</v>
      </c>
      <c r="O522" s="25">
        <f>IF(N522&lt;='data'!$G$22,1.89,1.47)</f>
        <v>1.89</v>
      </c>
      <c r="P522" s="24">
        <f>$A522</f>
        <v>2587.560866034490</v>
      </c>
      <c r="Q522" s="29">
        <f>'data'!$G$23-'data'!$G$23*(1-('data'!$G$22^O522)/('data'!$G$22^O522+N522^O522))</f>
        <v>58.319665784426</v>
      </c>
      <c r="R522" s="29">
        <f>VLOOKUP(IF(P522-'data'!$G$24&lt;0,0,P522-'data'!$G$24),P2:Q1104,2)</f>
        <v>57.4940179604093</v>
      </c>
    </row>
    <row r="523" ht="20.05" customHeight="1">
      <c r="A523" s="22">
        <f>$A522+C522</f>
        <v>2592.560866034490</v>
      </c>
      <c r="B523" s="23">
        <v>2</v>
      </c>
      <c r="C523" s="24">
        <v>5</v>
      </c>
      <c r="D523" t="b" s="25">
        <f>D$3</f>
        <v>1</v>
      </c>
      <c r="E523" s="24">
        <f>IF(B523-B522&gt;0,(B523-B522)/'data'!$G$26*100-1,E522-C523)</f>
        <v>-2545</v>
      </c>
      <c r="F523" s="25">
        <f>3600*(B523*'data'!$C$15/1000-H523-I523)/C523</f>
        <v>3275.315569820150</v>
      </c>
      <c r="G523" s="25">
        <f>IF(N523&gt;B523,0,IF(E523&gt;0,'data'!$H$29,IF(F523&lt;0,0,F523)))</f>
        <v>0</v>
      </c>
      <c r="H523" s="30">
        <f>(J523*'data'!$C$16+K523*OFFSET('data'!$C$17,0,$D$3)-I522*(OFFSET('data'!$C$18,0,$D$3)+'data'!$C$19+OFFSET('data'!$C$20,0,$D$3)))*$C523/60</f>
        <v>-0.0252182731759823</v>
      </c>
      <c r="I523" s="30">
        <f>(G522/60)*$C523/60+H523+I522</f>
        <v>8.56687309599381</v>
      </c>
      <c r="J523" s="30">
        <f>J522+('data'!$C$19*I522-'data'!$C$16*J522)*$C523/60</f>
        <v>71.34374159694219</v>
      </c>
      <c r="K523" s="30">
        <f>K522+(OFFSET('data'!$C$20,0,$D$3)*I522-OFFSET('data'!$C$17,0,$D$3)*K522)*$C523/60</f>
        <v>109.302923671397</v>
      </c>
      <c r="L523" s="28">
        <f>$A523/60</f>
        <v>43.2093477672415</v>
      </c>
      <c r="M523" s="24">
        <f>I523/'data'!$C$15*1000</f>
        <v>1.30884831687006</v>
      </c>
      <c r="N523" s="24">
        <f>N522+'data'!$G$21*(M522-N522)/60*C522</f>
        <v>2.25512871029404</v>
      </c>
      <c r="O523" s="25">
        <f>IF(N523&lt;='data'!$G$22,1.89,1.47)</f>
        <v>1.89</v>
      </c>
      <c r="P523" s="24">
        <f>$A523</f>
        <v>2592.560866034490</v>
      </c>
      <c r="Q523" s="29">
        <f>'data'!$G$23-'data'!$G$23*(1-('data'!$G$22^O523)/('data'!$G$22^O523+N523^O523))</f>
        <v>58.5234493435617</v>
      </c>
      <c r="R523" s="29">
        <f>VLOOKUP(IF(P523-'data'!$G$24&lt;0,0,P523-'data'!$G$24),P2:Q1104,2)</f>
        <v>57.7019956537494</v>
      </c>
    </row>
    <row r="524" ht="20.05" customHeight="1">
      <c r="A524" s="22">
        <f>$A523+C523</f>
        <v>2597.560866034490</v>
      </c>
      <c r="B524" s="23">
        <v>2</v>
      </c>
      <c r="C524" s="24">
        <v>5</v>
      </c>
      <c r="D524" t="b" s="25">
        <f>D$3</f>
        <v>1</v>
      </c>
      <c r="E524" s="24">
        <f>IF(B524-B523&gt;0,(B524-B523)/'data'!$G$26*100-1,E523-C524)</f>
        <v>-2550</v>
      </c>
      <c r="F524" s="25">
        <f>3600*(B524*'data'!$C$15/1000-H524-I524)/C524</f>
        <v>3293.184032987990</v>
      </c>
      <c r="G524" s="25">
        <f>IF(N524&gt;B524,0,IF(E524&gt;0,'data'!$H$29,IF(F524&lt;0,0,F524)))</f>
        <v>0</v>
      </c>
      <c r="H524" s="30">
        <f>(J524*'data'!$C$16+K524*OFFSET('data'!$C$17,0,$D$3)-I523*(OFFSET('data'!$C$18,0,$D$3)+'data'!$C$19+OFFSET('data'!$C$20,0,$D$3)))*$C524/60</f>
        <v>-0.0250177915656526</v>
      </c>
      <c r="I524" s="30">
        <f>(G523/60)*$C524/60+H524+I523</f>
        <v>8.541855304428161</v>
      </c>
      <c r="J524" s="30">
        <f>J523+('data'!$C$19*I523-'data'!$C$16*J523)*$C524/60</f>
        <v>71.1321152025275</v>
      </c>
      <c r="K524" s="30">
        <f>K523+(OFFSET('data'!$C$20,0,$D$3)*I523-OFFSET('data'!$C$17,0,$D$3)*K523)*$C524/60</f>
        <v>109.345868563836</v>
      </c>
      <c r="L524" s="28">
        <f>$A524/60</f>
        <v>43.2926811005748</v>
      </c>
      <c r="M524" s="24">
        <f>I524/'data'!$C$15*1000</f>
        <v>1.30502609445406</v>
      </c>
      <c r="N524" s="24">
        <f>N523+'data'!$G$21*(M523-N523)/60*C523</f>
        <v>2.2439936271356</v>
      </c>
      <c r="O524" s="25">
        <f>IF(N524&lt;='data'!$G$22,1.89,1.47)</f>
        <v>1.89</v>
      </c>
      <c r="P524" s="24">
        <f>$A524</f>
        <v>2597.560866034490</v>
      </c>
      <c r="Q524" s="29">
        <f>'data'!$G$23-'data'!$G$23*(1-('data'!$G$22^O524)/('data'!$G$22^O524+N524^O524))</f>
        <v>58.7261713988023</v>
      </c>
      <c r="R524" s="29">
        <f>VLOOKUP(IF(P524-'data'!$G$24&lt;0,0,P524-'data'!$G$24),P2:Q1104,2)</f>
        <v>57.9089335276782</v>
      </c>
    </row>
    <row r="525" ht="20.05" customHeight="1">
      <c r="A525" s="22">
        <f>$A524+C524</f>
        <v>2602.560866034490</v>
      </c>
      <c r="B525" s="23">
        <v>2</v>
      </c>
      <c r="C525" s="24">
        <v>5</v>
      </c>
      <c r="D525" t="b" s="25">
        <f>D$3</f>
        <v>1</v>
      </c>
      <c r="E525" s="24">
        <f>IF(B525-B524&gt;0,(B525-B524)/'data'!$G$26*100-1,E524-C525)</f>
        <v>-2555</v>
      </c>
      <c r="F525" s="25">
        <f>3600*(B525*'data'!$C$15/1000-H525-I525)/C525</f>
        <v>3310.919233694340</v>
      </c>
      <c r="G525" s="25">
        <f>IF(N525&gt;B525,0,IF(E525&gt;0,'data'!$H$29,IF(F525&lt;0,0,F525)))</f>
        <v>0</v>
      </c>
      <c r="H525" s="30">
        <f>(J525*'data'!$C$16+K525*OFFSET('data'!$C$17,0,$D$3)-I524*(OFFSET('data'!$C$18,0,$D$3)+'data'!$C$19+OFFSET('data'!$C$20,0,$D$3)))*$C525/60</f>
        <v>-0.0248250073844593</v>
      </c>
      <c r="I525" s="30">
        <f>(G524/60)*$C525/60+H525+I524</f>
        <v>8.5170302970437</v>
      </c>
      <c r="J525" s="30">
        <f>J524+('data'!$C$19*I524-'data'!$C$16*J524)*$C525/60</f>
        <v>70.9211260774718</v>
      </c>
      <c r="K525" s="30">
        <f>K524+(OFFSET('data'!$C$20,0,$D$3)*I524-OFFSET('data'!$C$17,0,$D$3)*K524)*$C525/60</f>
        <v>109.388549121418</v>
      </c>
      <c r="L525" s="28">
        <f>$A525/60</f>
        <v>43.3760144339082</v>
      </c>
      <c r="M525" s="24">
        <f>I525/'data'!$C$15*1000</f>
        <v>1.30123332563779</v>
      </c>
      <c r="N525" s="24">
        <f>N524+'data'!$G$21*(M524-N524)/60*C524</f>
        <v>2.23294459596879</v>
      </c>
      <c r="O525" s="25">
        <f>IF(N525&lt;='data'!$G$22,1.89,1.47)</f>
        <v>1.89</v>
      </c>
      <c r="P525" s="24">
        <f>$A525</f>
        <v>2602.560866034490</v>
      </c>
      <c r="Q525" s="29">
        <f>'data'!$G$23-'data'!$G$23*(1-('data'!$G$22^O525)/('data'!$G$22^O525+N525^O525))</f>
        <v>58.927827648874</v>
      </c>
      <c r="R525" s="29">
        <f>VLOOKUP(IF(P525-'data'!$G$24&lt;0,0,P525-'data'!$G$24),P2:Q1104,2)</f>
        <v>58.1148254528064</v>
      </c>
    </row>
    <row r="526" ht="20.05" customHeight="1">
      <c r="A526" s="22">
        <f>$A525+C525</f>
        <v>2607.560866034490</v>
      </c>
      <c r="B526" s="23">
        <v>2</v>
      </c>
      <c r="C526" s="24">
        <v>5</v>
      </c>
      <c r="D526" t="b" s="25">
        <f>D$3</f>
        <v>1</v>
      </c>
      <c r="E526" s="24">
        <f>IF(B526-B525&gt;0,(B526-B525)/'data'!$G$26*100-1,E525-C526)</f>
        <v>-2560</v>
      </c>
      <c r="F526" s="25">
        <f>3600*(B526*'data'!$C$15/1000-H526-I526)/C526</f>
        <v>3328.526078472070</v>
      </c>
      <c r="G526" s="25">
        <f>IF(N526&gt;B526,0,IF(E526&gt;0,'data'!$H$29,IF(F526&lt;0,0,F526)))</f>
        <v>0</v>
      </c>
      <c r="H526" s="30">
        <f>(J526*'data'!$C$16+K526*OFFSET('data'!$C$17,0,$D$3)-I525*(OFFSET('data'!$C$18,0,$D$3)+'data'!$C$19+OFFSET('data'!$C$20,0,$D$3)))*$C526/60</f>
        <v>-0.0246394792323227</v>
      </c>
      <c r="I526" s="30">
        <f>(G525/60)*$C526/60+H526+I525</f>
        <v>8.49239081781138</v>
      </c>
      <c r="J526" s="30">
        <f>J525+('data'!$C$19*I525-'data'!$C$16*J525)*$C526/60</f>
        <v>70.71077514125869</v>
      </c>
      <c r="K526" s="30">
        <f>K525+(OFFSET('data'!$C$20,0,$D$3)*I525-OFFSET('data'!$C$17,0,$D$3)*K525)*$C526/60</f>
        <v>109.430967355529</v>
      </c>
      <c r="L526" s="28">
        <f>$A526/60</f>
        <v>43.4593477672415</v>
      </c>
      <c r="M526" s="24">
        <f>I526/'data'!$C$15*1000</f>
        <v>1.2974689018439</v>
      </c>
      <c r="N526" s="24">
        <f>N525+'data'!$G$21*(M525-N525)/60*C525</f>
        <v>2.22198095078826</v>
      </c>
      <c r="O526" s="25">
        <f>IF(N526&lt;='data'!$G$22,1.89,1.47)</f>
        <v>1.89</v>
      </c>
      <c r="P526" s="24">
        <f>$A526</f>
        <v>2607.560866034490</v>
      </c>
      <c r="Q526" s="29">
        <f>'data'!$G$23-'data'!$G$23*(1-('data'!$G$22^O526)/('data'!$G$22^O526+N526^O526))</f>
        <v>59.1284142059226</v>
      </c>
      <c r="R526" s="29">
        <f>VLOOKUP(IF(P526-'data'!$G$24&lt;0,0,P526-'data'!$G$24),P2:Q1104,2)</f>
        <v>58.319665784426</v>
      </c>
    </row>
    <row r="527" ht="20.05" customHeight="1">
      <c r="A527" s="22">
        <f>$A526+C526</f>
        <v>2612.560866034490</v>
      </c>
      <c r="B527" s="23">
        <v>2</v>
      </c>
      <c r="C527" s="24">
        <v>5</v>
      </c>
      <c r="D527" t="b" s="25">
        <f>D$3</f>
        <v>1</v>
      </c>
      <c r="E527" s="24">
        <f>IF(B527-B526&gt;0,(B527-B526)/'data'!$G$26*100-1,E526-C527)</f>
        <v>-2565</v>
      </c>
      <c r="F527" s="25">
        <f>3600*(B527*'data'!$C$15/1000-H527-I527)/C527</f>
        <v>3346.009193553010</v>
      </c>
      <c r="G527" s="25">
        <f>IF(N527&gt;B527,0,IF(E527&gt;0,'data'!$H$29,IF(F527&lt;0,0,F527)))</f>
        <v>0</v>
      </c>
      <c r="H527" s="30">
        <f>(J527*'data'!$C$16+K527*OFFSET('data'!$C$17,0,$D$3)-I526*(OFFSET('data'!$C$18,0,$D$3)+'data'!$C$19+OFFSET('data'!$C$20,0,$D$3)))*$C527/60</f>
        <v>-0.0244607917557034</v>
      </c>
      <c r="I527" s="30">
        <f>(G526/60)*$C527/60+H527+I526</f>
        <v>8.467930026055679</v>
      </c>
      <c r="J527" s="30">
        <f>J526+('data'!$C$19*I526-'data'!$C$16*J526)*$C527/60</f>
        <v>70.5010631326123</v>
      </c>
      <c r="K527" s="30">
        <f>K526+(OFFSET('data'!$C$20,0,$D$3)*I526-OFFSET('data'!$C$17,0,$D$3)*K526)*$C527/60</f>
        <v>109.473125204898</v>
      </c>
      <c r="L527" s="28">
        <f>$A527/60</f>
        <v>43.5426811005748</v>
      </c>
      <c r="M527" s="24">
        <f>I527/'data'!$C$15*1000</f>
        <v>1.29373177795284</v>
      </c>
      <c r="N527" s="24">
        <f>N526+'data'!$G$21*(M526-N526)/60*C526</f>
        <v>2.21110202038083</v>
      </c>
      <c r="O527" s="25">
        <f>IF(N527&lt;='data'!$G$22,1.89,1.47)</f>
        <v>1.89</v>
      </c>
      <c r="P527" s="24">
        <f>$A527</f>
        <v>2612.560866034490</v>
      </c>
      <c r="Q527" s="29">
        <f>'data'!$G$23-'data'!$G$23*(1-('data'!$G$22^O527)/('data'!$G$22^O527+N527^O527))</f>
        <v>59.3279275794711</v>
      </c>
      <c r="R527" s="29">
        <f>VLOOKUP(IF(P527-'data'!$G$24&lt;0,0,P527-'data'!$G$24),P2:Q1104,2)</f>
        <v>58.5234493435617</v>
      </c>
    </row>
    <row r="528" ht="20.05" customHeight="1">
      <c r="A528" s="22">
        <f>$A527+C527</f>
        <v>2617.560866034490</v>
      </c>
      <c r="B528" s="23">
        <v>2</v>
      </c>
      <c r="C528" s="24">
        <v>5</v>
      </c>
      <c r="D528" t="b" s="25">
        <f>D$3</f>
        <v>1</v>
      </c>
      <c r="E528" s="24">
        <f>IF(B528-B527&gt;0,(B528-B527)/'data'!$G$26*100-1,E527-C528)</f>
        <v>-2570</v>
      </c>
      <c r="F528" s="25">
        <f>3600*(B528*'data'!$C$15/1000-H528-I528)/C528</f>
        <v>3363.372941404620</v>
      </c>
      <c r="G528" s="25">
        <f>IF(N528&gt;B528,0,IF(E528&gt;0,'data'!$H$29,IF(F528&lt;0,0,F528)))</f>
        <v>0</v>
      </c>
      <c r="H528" s="30">
        <f>(J528*'data'!$C$16+K528*OFFSET('data'!$C$17,0,$D$3)-I527*(OFFSET('data'!$C$18,0,$D$3)+'data'!$C$19+OFFSET('data'!$C$20,0,$D$3)))*$C528/60</f>
        <v>-0.0242885541081434</v>
      </c>
      <c r="I528" s="30">
        <f>(G527/60)*$C528/60+H528+I527</f>
        <v>8.44364147194754</v>
      </c>
      <c r="J528" s="30">
        <f>J527+('data'!$C$19*I527-'data'!$C$16*J527)*$C528/60</f>
        <v>70.291990620596</v>
      </c>
      <c r="K528" s="30">
        <f>K527+(OFFSET('data'!$C$20,0,$D$3)*I527-OFFSET('data'!$C$17,0,$D$3)*K527)*$C528/60</f>
        <v>109.515024539735</v>
      </c>
      <c r="L528" s="28">
        <f>$A528/60</f>
        <v>43.6260144339082</v>
      </c>
      <c r="M528" s="24">
        <f>I528/'data'!$C$15*1000</f>
        <v>1.29002096855862</v>
      </c>
      <c r="N528" s="24">
        <f>N527+'data'!$G$21*(M527-N527)/60*C527</f>
        <v>2.20030712913347</v>
      </c>
      <c r="O528" s="25">
        <f>IF(N528&lt;='data'!$G$22,1.89,1.47)</f>
        <v>1.89</v>
      </c>
      <c r="P528" s="24">
        <f>$A528</f>
        <v>2617.560866034490</v>
      </c>
      <c r="Q528" s="29">
        <f>'data'!$G$23-'data'!$G$23*(1-('data'!$G$22^O528)/('data'!$G$22^O528+N528^O528))</f>
        <v>59.5263646610231</v>
      </c>
      <c r="R528" s="29">
        <f>VLOOKUP(IF(P528-'data'!$G$24&lt;0,0,P528-'data'!$G$24),P2:Q1104,2)</f>
        <v>58.7261713988023</v>
      </c>
    </row>
    <row r="529" ht="20.05" customHeight="1">
      <c r="A529" s="22">
        <f>$A528+C528</f>
        <v>2622.560866034490</v>
      </c>
      <c r="B529" s="23">
        <v>2</v>
      </c>
      <c r="C529" s="24">
        <v>5</v>
      </c>
      <c r="D529" t="b" s="25">
        <f>D$3</f>
        <v>1</v>
      </c>
      <c r="E529" s="24">
        <f>IF(B529-B528&gt;0,(B529-B528)/'data'!$G$26*100-1,E528-C529)</f>
        <v>-2575</v>
      </c>
      <c r="F529" s="25">
        <f>3600*(B529*'data'!$C$15/1000-H529-I529)/C529</f>
        <v>3380.621436289350</v>
      </c>
      <c r="G529" s="25">
        <f>IF(N529&gt;B529,0,IF(E529&gt;0,'data'!$H$29,IF(F529&lt;0,0,F529)))</f>
        <v>0</v>
      </c>
      <c r="H529" s="30">
        <f>(J529*'data'!$C$16+K529*OFFSET('data'!$C$17,0,$D$3)-I528*(OFFSET('data'!$C$18,0,$D$3)+'data'!$C$19+OFFSET('data'!$C$20,0,$D$3)))*$C529/60</f>
        <v>-0.0241223985017984</v>
      </c>
      <c r="I529" s="30">
        <f>(G528/60)*$C529/60+H529+I528</f>
        <v>8.419519073445739</v>
      </c>
      <c r="J529" s="30">
        <f>J528+('data'!$C$19*I528-'data'!$C$16*J528)*$C529/60</f>
        <v>70.08355801505451</v>
      </c>
      <c r="K529" s="30">
        <f>K528+(OFFSET('data'!$C$20,0,$D$3)*I528-OFFSET('data'!$C$17,0,$D$3)*K528)*$C529/60</f>
        <v>109.556667165632</v>
      </c>
      <c r="L529" s="28">
        <f>$A529/60</f>
        <v>43.7093477672415</v>
      </c>
      <c r="M529" s="24">
        <f>I529/'data'!$C$15*1000</f>
        <v>1.28633554444598</v>
      </c>
      <c r="N529" s="24">
        <f>N528+'data'!$G$21*(M528-N528)/60*C528</f>
        <v>2.18959559778777</v>
      </c>
      <c r="O529" s="25">
        <f>IF(N529&lt;='data'!$G$22,1.89,1.47)</f>
        <v>1.89</v>
      </c>
      <c r="P529" s="24">
        <f>$A529</f>
        <v>2622.560866034490</v>
      </c>
      <c r="Q529" s="29">
        <f>'data'!$G$23-'data'!$G$23*(1-('data'!$G$22^O529)/('data'!$G$22^O529+N529^O529))</f>
        <v>59.7237227092806</v>
      </c>
      <c r="R529" s="29">
        <f>VLOOKUP(IF(P529-'data'!$G$24&lt;0,0,P529-'data'!$G$24),P2:Q1104,2)</f>
        <v>58.927827648874</v>
      </c>
    </row>
    <row r="530" ht="20.05" customHeight="1">
      <c r="A530" s="22">
        <f>$A529+C529</f>
        <v>2627.560866034490</v>
      </c>
      <c r="B530" s="23">
        <v>2</v>
      </c>
      <c r="C530" s="24">
        <v>5</v>
      </c>
      <c r="D530" t="b" s="25">
        <f>D$3</f>
        <v>1</v>
      </c>
      <c r="E530" s="24">
        <f>IF(B530-B529&gt;0,(B530-B529)/'data'!$G$26*100-1,E529-C530)</f>
        <v>-2580</v>
      </c>
      <c r="F530" s="25">
        <f>3600*(B530*'data'!$C$15/1000-H530-I530)/C530</f>
        <v>3397.758558904270</v>
      </c>
      <c r="G530" s="25">
        <f>IF(N530&gt;B530,0,IF(E530&gt;0,'data'!$H$29,IF(F530&lt;0,0,F530)))</f>
        <v>0</v>
      </c>
      <c r="H530" s="30">
        <f>(J530*'data'!$C$16+K530*OFFSET('data'!$C$17,0,$D$3)-I529*(OFFSET('data'!$C$18,0,$D$3)+'data'!$C$19+OFFSET('data'!$C$20,0,$D$3)))*$C530/60</f>
        <v>-0.0239619788445944</v>
      </c>
      <c r="I530" s="30">
        <f>(G529/60)*$C530/60+H530+I529</f>
        <v>8.39555709460115</v>
      </c>
      <c r="J530" s="30">
        <f>J529+('data'!$C$19*I529-'data'!$C$16*J529)*$C530/60</f>
        <v>69.87576557643639</v>
      </c>
      <c r="K530" s="30">
        <f>K529+(OFFSET('data'!$C$20,0,$D$3)*I529-OFFSET('data'!$C$17,0,$D$3)*K529)*$C530/60</f>
        <v>109.598054827232</v>
      </c>
      <c r="L530" s="28">
        <f>$A530/60</f>
        <v>43.7926811005748</v>
      </c>
      <c r="M530" s="24">
        <f>I530/'data'!$C$15*1000</f>
        <v>1.28267462927562</v>
      </c>
      <c r="N530" s="24">
        <f>N529+'data'!$G$21*(M529-N529)/60*C529</f>
        <v>2.17896674414401</v>
      </c>
      <c r="O530" s="25">
        <f>IF(N530&lt;='data'!$G$22,1.89,1.47)</f>
        <v>1.89</v>
      </c>
      <c r="P530" s="24">
        <f>$A530</f>
        <v>2627.560866034490</v>
      </c>
      <c r="Q530" s="29">
        <f>'data'!$G$23-'data'!$G$23*(1-('data'!$G$22^O530)/('data'!$G$22^O530+N530^O530))</f>
        <v>59.9199993359504</v>
      </c>
      <c r="R530" s="29">
        <f>VLOOKUP(IF(P530-'data'!$G$24&lt;0,0,P530-'data'!$G$24),P2:Q1104,2)</f>
        <v>59.1284142059226</v>
      </c>
    </row>
    <row r="531" ht="20.05" customHeight="1">
      <c r="A531" s="22">
        <f>$A530+C530</f>
        <v>2632.560866034490</v>
      </c>
      <c r="B531" s="23">
        <v>2</v>
      </c>
      <c r="C531" s="24">
        <v>5</v>
      </c>
      <c r="D531" t="b" s="25">
        <f>D$3</f>
        <v>1</v>
      </c>
      <c r="E531" s="24">
        <f>IF(B531-B530&gt;0,(B531-B530)/'data'!$G$26*100-1,E530-C531)</f>
        <v>-2585</v>
      </c>
      <c r="F531" s="25">
        <f>3600*(B531*'data'!$C$15/1000-H531-I531)/C531</f>
        <v>3414.787970155590</v>
      </c>
      <c r="G531" s="25">
        <f>IF(N531&gt;B531,0,IF(E531&gt;0,'data'!$H$29,IF(F531&lt;0,0,F531)))</f>
        <v>0</v>
      </c>
      <c r="H531" s="30">
        <f>(J531*'data'!$C$16+K531*OFFSET('data'!$C$17,0,$D$3)-I530*(OFFSET('data'!$C$18,0,$D$3)+'data'!$C$19+OFFSET('data'!$C$20,0,$D$3)))*$C531/60</f>
        <v>-0.0238069694579375</v>
      </c>
      <c r="I531" s="30">
        <f>(G530/60)*$C531/60+H531+I530</f>
        <v>8.37175012514321</v>
      </c>
      <c r="J531" s="30">
        <f>J530+('data'!$C$19*I530-'data'!$C$16*J530)*$C531/60</f>
        <v>69.6686134250355</v>
      </c>
      <c r="K531" s="30">
        <f>K530+(OFFSET('data'!$C$20,0,$D$3)*I530-OFFSET('data'!$C$17,0,$D$3)*K530)*$C531/60</f>
        <v>109.639189211680</v>
      </c>
      <c r="L531" s="28">
        <f>$A531/60</f>
        <v>43.8760144339082</v>
      </c>
      <c r="M531" s="24">
        <f>I531/'data'!$C$15*1000</f>
        <v>1.27903739646551</v>
      </c>
      <c r="N531" s="24">
        <f>N530+'data'!$G$21*(M530-N530)/60*C530</f>
        <v>2.168419883718</v>
      </c>
      <c r="O531" s="25">
        <f>IF(N531&lt;='data'!$G$22,1.89,1.47)</f>
        <v>1.89</v>
      </c>
      <c r="P531" s="24">
        <f>$A531</f>
        <v>2632.560866034490</v>
      </c>
      <c r="Q531" s="29">
        <f>'data'!$G$23-'data'!$G$23*(1-('data'!$G$22^O531)/('data'!$G$22^O531+N531^O531))</f>
        <v>60.1151924921103</v>
      </c>
      <c r="R531" s="29">
        <f>VLOOKUP(IF(P531-'data'!$G$24&lt;0,0,P531-'data'!$G$24),P2:Q1104,2)</f>
        <v>59.3279275794711</v>
      </c>
    </row>
    <row r="532" ht="20.05" customHeight="1">
      <c r="A532" s="22">
        <f>$A531+C531</f>
        <v>2637.560866034490</v>
      </c>
      <c r="B532" s="23">
        <v>2</v>
      </c>
      <c r="C532" s="24">
        <v>5</v>
      </c>
      <c r="D532" t="b" s="25">
        <f>D$3</f>
        <v>1</v>
      </c>
      <c r="E532" s="24">
        <f>IF(B532-B531&gt;0,(B532-B531)/'data'!$G$26*100-1,E531-C532)</f>
        <v>-2590</v>
      </c>
      <c r="F532" s="25">
        <f>3600*(B532*'data'!$C$15/1000-H532-I532)/C532</f>
        <v>3431.713124118990</v>
      </c>
      <c r="G532" s="25">
        <f>IF(N532&gt;B532,0,IF(E532&gt;0,'data'!$H$29,IF(F532&lt;0,0,F532)))</f>
        <v>0</v>
      </c>
      <c r="H532" s="30">
        <f>(J532*'data'!$C$16+K532*OFFSET('data'!$C$17,0,$D$3)-I531*(OFFSET('data'!$C$18,0,$D$3)+'data'!$C$19+OFFSET('data'!$C$20,0,$D$3)))*$C532/60</f>
        <v>-0.0236570638702176</v>
      </c>
      <c r="I532" s="30">
        <f>(G531/60)*$C532/60+H532+I531</f>
        <v>8.348093061272991</v>
      </c>
      <c r="J532" s="30">
        <f>J531+('data'!$C$19*I531-'data'!$C$16*J531)*$C532/60</f>
        <v>69.46210154968441</v>
      </c>
      <c r="K532" s="30">
        <f>K531+(OFFSET('data'!$C$20,0,$D$3)*I531-OFFSET('data'!$C$17,0,$D$3)*K531)*$C532/60</f>
        <v>109.680071951873</v>
      </c>
      <c r="L532" s="28">
        <f>$A532/60</f>
        <v>43.9593477672415</v>
      </c>
      <c r="M532" s="24">
        <f>I532/'data'!$C$15*1000</f>
        <v>1.27542306625638</v>
      </c>
      <c r="N532" s="24">
        <f>N531+'data'!$G$21*(M531-N531)/60*C531</f>
        <v>2.15795433035344</v>
      </c>
      <c r="O532" s="25">
        <f>IF(N532&lt;='data'!$G$22,1.89,1.47)</f>
        <v>1.89</v>
      </c>
      <c r="P532" s="24">
        <f>$A532</f>
        <v>2637.560866034490</v>
      </c>
      <c r="Q532" s="29">
        <f>'data'!$G$23-'data'!$G$23*(1-('data'!$G$22^O532)/('data'!$G$22^O532+N532^O532))</f>
        <v>60.309300455112</v>
      </c>
      <c r="R532" s="29">
        <f>VLOOKUP(IF(P532-'data'!$G$24&lt;0,0,P532-'data'!$G$24),P2:Q1104,2)</f>
        <v>59.5263646610231</v>
      </c>
    </row>
    <row r="533" ht="20.05" customHeight="1">
      <c r="A533" s="22">
        <f>$A532+C532</f>
        <v>2642.560866034490</v>
      </c>
      <c r="B533" s="23">
        <v>2</v>
      </c>
      <c r="C533" s="24">
        <v>5</v>
      </c>
      <c r="D533" t="b" s="25">
        <f>D$3</f>
        <v>1</v>
      </c>
      <c r="E533" s="24">
        <f>IF(B533-B532&gt;0,(B533-B532)/'data'!$G$26*100-1,E532-C533)</f>
        <v>-2595</v>
      </c>
      <c r="F533" s="25">
        <f>3600*(B533*'data'!$C$15/1000-H533-I533)/C533</f>
        <v>3448.537280233990</v>
      </c>
      <c r="G533" s="25">
        <f>IF(N533&gt;B533,0,IF(E533&gt;0,'data'!$H$29,IF(F533&lt;0,0,F533)))</f>
        <v>0</v>
      </c>
      <c r="H533" s="30">
        <f>(J533*'data'!$C$16+K533*OFFSET('data'!$C$17,0,$D$3)-I532*(OFFSET('data'!$C$18,0,$D$3)+'data'!$C$19+OFFSET('data'!$C$20,0,$D$3)))*$C533/60</f>
        <v>-0.0235119736816337</v>
      </c>
      <c r="I533" s="30">
        <f>(G532/60)*$C533/60+H533+I532</f>
        <v>8.32458108759136</v>
      </c>
      <c r="J533" s="30">
        <f>J532+('data'!$C$19*I532-'data'!$C$16*J532)*$C533/60</f>
        <v>69.2562298159325</v>
      </c>
      <c r="K533" s="30">
        <f>K532+(OFFSET('data'!$C$20,0,$D$3)*I532-OFFSET('data'!$C$17,0,$D$3)*K532)*$C533/60</f>
        <v>109.720704629516</v>
      </c>
      <c r="L533" s="28">
        <f>$A533/60</f>
        <v>44.0426811005748</v>
      </c>
      <c r="M533" s="24">
        <f>I533/'data'!$C$15*1000</f>
        <v>1.27183090295075</v>
      </c>
      <c r="N533" s="24">
        <f>N532+'data'!$G$21*(M532-N532)/60*C532</f>
        <v>2.14756939679259</v>
      </c>
      <c r="O533" s="25">
        <f>IF(N533&lt;='data'!$G$22,1.89,1.47)</f>
        <v>1.89</v>
      </c>
      <c r="P533" s="24">
        <f>$A533</f>
        <v>2642.560866034490</v>
      </c>
      <c r="Q533" s="29">
        <f>'data'!$G$23-'data'!$G$23*(1-('data'!$G$22^O533)/('data'!$G$22^O533+N533^O533))</f>
        <v>60.5023218159941</v>
      </c>
      <c r="R533" s="29">
        <f>VLOOKUP(IF(P533-'data'!$G$24&lt;0,0,P533-'data'!$G$24),P2:Q1104,2)</f>
        <v>59.7237227092806</v>
      </c>
    </row>
    <row r="534" ht="20.05" customHeight="1">
      <c r="A534" s="22">
        <f>$A533+C533</f>
        <v>2647.560866034490</v>
      </c>
      <c r="B534" s="23">
        <v>2</v>
      </c>
      <c r="C534" s="24">
        <v>5</v>
      </c>
      <c r="D534" t="b" s="25">
        <f>D$3</f>
        <v>1</v>
      </c>
      <c r="E534" s="24">
        <f>IF(B534-B533&gt;0,(B534-B533)/'data'!$G$26*100-1,E533-C534)</f>
        <v>-2600</v>
      </c>
      <c r="F534" s="25">
        <f>3600*(B534*'data'!$C$15/1000-H534-I534)/C534</f>
        <v>3465.263514777610</v>
      </c>
      <c r="G534" s="25">
        <f>IF(N534&gt;B534,0,IF(E534&gt;0,'data'!$H$29,IF(F534&lt;0,0,F534)))</f>
        <v>0</v>
      </c>
      <c r="H534" s="30">
        <f>(J534*'data'!$C$16+K534*OFFSET('data'!$C$17,0,$D$3)-I533*(OFFSET('data'!$C$18,0,$D$3)+'data'!$C$19+OFFSET('data'!$C$20,0,$D$3)))*$C534/60</f>
        <v>-0.0233714274961133</v>
      </c>
      <c r="I534" s="30">
        <f>(G533/60)*$C534/60+H534+I533</f>
        <v>8.30120966009525</v>
      </c>
      <c r="J534" s="30">
        <f>J533+('data'!$C$19*I533-'data'!$C$16*J533)*$C534/60</f>
        <v>69.0509979737397</v>
      </c>
      <c r="K534" s="30">
        <f>K533+(OFFSET('data'!$C$20,0,$D$3)*I533-OFFSET('data'!$C$17,0,$D$3)*K533)*$C534/60</f>
        <v>109.761088777998</v>
      </c>
      <c r="L534" s="28">
        <f>$A534/60</f>
        <v>44.1260144339082</v>
      </c>
      <c r="M534" s="24">
        <f>I534/'data'!$C$15*1000</f>
        <v>1.26826021231504</v>
      </c>
      <c r="N534" s="24">
        <f>N533+'data'!$G$21*(M533-N533)/60*C533</f>
        <v>2.13726439520771</v>
      </c>
      <c r="O534" s="25">
        <f>IF(N534&lt;='data'!$G$22,1.89,1.47)</f>
        <v>1.89</v>
      </c>
      <c r="P534" s="24">
        <f>$A534</f>
        <v>2647.560866034490</v>
      </c>
      <c r="Q534" s="29">
        <f>'data'!$G$23-'data'!$G$23*(1-('data'!$G$22^O534)/('data'!$G$22^O534+N534^O534))</f>
        <v>60.6942554673849</v>
      </c>
      <c r="R534" s="29">
        <f>VLOOKUP(IF(P534-'data'!$G$24&lt;0,0,P534-'data'!$G$24),P2:Q1104,2)</f>
        <v>59.9199993359504</v>
      </c>
    </row>
    <row r="535" ht="20.05" customHeight="1">
      <c r="A535" s="22">
        <f>$A534+C534</f>
        <v>2652.560866034490</v>
      </c>
      <c r="B535" s="23">
        <v>2</v>
      </c>
      <c r="C535" s="24">
        <v>5</v>
      </c>
      <c r="D535" t="b" s="25">
        <f>D$3</f>
        <v>1</v>
      </c>
      <c r="E535" s="24">
        <f>IF(B535-B534&gt;0,(B535-B534)/'data'!$G$26*100-1,E534-C535)</f>
        <v>-2605</v>
      </c>
      <c r="F535" s="25">
        <f>3600*(B535*'data'!$C$15/1000-H535-I535)/C535</f>
        <v>3481.894731659980</v>
      </c>
      <c r="G535" s="25">
        <f>IF(N535&gt;B535,0,IF(E535&gt;0,'data'!$H$29,IF(F535&lt;0,0,F535)))</f>
        <v>0</v>
      </c>
      <c r="H535" s="30">
        <f>(J535*'data'!$C$16+K535*OFFSET('data'!$C$17,0,$D$3)-I534*(OFFSET('data'!$C$18,0,$D$3)+'data'!$C$19+OFFSET('data'!$C$20,0,$D$3)))*$C535/60</f>
        <v>-0.023235169916366</v>
      </c>
      <c r="I535" s="30">
        <f>(G534/60)*$C535/60+H535+I534</f>
        <v>8.277974490178879</v>
      </c>
      <c r="J535" s="30">
        <f>J534+('data'!$C$19*I534-'data'!$C$16*J534)*$C535/60</f>
        <v>68.8464056647137</v>
      </c>
      <c r="K535" s="30">
        <f>K534+(OFFSET('data'!$C$20,0,$D$3)*I534-OFFSET('data'!$C$17,0,$D$3)*K534)*$C535/60</f>
        <v>109.801225885103</v>
      </c>
      <c r="L535" s="28">
        <f>$A535/60</f>
        <v>44.2093477672415</v>
      </c>
      <c r="M535" s="24">
        <f>I535/'data'!$C$15*1000</f>
        <v>1.26471033913536</v>
      </c>
      <c r="N535" s="24">
        <f>N534+'data'!$G$21*(M534-N534)/60*C534</f>
        <v>2.12703863769568</v>
      </c>
      <c r="O535" s="25">
        <f>IF(N535&lt;='data'!$G$22,1.89,1.47)</f>
        <v>1.89</v>
      </c>
      <c r="P535" s="24">
        <f>$A535</f>
        <v>2652.560866034490</v>
      </c>
      <c r="Q535" s="29">
        <f>'data'!$G$23-'data'!$G$23*(1-('data'!$G$22^O535)/('data'!$G$22^O535+N535^O535))</f>
        <v>60.8851005918709</v>
      </c>
      <c r="R535" s="29">
        <f>VLOOKUP(IF(P535-'data'!$G$24&lt;0,0,P535-'data'!$G$24),P2:Q1104,2)</f>
        <v>60.1151924921103</v>
      </c>
    </row>
    <row r="536" ht="20.05" customHeight="1">
      <c r="A536" s="22">
        <f>$A535+C535</f>
        <v>2657.560866034490</v>
      </c>
      <c r="B536" s="23">
        <v>2</v>
      </c>
      <c r="C536" s="24">
        <v>5</v>
      </c>
      <c r="D536" t="b" s="25">
        <f>D$3</f>
        <v>1</v>
      </c>
      <c r="E536" s="24">
        <f>IF(B536-B535&gt;0,(B536-B535)/'data'!$G$26*100-1,E535-C536)</f>
        <v>-2610</v>
      </c>
      <c r="F536" s="25">
        <f>3600*(B536*'data'!$C$15/1000-H536-I536)/C536</f>
        <v>3498.433672581810</v>
      </c>
      <c r="G536" s="25">
        <f>IF(N536&gt;B536,0,IF(E536&gt;0,'data'!$H$29,IF(F536&lt;0,0,F536)))</f>
        <v>0</v>
      </c>
      <c r="H536" s="30">
        <f>(J536*'data'!$C$16+K536*OFFSET('data'!$C$17,0,$D$3)-I535*(OFFSET('data'!$C$18,0,$D$3)+'data'!$C$19+OFFSET('data'!$C$20,0,$D$3)))*$C536/60</f>
        <v>-0.0231029605983415</v>
      </c>
      <c r="I536" s="30">
        <f>(G535/60)*$C536/60+H536+I535</f>
        <v>8.254871529580541</v>
      </c>
      <c r="J536" s="30">
        <f>J535+('data'!$C$19*I535-'data'!$C$16*J535)*$C536/60</f>
        <v>68.6424524289184</v>
      </c>
      <c r="K536" s="30">
        <f>K535+(OFFSET('data'!$C$20,0,$D$3)*I535-OFFSET('data'!$C$17,0,$D$3)*K535)*$C536/60</f>
        <v>109.841117395553</v>
      </c>
      <c r="L536" s="28">
        <f>$A536/60</f>
        <v>44.2926811005748</v>
      </c>
      <c r="M536" s="24">
        <f>I536/'data'!$C$15*1000</f>
        <v>1.26118066491758</v>
      </c>
      <c r="N536" s="24">
        <f>N535+'data'!$G$21*(M535-N535)/60*C535</f>
        <v>2.11689143673804</v>
      </c>
      <c r="O536" s="25">
        <f>IF(N536&lt;='data'!$G$22,1.89,1.47)</f>
        <v>1.89</v>
      </c>
      <c r="P536" s="24">
        <f>$A536</f>
        <v>2657.560866034490</v>
      </c>
      <c r="Q536" s="29">
        <f>'data'!$G$23-'data'!$G$23*(1-('data'!$G$22^O536)/('data'!$G$22^O536+N536^O536))</f>
        <v>61.0748566508119</v>
      </c>
      <c r="R536" s="29">
        <f>VLOOKUP(IF(P536-'data'!$G$24&lt;0,0,P536-'data'!$G$24),P2:Q1104,2)</f>
        <v>60.309300455112</v>
      </c>
    </row>
    <row r="537" ht="20.05" customHeight="1">
      <c r="A537" s="22">
        <f>$A536+C536</f>
        <v>2662.560866034490</v>
      </c>
      <c r="B537" s="23">
        <v>2</v>
      </c>
      <c r="C537" s="24">
        <v>5</v>
      </c>
      <c r="D537" t="b" s="25">
        <f>D$3</f>
        <v>1</v>
      </c>
      <c r="E537" s="24">
        <f>IF(B537-B536&gt;0,(B537-B536)/'data'!$G$26*100-1,E536-C537)</f>
        <v>-2615</v>
      </c>
      <c r="F537" s="25">
        <f>3600*(B537*'data'!$C$15/1000-H537-I537)/C537</f>
        <v>3514.882926591670</v>
      </c>
      <c r="G537" s="25">
        <f>IF(N537&gt;B537,0,IF(E537&gt;0,'data'!$H$29,IF(F537&lt;0,0,F537)))</f>
        <v>0</v>
      </c>
      <c r="H537" s="30">
        <f>(J537*'data'!$C$16+K537*OFFSET('data'!$C$17,0,$D$3)-I536*(OFFSET('data'!$C$18,0,$D$3)+'data'!$C$19+OFFSET('data'!$C$20,0,$D$3)))*$C537/60</f>
        <v>-0.0229745733615761</v>
      </c>
      <c r="I537" s="30">
        <f>(G536/60)*$C537/60+H537+I536</f>
        <v>8.231896956218961</v>
      </c>
      <c r="J537" s="30">
        <f>J536+('data'!$C$19*I536-'data'!$C$16*J536)*$C537/60</f>
        <v>68.43913771127841</v>
      </c>
      <c r="K537" s="30">
        <f>K536+(OFFSET('data'!$C$20,0,$D$3)*I536-OFFSET('data'!$C$17,0,$D$3)*K536)*$C537/60</f>
        <v>109.880764713410</v>
      </c>
      <c r="L537" s="28">
        <f>$A537/60</f>
        <v>44.3760144339082</v>
      </c>
      <c r="M537" s="24">
        <f>I537/'data'!$C$15*1000</f>
        <v>1.2576706057235</v>
      </c>
      <c r="N537" s="24">
        <f>N536+'data'!$G$21*(M536-N536)/60*C536</f>
        <v>2.10682210562856</v>
      </c>
      <c r="O537" s="25">
        <f>IF(N537&lt;='data'!$G$22,1.89,1.47)</f>
        <v>1.89</v>
      </c>
      <c r="P537" s="24">
        <f>$A537</f>
        <v>2662.560866034490</v>
      </c>
      <c r="Q537" s="29">
        <f>'data'!$G$23-'data'!$G$23*(1-('data'!$G$22^O537)/('data'!$G$22^O537+N537^O537))</f>
        <v>61.263523373582</v>
      </c>
      <c r="R537" s="29">
        <f>VLOOKUP(IF(P537-'data'!$G$24&lt;0,0,P537-'data'!$G$24),P2:Q1104,2)</f>
        <v>60.5023218159941</v>
      </c>
    </row>
    <row r="538" ht="20.05" customHeight="1">
      <c r="A538" s="22">
        <f>$A537+C537</f>
        <v>2667.560866034490</v>
      </c>
      <c r="B538" s="23">
        <v>2</v>
      </c>
      <c r="C538" s="24">
        <v>5</v>
      </c>
      <c r="D538" t="b" s="25">
        <f>D$3</f>
        <v>1</v>
      </c>
      <c r="E538" s="24">
        <f>IF(B538-B537&gt;0,(B538-B537)/'data'!$G$26*100-1,E537-C538)</f>
        <v>-2620</v>
      </c>
      <c r="F538" s="25">
        <f>3600*(B538*'data'!$C$15/1000-H538-I538)/C538</f>
        <v>3531.2449390784</v>
      </c>
      <c r="G538" s="25">
        <f>IF(N538&gt;B538,0,IF(E538&gt;0,'data'!$H$29,IF(F538&lt;0,0,F538)))</f>
        <v>0</v>
      </c>
      <c r="H538" s="30">
        <f>(J538*'data'!$C$16+K538*OFFSET('data'!$C$17,0,$D$3)-I537*(OFFSET('data'!$C$18,0,$D$3)+'data'!$C$19+OFFSET('data'!$C$20,0,$D$3)))*$C538/60</f>
        <v>-0.0228497953521258</v>
      </c>
      <c r="I538" s="30">
        <f>(G537/60)*$C538/60+H538+I537</f>
        <v>8.209047160866829</v>
      </c>
      <c r="J538" s="30">
        <f>J537+('data'!$C$19*I537-'data'!$C$16*J537)*$C538/60</f>
        <v>68.2364608676035</v>
      </c>
      <c r="K538" s="30">
        <f>K537+(OFFSET('data'!$C$20,0,$D$3)*I537-OFFSET('data'!$C$17,0,$D$3)*K537)*$C538/60</f>
        <v>109.920169204331</v>
      </c>
      <c r="L538" s="28">
        <f>$A538/60</f>
        <v>44.4593477672415</v>
      </c>
      <c r="M538" s="24">
        <f>I538/'data'!$C$15*1000</f>
        <v>1.25417961013476</v>
      </c>
      <c r="N538" s="24">
        <f>N537+'data'!$G$21*(M537-N537)/60*C537</f>
        <v>2.0968299588703</v>
      </c>
      <c r="O538" s="25">
        <f>IF(N538&lt;='data'!$G$22,1.89,1.47)</f>
        <v>1.89</v>
      </c>
      <c r="P538" s="24">
        <f>$A538</f>
        <v>2667.560866034490</v>
      </c>
      <c r="Q538" s="29">
        <f>'data'!$G$23-'data'!$G$23*(1-('data'!$G$22^O538)/('data'!$G$22^O538+N538^O538))</f>
        <v>61.4511007472184</v>
      </c>
      <c r="R538" s="29">
        <f>VLOOKUP(IF(P538-'data'!$G$24&lt;0,0,P538-'data'!$G$24),P2:Q1104,2)</f>
        <v>60.6942554673849</v>
      </c>
    </row>
    <row r="539" ht="20.05" customHeight="1">
      <c r="A539" s="22">
        <f>$A538+C538</f>
        <v>2672.560866034490</v>
      </c>
      <c r="B539" s="23">
        <v>2</v>
      </c>
      <c r="C539" s="24">
        <v>5</v>
      </c>
      <c r="D539" t="b" s="25">
        <f>D$3</f>
        <v>1</v>
      </c>
      <c r="E539" s="24">
        <f>IF(B539-B538&gt;0,(B539-B538)/'data'!$G$26*100-1,E538-C539)</f>
        <v>-2625</v>
      </c>
      <c r="F539" s="25">
        <f>3600*(B539*'data'!$C$15/1000-H539-I539)/C539</f>
        <v>3547.522020232040</v>
      </c>
      <c r="G539" s="25">
        <f>IF(N539&gt;B539,0,IF(E539&gt;0,'data'!$H$29,IF(F539&lt;0,0,F539)))</f>
        <v>0</v>
      </c>
      <c r="H539" s="30">
        <f>(J539*'data'!$C$16+K539*OFFSET('data'!$C$17,0,$D$3)-I538*(OFFSET('data'!$C$18,0,$D$3)+'data'!$C$19+OFFSET('data'!$C$20,0,$D$3)))*$C539/60</f>
        <v>-0.0227284262549794</v>
      </c>
      <c r="I539" s="30">
        <f>(G538/60)*$C539/60+H539+I538</f>
        <v>8.18631873461185</v>
      </c>
      <c r="J539" s="30">
        <f>J538+('data'!$C$19*I538-'data'!$C$16*J538)*$C539/60</f>
        <v>68.03442117025619</v>
      </c>
      <c r="K539" s="30">
        <f>K538+(OFFSET('data'!$C$20,0,$D$3)*I538-OFFSET('data'!$C$17,0,$D$3)*K538)*$C539/60</f>
        <v>109.959332197689</v>
      </c>
      <c r="L539" s="28">
        <f>$A539/60</f>
        <v>44.5426811005748</v>
      </c>
      <c r="M539" s="24">
        <f>I539/'data'!$C$15*1000</f>
        <v>1.25070715733715</v>
      </c>
      <c r="N539" s="24">
        <f>N538+'data'!$G$21*(M538-N538)/60*C538</f>
        <v>2.08691431254405</v>
      </c>
      <c r="O539" s="25">
        <f>IF(N539&lt;='data'!$G$22,1.89,1.47)</f>
        <v>1.89</v>
      </c>
      <c r="P539" s="24">
        <f>$A539</f>
        <v>2672.560866034490</v>
      </c>
      <c r="Q539" s="29">
        <f>'data'!$G$23-'data'!$G$23*(1-('data'!$G$22^O539)/('data'!$G$22^O539+N539^O539))</f>
        <v>61.6375890064595</v>
      </c>
      <c r="R539" s="29">
        <f>VLOOKUP(IF(P539-'data'!$G$24&lt;0,0,P539-'data'!$G$24),P2:Q1104,2)</f>
        <v>60.8851005918709</v>
      </c>
    </row>
    <row r="540" ht="20.05" customHeight="1">
      <c r="A540" s="22">
        <f>$A539+C539</f>
        <v>2677.560866034490</v>
      </c>
      <c r="B540" s="23">
        <v>2</v>
      </c>
      <c r="C540" s="24">
        <v>5</v>
      </c>
      <c r="D540" t="b" s="25">
        <f>D$3</f>
        <v>1</v>
      </c>
      <c r="E540" s="24">
        <f>IF(B540-B539&gt;0,(B540-B539)/'data'!$G$26*100-1,E539-C540)</f>
        <v>-2630</v>
      </c>
      <c r="F540" s="25">
        <f>3600*(B540*'data'!$C$15/1000-H540-I540)/C540</f>
        <v>3563.716353004810</v>
      </c>
      <c r="G540" s="25">
        <f>IF(N540&gt;B540,0,IF(E540&gt;0,'data'!$H$29,IF(F540&lt;0,0,F540)))</f>
        <v>0</v>
      </c>
      <c r="H540" s="30">
        <f>(J540*'data'!$C$16+K540*OFFSET('data'!$C$17,0,$D$3)-I539*(OFFSET('data'!$C$18,0,$D$3)+'data'!$C$19+OFFSET('data'!$C$20,0,$D$3)))*$C540/60</f>
        <v>-0.0226102775530238</v>
      </c>
      <c r="I540" s="30">
        <f>(G539/60)*$C540/60+H540+I539</f>
        <v>8.16370845705883</v>
      </c>
      <c r="J540" s="30">
        <f>J539+('data'!$C$19*I539-'data'!$C$16*J539)*$C540/60</f>
        <v>67.8330178134824</v>
      </c>
      <c r="K540" s="30">
        <f>K539+(OFFSET('data'!$C$20,0,$D$3)*I539-OFFSET('data'!$C$17,0,$D$3)*K539)*$C540/60</f>
        <v>109.998254988575</v>
      </c>
      <c r="L540" s="28">
        <f>$A540/60</f>
        <v>44.6260144339082</v>
      </c>
      <c r="M540" s="24">
        <f>I540/'data'!$C$15*1000</f>
        <v>1.24725275531816</v>
      </c>
      <c r="N540" s="24">
        <f>N539+'data'!$G$21*(M539-N539)/60*C539</f>
        <v>2.07707448464989</v>
      </c>
      <c r="O540" s="25">
        <f>IF(N540&lt;='data'!$G$22,1.89,1.47)</f>
        <v>1.89</v>
      </c>
      <c r="P540" s="24">
        <f>$A540</f>
        <v>2677.560866034490</v>
      </c>
      <c r="Q540" s="29">
        <f>'data'!$G$23-'data'!$G$23*(1-('data'!$G$22^O540)/('data'!$G$22^O540+N540^O540))</f>
        <v>61.8229886241559</v>
      </c>
      <c r="R540" s="29">
        <f>VLOOKUP(IF(P540-'data'!$G$24&lt;0,0,P540-'data'!$G$24),P2:Q1104,2)</f>
        <v>61.0748566508119</v>
      </c>
    </row>
    <row r="541" ht="20.05" customHeight="1">
      <c r="A541" s="22">
        <f>$A540+C540</f>
        <v>2682.560866034490</v>
      </c>
      <c r="B541" s="23">
        <v>2</v>
      </c>
      <c r="C541" s="24">
        <v>5</v>
      </c>
      <c r="D541" t="b" s="25">
        <f>D$3</f>
        <v>1</v>
      </c>
      <c r="E541" s="24">
        <f>IF(B541-B540&gt;0,(B541-B540)/'data'!$G$26*100-1,E540-C541)</f>
        <v>-2635</v>
      </c>
      <c r="F541" s="25">
        <f>3600*(B541*'data'!$C$15/1000-H541-I541)/C541</f>
        <v>3579.830000601560</v>
      </c>
      <c r="G541" s="25">
        <f>IF(N541&gt;B541,0,IF(E541&gt;0,'data'!$H$29,IF(F541&lt;0,0,F541)))</f>
        <v>0</v>
      </c>
      <c r="H541" s="30">
        <f>(J541*'data'!$C$16+K541*OFFSET('data'!$C$17,0,$D$3)-I540*(OFFSET('data'!$C$18,0,$D$3)+'data'!$C$19+OFFSET('data'!$C$20,0,$D$3)))*$C541/60</f>
        <v>-0.0224951718298125</v>
      </c>
      <c r="I541" s="30">
        <f>(G540/60)*$C541/60+H541+I540</f>
        <v>8.14121328522902</v>
      </c>
      <c r="J541" s="30">
        <f>J540+('data'!$C$19*I540-'data'!$C$16*J540)*$C541/60</f>
        <v>67.6322499184258</v>
      </c>
      <c r="K541" s="30">
        <f>K540+(OFFSET('data'!$C$20,0,$D$3)*I540-OFFSET('data'!$C$17,0,$D$3)*K540)*$C541/60</f>
        <v>110.036938839677</v>
      </c>
      <c r="L541" s="28">
        <f>$A541/60</f>
        <v>44.7093477672415</v>
      </c>
      <c r="M541" s="24">
        <f>I541/'data'!$C$15*1000</f>
        <v>1.24381593917098</v>
      </c>
      <c r="N541" s="24">
        <f>N540+'data'!$G$21*(M540-N540)/60*C540</f>
        <v>2.06730979542352</v>
      </c>
      <c r="O541" s="25">
        <f>IF(N541&lt;='data'!$G$22,1.89,1.47)</f>
        <v>1.89</v>
      </c>
      <c r="P541" s="24">
        <f>$A541</f>
        <v>2682.560866034490</v>
      </c>
      <c r="Q541" s="29">
        <f>'data'!$G$23-'data'!$G$23*(1-('data'!$G$22^O541)/('data'!$G$22^O541+N541^O541))</f>
        <v>62.0073003020378</v>
      </c>
      <c r="R541" s="29">
        <f>VLOOKUP(IF(P541-'data'!$G$24&lt;0,0,P541-'data'!$G$24),P2:Q1104,2)</f>
        <v>61.263523373582</v>
      </c>
    </row>
    <row r="542" ht="20.05" customHeight="1">
      <c r="A542" s="22">
        <f>$A541+C541</f>
        <v>2687.560866034490</v>
      </c>
      <c r="B542" s="23">
        <v>2</v>
      </c>
      <c r="C542" s="24">
        <v>5</v>
      </c>
      <c r="D542" t="b" s="25">
        <f>D$3</f>
        <v>1</v>
      </c>
      <c r="E542" s="24">
        <f>IF(B542-B541&gt;0,(B542-B541)/'data'!$G$26*100-1,E541-C542)</f>
        <v>-2640</v>
      </c>
      <c r="F542" s="25">
        <f>3600*(B542*'data'!$C$15/1000-H542-I542)/C542</f>
        <v>3595.8649135276</v>
      </c>
      <c r="G542" s="25">
        <f>IF(N542&gt;B542,0,IF(E542&gt;0,'data'!$H$29,IF(F542&lt;0,0,F542)))</f>
        <v>0</v>
      </c>
      <c r="H542" s="30">
        <f>(J542*'data'!$C$16+K542*OFFSET('data'!$C$17,0,$D$3)-I541*(OFFSET('data'!$C$18,0,$D$3)+'data'!$C$19+OFFSET('data'!$C$20,0,$D$3)))*$C542/60</f>
        <v>-0.0223829421135433</v>
      </c>
      <c r="I542" s="30">
        <f>(G541/60)*$C542/60+H542+I541</f>
        <v>8.11883034311548</v>
      </c>
      <c r="J542" s="30">
        <f>J541+('data'!$C$19*I541-'data'!$C$16*J541)*$C542/60</f>
        <v>67.4321165378451</v>
      </c>
      <c r="K542" s="30">
        <f>K541+(OFFSET('data'!$C$20,0,$D$3)*I541-OFFSET('data'!$C$17,0,$D$3)*K541)*$C542/60</f>
        <v>110.075384983052</v>
      </c>
      <c r="L542" s="28">
        <f>$A542/60</f>
        <v>44.7926811005748</v>
      </c>
      <c r="M542" s="24">
        <f>I542/'data'!$C$15*1000</f>
        <v>1.24039626949879</v>
      </c>
      <c r="N542" s="24">
        <f>N541+'data'!$G$21*(M541-N541)/60*C541</f>
        <v>2.05761956762892</v>
      </c>
      <c r="O542" s="25">
        <f>IF(N542&lt;='data'!$G$22,1.89,1.47)</f>
        <v>1.89</v>
      </c>
      <c r="P542" s="24">
        <f>$A542</f>
        <v>2687.560866034490</v>
      </c>
      <c r="Q542" s="29">
        <f>'data'!$G$23-'data'!$G$23*(1-('data'!$G$22^O542)/('data'!$G$22^O542+N542^O542))</f>
        <v>62.1905249618225</v>
      </c>
      <c r="R542" s="29">
        <f>VLOOKUP(IF(P542-'data'!$G$24&lt;0,0,P542-'data'!$G$24),P2:Q1104,2)</f>
        <v>61.4511007472184</v>
      </c>
    </row>
    <row r="543" ht="20.05" customHeight="1">
      <c r="A543" s="22">
        <f>$A542+C542</f>
        <v>2692.560866034490</v>
      </c>
      <c r="B543" s="23">
        <v>2</v>
      </c>
      <c r="C543" s="24">
        <v>5</v>
      </c>
      <c r="D543" t="b" s="25">
        <f>D$3</f>
        <v>1</v>
      </c>
      <c r="E543" s="24">
        <f>IF(B543-B542&gt;0,(B543-B542)/'data'!$G$26*100-1,E542-C543)</f>
        <v>-2645</v>
      </c>
      <c r="F543" s="25">
        <f>3600*(B543*'data'!$C$15/1000-H543-I543)/C543</f>
        <v>3611.822936219990</v>
      </c>
      <c r="G543" s="25">
        <f>IF(N543&gt;B543,0,IF(E543&gt;0,'data'!$H$29,IF(F543&lt;0,0,F543)))</f>
        <v>0</v>
      </c>
      <c r="H543" s="30">
        <f>(J543*'data'!$C$16+K543*OFFSET('data'!$C$17,0,$D$3)-I542*(OFFSET('data'!$C$18,0,$D$3)+'data'!$C$19+OFFSET('data'!$C$20,0,$D$3)))*$C543/60</f>
        <v>-0.022273431259821</v>
      </c>
      <c r="I543" s="30">
        <f>(G542/60)*$C543/60+H543+I542</f>
        <v>8.096556911855661</v>
      </c>
      <c r="J543" s="30">
        <f>J542+('data'!$C$19*I542-'data'!$C$16*J542)*$C543/60</f>
        <v>67.23261666055009</v>
      </c>
      <c r="K543" s="30">
        <f>K542+(OFFSET('data'!$C$20,0,$D$3)*I542-OFFSET('data'!$C$17,0,$D$3)*K542)*$C543/60</f>
        <v>110.113594621789</v>
      </c>
      <c r="L543" s="28">
        <f>$A543/60</f>
        <v>44.8760144339082</v>
      </c>
      <c r="M543" s="24">
        <f>I543/'data'!$C$15*1000</f>
        <v>1.2369933309133</v>
      </c>
      <c r="N543" s="24">
        <f>N542+'data'!$G$21*(M542-N542)/60*C542</f>
        <v>2.04800312682878</v>
      </c>
      <c r="O543" s="25">
        <f>IF(N543&lt;='data'!$G$22,1.89,1.47)</f>
        <v>1.89</v>
      </c>
      <c r="P543" s="24">
        <f>$A543</f>
        <v>2692.560866034490</v>
      </c>
      <c r="Q543" s="29">
        <f>'data'!$G$23-'data'!$G$23*(1-('data'!$G$22^O543)/('data'!$G$22^O543+N543^O543))</f>
        <v>62.372663736650</v>
      </c>
      <c r="R543" s="29">
        <f>VLOOKUP(IF(P543-'data'!$G$24&lt;0,0,P543-'data'!$G$24),P2:Q1104,2)</f>
        <v>61.6375890064595</v>
      </c>
    </row>
    <row r="544" ht="20.05" customHeight="1">
      <c r="A544" s="22">
        <f>$A543+C543</f>
        <v>2697.560866034490</v>
      </c>
      <c r="B544" s="23">
        <v>2</v>
      </c>
      <c r="C544" s="24">
        <v>5</v>
      </c>
      <c r="D544" t="b" s="25">
        <f>D$3</f>
        <v>1</v>
      </c>
      <c r="E544" s="24">
        <f>IF(B544-B543&gt;0,(B544-B543)/'data'!$G$26*100-1,E543-C544)</f>
        <v>-2650</v>
      </c>
      <c r="F544" s="25">
        <f>3600*(B544*'data'!$C$15/1000-H544-I544)/C544</f>
        <v>3627.705813287</v>
      </c>
      <c r="G544" s="25">
        <f>IF(N544&gt;B544,0,IF(E544&gt;0,'data'!$H$29,IF(F544&lt;0,0,F544)))</f>
        <v>0</v>
      </c>
      <c r="H544" s="30">
        <f>(J544*'data'!$C$16+K544*OFFSET('data'!$C$17,0,$D$3)-I543*(OFFSET('data'!$C$18,0,$D$3)+'data'!$C$19+OFFSET('data'!$C$20,0,$D$3)))*$C544/60</f>
        <v>-0.0221664913708942</v>
      </c>
      <c r="I544" s="30">
        <f>(G543/60)*$C544/60+H544+I543</f>
        <v>8.07439042048477</v>
      </c>
      <c r="J544" s="30">
        <f>J543+('data'!$C$19*I543-'data'!$C$16*J543)*$C544/60</f>
        <v>67.0337492155754</v>
      </c>
      <c r="K544" s="30">
        <f>K543+(OFFSET('data'!$C$20,0,$D$3)*I543-OFFSET('data'!$C$17,0,$D$3)*K543)*$C544/60</f>
        <v>110.151568931580</v>
      </c>
      <c r="L544" s="28">
        <f>$A544/60</f>
        <v>44.9593477672415</v>
      </c>
      <c r="M544" s="24">
        <f>I544/'data'!$C$15*1000</f>
        <v>1.23360673062208</v>
      </c>
      <c r="N544" s="24">
        <f>N543+'data'!$G$21*(M543-N543)/60*C543</f>
        <v>2.03845980163406</v>
      </c>
      <c r="O544" s="25">
        <f>IF(N544&lt;='data'!$G$22,1.89,1.47)</f>
        <v>1.89</v>
      </c>
      <c r="P544" s="24">
        <f>$A544</f>
        <v>2697.560866034490</v>
      </c>
      <c r="Q544" s="29">
        <f>'data'!$G$23-'data'!$G$23*(1-('data'!$G$22^O544)/('data'!$G$22^O544+N544^O544))</f>
        <v>62.5537179628296</v>
      </c>
      <c r="R544" s="29">
        <f>VLOOKUP(IF(P544-'data'!$G$24&lt;0,0,P544-'data'!$G$24),P2:Q1104,2)</f>
        <v>61.8229886241559</v>
      </c>
    </row>
    <row r="545" ht="20.05" customHeight="1">
      <c r="A545" s="22">
        <f>$A544+C544</f>
        <v>2702.560866034490</v>
      </c>
      <c r="B545" s="23">
        <v>2</v>
      </c>
      <c r="C545" s="24">
        <v>5</v>
      </c>
      <c r="D545" t="b" s="25">
        <f>D$3</f>
        <v>1</v>
      </c>
      <c r="E545" s="24">
        <f>IF(B545-B544&gt;0,(B545-B544)/'data'!$G$26*100-1,E544-C545)</f>
        <v>-2655</v>
      </c>
      <c r="F545" s="25">
        <f>3600*(B545*'data'!$C$15/1000-H545-I545)/C545</f>
        <v>3643.515195378850</v>
      </c>
      <c r="G545" s="25">
        <f>IF(N545&gt;B545,0,IF(E545&gt;0,'data'!$H$29,IF(F545&lt;0,0,F545)))</f>
        <v>0</v>
      </c>
      <c r="H545" s="30">
        <f>(J545*'data'!$C$16+K545*OFFSET('data'!$C$17,0,$D$3)-I544*(OFFSET('data'!$C$18,0,$D$3)+'data'!$C$19+OFFSET('data'!$C$20,0,$D$3)))*$C545/60</f>
        <v>-0.0220619832492294</v>
      </c>
      <c r="I545" s="30">
        <f>(G544/60)*$C545/60+H545+I544</f>
        <v>8.052328437235539</v>
      </c>
      <c r="J545" s="30">
        <f>J544+('data'!$C$19*I544-'data'!$C$16*J544)*$C545/60</f>
        <v>66.8355130761053</v>
      </c>
      <c r="K545" s="30">
        <f>K544+(OFFSET('data'!$C$20,0,$D$3)*I544-OFFSET('data'!$C$17,0,$D$3)*K544)*$C545/60</f>
        <v>110.189309062193</v>
      </c>
      <c r="L545" s="28">
        <f>$A545/60</f>
        <v>45.0426811005748</v>
      </c>
      <c r="M545" s="24">
        <f>I545/'data'!$C$15*1000</f>
        <v>1.23023609709932</v>
      </c>
      <c r="N545" s="24">
        <f>N544+'data'!$G$21*(M544-N544)/60*C544</f>
        <v>2.02898892393404</v>
      </c>
      <c r="O545" s="25">
        <f>IF(N545&lt;='data'!$G$22,1.89,1.47)</f>
        <v>1.89</v>
      </c>
      <c r="P545" s="24">
        <f>$A545</f>
        <v>2702.560866034490</v>
      </c>
      <c r="Q545" s="29">
        <f>'data'!$G$23-'data'!$G$23*(1-('data'!$G$22^O545)/('data'!$G$22^O545+N545^O545))</f>
        <v>62.7336891718863</v>
      </c>
      <c r="R545" s="29">
        <f>VLOOKUP(IF(P545-'data'!$G$24&lt;0,0,P545-'data'!$G$24),P2:Q1104,2)</f>
        <v>62.0073003020378</v>
      </c>
    </row>
    <row r="546" ht="20.05" customHeight="1">
      <c r="A546" s="22">
        <f>$A545+C545</f>
        <v>2707.560866034490</v>
      </c>
      <c r="B546" s="23">
        <v>2</v>
      </c>
      <c r="C546" s="24">
        <v>5</v>
      </c>
      <c r="D546" t="b" s="25">
        <f>D$3</f>
        <v>1</v>
      </c>
      <c r="E546" s="24">
        <f>IF(B546-B545&gt;0,(B546-B545)/'data'!$G$26*100-1,E545-C546)</f>
        <v>-2660</v>
      </c>
      <c r="F546" s="25">
        <f>3600*(B546*'data'!$C$15/1000-H546-I546)/C546</f>
        <v>3659.252644711470</v>
      </c>
      <c r="G546" s="25">
        <f>IF(N546&gt;B546,0,IF(E546&gt;0,'data'!$H$29,IF(F546&lt;0,0,F546)))</f>
        <v>0</v>
      </c>
      <c r="H546" s="30">
        <f>(J546*'data'!$C$16+K546*OFFSET('data'!$C$17,0,$D$3)-I545*(OFFSET('data'!$C$18,0,$D$3)+'data'!$C$19+OFFSET('data'!$C$20,0,$D$3)))*$C546/60</f>
        <v>-0.0219597758833773</v>
      </c>
      <c r="I546" s="30">
        <f>(G545/60)*$C546/60+H546+I545</f>
        <v>8.03036866135216</v>
      </c>
      <c r="J546" s="30">
        <f>J545+('data'!$C$19*I545-'data'!$C$16*J545)*$C546/60</f>
        <v>66.6379070631656</v>
      </c>
      <c r="K546" s="30">
        <f>K545+(OFFSET('data'!$C$20,0,$D$3)*I545-OFFSET('data'!$C$17,0,$D$3)*K545)*$C546/60</f>
        <v>110.226816138864</v>
      </c>
      <c r="L546" s="28">
        <f>$A546/60</f>
        <v>45.1260144339082</v>
      </c>
      <c r="M546" s="24">
        <f>I546/'data'!$C$15*1000</f>
        <v>1.22688107883516</v>
      </c>
      <c r="N546" s="24">
        <f>N545+'data'!$G$21*(M545-N545)/60*C545</f>
        <v>2.01958982910797</v>
      </c>
      <c r="O546" s="25">
        <f>IF(N546&lt;='data'!$G$22,1.89,1.47)</f>
        <v>1.89</v>
      </c>
      <c r="P546" s="24">
        <f>$A546</f>
        <v>2707.560866034490</v>
      </c>
      <c r="Q546" s="29">
        <f>'data'!$G$23-'data'!$G$23*(1-('data'!$G$22^O546)/('data'!$G$22^O546+N546^O546))</f>
        <v>62.9125790828934</v>
      </c>
      <c r="R546" s="29">
        <f>VLOOKUP(IF(P546-'data'!$G$24&lt;0,0,P546-'data'!$G$24),P2:Q1104,2)</f>
        <v>62.1905249618225</v>
      </c>
    </row>
    <row r="547" ht="20.05" customHeight="1">
      <c r="A547" s="22">
        <f>$A546+C546</f>
        <v>2712.560866034490</v>
      </c>
      <c r="B547" s="23">
        <v>2</v>
      </c>
      <c r="C547" s="24">
        <v>5</v>
      </c>
      <c r="D547" t="b" s="25">
        <f>D$3</f>
        <v>1</v>
      </c>
      <c r="E547" s="24">
        <f>IF(B547-B546&gt;0,(B547-B546)/'data'!$G$26*100-1,E546-C547)</f>
        <v>-2665</v>
      </c>
      <c r="F547" s="25">
        <f>3600*(B547*'data'!$C$15/1000-H547-I547)/C547</f>
        <v>3674.919640263930</v>
      </c>
      <c r="G547" s="25">
        <f>IF(N547&gt;B547,0,IF(E547&gt;0,'data'!$H$29,IF(F547&lt;0,0,F547)))</f>
        <v>0</v>
      </c>
      <c r="H547" s="30">
        <f>(J547*'data'!$C$16+K547*OFFSET('data'!$C$17,0,$D$3)-I546*(OFFSET('data'!$C$18,0,$D$3)+'data'!$C$19+OFFSET('data'!$C$20,0,$D$3)))*$C547/60</f>
        <v>-0.0218597459642331</v>
      </c>
      <c r="I547" s="30">
        <f>(G546/60)*$C547/60+H547+I546</f>
        <v>8.00850891538793</v>
      </c>
      <c r="J547" s="30">
        <f>J546+('data'!$C$19*I546-'data'!$C$16*J546)*$C547/60</f>
        <v>66.4409299490962</v>
      </c>
      <c r="K547" s="30">
        <f>K546+(OFFSET('data'!$C$20,0,$D$3)*I546-OFFSET('data'!$C$17,0,$D$3)*K546)*$C547/60</f>
        <v>110.264091263603</v>
      </c>
      <c r="L547" s="28">
        <f>$A547/60</f>
        <v>45.2093477672415</v>
      </c>
      <c r="M547" s="24">
        <f>I547/'data'!$C$15*1000</f>
        <v>1.22354134315893</v>
      </c>
      <c r="N547" s="24">
        <f>N546+'data'!$G$21*(M546-N546)/60*C546</f>
        <v>2.01026185621954</v>
      </c>
      <c r="O547" s="25">
        <f>IF(N547&lt;='data'!$G$22,1.89,1.47)</f>
        <v>1.89</v>
      </c>
      <c r="P547" s="24">
        <f>$A547</f>
        <v>2712.560866034490</v>
      </c>
      <c r="Q547" s="29">
        <f>'data'!$G$23-'data'!$G$23*(1-('data'!$G$22^O547)/('data'!$G$22^O547+N547^O547))</f>
        <v>63.0903895950801</v>
      </c>
      <c r="R547" s="29">
        <f>VLOOKUP(IF(P547-'data'!$G$24&lt;0,0,P547-'data'!$G$24),P2:Q1104,2)</f>
        <v>62.372663736650</v>
      </c>
    </row>
    <row r="548" ht="20.05" customHeight="1">
      <c r="A548" s="22">
        <f>$A547+C547</f>
        <v>2717.560866034490</v>
      </c>
      <c r="B548" s="23">
        <v>2</v>
      </c>
      <c r="C548" s="24">
        <v>5</v>
      </c>
      <c r="D548" t="b" s="25">
        <f>D$3</f>
        <v>1</v>
      </c>
      <c r="E548" s="24">
        <f>IF(B548-B547&gt;0,(B548-B547)/'data'!$G$26*100-1,E547-C548)</f>
        <v>-2670</v>
      </c>
      <c r="F548" s="25">
        <f>3600*(B548*'data'!$C$15/1000-H548-I548)/C548</f>
        <v>3690.517582668720</v>
      </c>
      <c r="G548" s="25">
        <f>IF(N548&gt;B548,0,IF(E548&gt;0,'data'!$H$29,IF(F548&lt;0,0,F548)))</f>
        <v>0</v>
      </c>
      <c r="H548" s="30">
        <f>(J548*'data'!$C$16+K548*OFFSET('data'!$C$17,0,$D$3)-I547*(OFFSET('data'!$C$18,0,$D$3)+'data'!$C$19+OFFSET('data'!$C$20,0,$D$3)))*$C548/60</f>
        <v>-0.0217617774298899</v>
      </c>
      <c r="I548" s="30">
        <f>(G547/60)*$C548/60+H548+I547</f>
        <v>7.98674713795804</v>
      </c>
      <c r="J548" s="30">
        <f>J547+('data'!$C$19*I547-'data'!$C$16*J547)*$C548/60</f>
        <v>66.24458046081671</v>
      </c>
      <c r="K548" s="30">
        <f>K547+(OFFSET('data'!$C$20,0,$D$3)*I547-OFFSET('data'!$C$17,0,$D$3)*K547)*$C548/60</f>
        <v>110.301135516423</v>
      </c>
      <c r="L548" s="28">
        <f>$A548/60</f>
        <v>45.2926811005748</v>
      </c>
      <c r="M548" s="24">
        <f>I548/'data'!$C$15*1000</f>
        <v>1.22021657513189</v>
      </c>
      <c r="N548" s="24">
        <f>N547+'data'!$G$21*(M547-N547)/60*C547</f>
        <v>2.00100434819522</v>
      </c>
      <c r="O548" s="25">
        <f>IF(N548&lt;='data'!$G$22,1.89,1.47)</f>
        <v>1.89</v>
      </c>
      <c r="P548" s="24">
        <f>$A548</f>
        <v>2717.560866034490</v>
      </c>
      <c r="Q548" s="29">
        <f>'data'!$G$23-'data'!$G$23*(1-('data'!$G$22^O548)/('data'!$G$22^O548+N548^O548))</f>
        <v>63.2671227807011</v>
      </c>
      <c r="R548" s="29">
        <f>VLOOKUP(IF(P548-'data'!$G$24&lt;0,0,P548-'data'!$G$24),P2:Q1104,2)</f>
        <v>62.5537179628296</v>
      </c>
    </row>
    <row r="549" ht="20.05" customHeight="1">
      <c r="A549" s="22">
        <f>$A548+C548</f>
        <v>2722.560866034490</v>
      </c>
      <c r="B549" s="23">
        <v>2</v>
      </c>
      <c r="C549" s="24">
        <v>5</v>
      </c>
      <c r="D549" t="b" s="25">
        <f>D$3</f>
        <v>1</v>
      </c>
      <c r="E549" s="24">
        <f>IF(B549-B548&gt;0,(B549-B548)/'data'!$G$26*100-1,E548-C549)</f>
        <v>-2675</v>
      </c>
      <c r="F549" s="25">
        <f>3600*(B549*'data'!$C$15/1000-H549-I549)/C549</f>
        <v>3706.047798813040</v>
      </c>
      <c r="G549" s="25">
        <f>IF(N549&gt;B549,0,IF(E549&gt;0,'data'!$H$29,IF(F549&lt;0,0,F549)))</f>
        <v>3706.047798813040</v>
      </c>
      <c r="H549" s="30">
        <f>(J549*'data'!$C$16+K549*OFFSET('data'!$C$17,0,$D$3)-I548*(OFFSET('data'!$C$18,0,$D$3)+'data'!$C$19+OFFSET('data'!$C$20,0,$D$3)))*$C549/60</f>
        <v>-0.0216657610373911</v>
      </c>
      <c r="I549" s="30">
        <f>(G548/60)*$C549/60+H549+I548</f>
        <v>7.96508137692065</v>
      </c>
      <c r="J549" s="30">
        <f>J548+('data'!$C$19*I548-'data'!$C$16*J548)*$C549/60</f>
        <v>66.0488572828981</v>
      </c>
      <c r="K549" s="30">
        <f>K548+(OFFSET('data'!$C$20,0,$D$3)*I548-OFFSET('data'!$C$17,0,$D$3)*K548)*$C549/60</f>
        <v>110.337949956501</v>
      </c>
      <c r="L549" s="28">
        <f>$A549/60</f>
        <v>45.3760144339082</v>
      </c>
      <c r="M549" s="24">
        <f>I549/'data'!$C$15*1000</f>
        <v>1.2169064765055</v>
      </c>
      <c r="N549" s="24">
        <f>N548+'data'!$G$21*(M548-N548)/60*C548</f>
        <v>1.99181665198744</v>
      </c>
      <c r="O549" s="25">
        <f>IF(N549&lt;='data'!$G$22,1.89,1.47)</f>
        <v>1.89</v>
      </c>
      <c r="P549" s="24">
        <f>$A549</f>
        <v>2722.560866034490</v>
      </c>
      <c r="Q549" s="29">
        <f>'data'!$G$23-'data'!$G$23*(1-('data'!$G$22^O549)/('data'!$G$22^O549+N549^O549))</f>
        <v>63.4427808781599</v>
      </c>
      <c r="R549" s="29">
        <f>VLOOKUP(IF(P549-'data'!$G$24&lt;0,0,P549-'data'!$G$24),P2:Q1104,2)</f>
        <v>62.7336891718863</v>
      </c>
    </row>
    <row r="550" ht="20.05" customHeight="1">
      <c r="A550" s="22">
        <f>$A549+C549</f>
        <v>2727.560866034490</v>
      </c>
      <c r="B550" s="23">
        <v>2</v>
      </c>
      <c r="C550" s="24">
        <v>5</v>
      </c>
      <c r="D550" t="b" s="25">
        <f>D$3</f>
        <v>1</v>
      </c>
      <c r="E550" s="24">
        <f>IF(B550-B549&gt;0,(B550-B549)/'data'!$G$26*100-1,E549-C550)</f>
        <v>-2680</v>
      </c>
      <c r="F550" s="25">
        <f>3600*(B550*'data'!$C$15/1000-H550-I550)/C550</f>
        <v>15.4637473551998</v>
      </c>
      <c r="G550" s="25">
        <f>IF(N550&gt;B550,0,IF(E550&gt;0,'data'!$H$29,IF(F550&lt;0,0,F550)))</f>
        <v>15.4637473551998</v>
      </c>
      <c r="H550" s="30">
        <f>(J550*'data'!$C$16+K550*OFFSET('data'!$C$17,0,$D$3)-I549*(OFFSET('data'!$C$18,0,$D$3)+'data'!$C$19+OFFSET('data'!$C$20,0,$D$3)))*$C550/60</f>
        <v>-0.021571593959802</v>
      </c>
      <c r="I550" s="30">
        <f>(G549/60)*$C550/60+H550+I549</f>
        <v>13.0907983924234</v>
      </c>
      <c r="J550" s="30">
        <f>J549+('data'!$C$19*I549-'data'!$C$16*J549)*$C550/60</f>
        <v>65.8537590604514</v>
      </c>
      <c r="K550" s="30">
        <f>K549+(OFFSET('data'!$C$20,0,$D$3)*I549-OFFSET('data'!$C$17,0,$D$3)*K549)*$C550/60</f>
        <v>110.374535623266</v>
      </c>
      <c r="L550" s="28">
        <f>$A550/60</f>
        <v>45.4593477672415</v>
      </c>
      <c r="M550" s="24">
        <f>I550/'data'!$C$15*1000</f>
        <v>2.000014386862</v>
      </c>
      <c r="N550" s="24">
        <f>N549+'data'!$G$21*(M549-N549)/60*C549</f>
        <v>1.98269811872364</v>
      </c>
      <c r="O550" s="25">
        <f>IF(N550&lt;='data'!$G$22,1.89,1.47)</f>
        <v>1.89</v>
      </c>
      <c r="P550" s="24">
        <f>$A550</f>
        <v>2727.560866034490</v>
      </c>
      <c r="Q550" s="29">
        <f>'data'!$G$23-'data'!$G$23*(1-('data'!$G$22^O550)/('data'!$G$22^O550+N550^O550))</f>
        <v>63.6173662853715</v>
      </c>
      <c r="R550" s="29">
        <f>VLOOKUP(IF(P550-'data'!$G$24&lt;0,0,P550-'data'!$G$24),P2:Q1104,2)</f>
        <v>62.9125790828934</v>
      </c>
    </row>
    <row r="551" ht="20.05" customHeight="1">
      <c r="A551" s="22">
        <f>$A550+C550</f>
        <v>2732.560866034490</v>
      </c>
      <c r="B551" s="23">
        <v>2</v>
      </c>
      <c r="C551" s="24">
        <v>5</v>
      </c>
      <c r="D551" t="b" s="25">
        <f>D$3</f>
        <v>1</v>
      </c>
      <c r="E551" s="24">
        <f>IF(B551-B550&gt;0,(B551-B550)/'data'!$G$26*100-1,E550-C551)</f>
        <v>-2685</v>
      </c>
      <c r="F551" s="25">
        <f>3600*(B551*'data'!$C$15/1000-H551-I551)/C551</f>
        <v>433.418192286356</v>
      </c>
      <c r="G551" s="25">
        <f>IF(N551&gt;B551,0,IF(E551&gt;0,'data'!$H$29,IF(F551&lt;0,0,F551)))</f>
        <v>433.418192286356</v>
      </c>
      <c r="H551" s="30">
        <f>(J551*'data'!$C$16+K551*OFFSET('data'!$C$17,0,$D$3)-I550*(OFFSET('data'!$C$18,0,$D$3)+'data'!$C$19+OFFSET('data'!$C$20,0,$D$3)))*$C551/60</f>
        <v>-0.311770652734308</v>
      </c>
      <c r="I551" s="30">
        <f>(G550/60)*$C551/60+H551+I550</f>
        <v>12.8005051665713</v>
      </c>
      <c r="J551" s="30">
        <f>J550+('data'!$C$19*I550-'data'!$C$16*J550)*$C551/60</f>
        <v>65.78368407091099</v>
      </c>
      <c r="K551" s="30">
        <f>K550+(OFFSET('data'!$C$20,0,$D$3)*I550-OFFSET('data'!$C$17,0,$D$3)*K550)*$C551/60</f>
        <v>110.461889633096</v>
      </c>
      <c r="L551" s="28">
        <f>$A551/60</f>
        <v>45.5426811005748</v>
      </c>
      <c r="M551" s="24">
        <f>I551/'data'!$C$15*1000</f>
        <v>1.95566333884274</v>
      </c>
      <c r="N551" s="24">
        <f>N550+'data'!$G$21*(M550-N550)/60*C550</f>
        <v>1.98290188294306</v>
      </c>
      <c r="O551" s="25">
        <f>IF(N551&lt;='data'!$G$22,1.89,1.47)</f>
        <v>1.89</v>
      </c>
      <c r="P551" s="24">
        <f>$A551</f>
        <v>2732.560866034490</v>
      </c>
      <c r="Q551" s="29">
        <f>'data'!$G$23-'data'!$G$23*(1-('data'!$G$22^O551)/('data'!$G$22^O551+N551^O551))</f>
        <v>63.6134622854332</v>
      </c>
      <c r="R551" s="29">
        <f>VLOOKUP(IF(P551-'data'!$G$24&lt;0,0,P551-'data'!$G$24),P2:Q1104,2)</f>
        <v>63.0903895950801</v>
      </c>
    </row>
    <row r="552" ht="20.05" customHeight="1">
      <c r="A552" s="22">
        <f>$A551+C551</f>
        <v>2737.560866034490</v>
      </c>
      <c r="B552" s="23">
        <v>2</v>
      </c>
      <c r="C552" s="24">
        <v>5</v>
      </c>
      <c r="D552" t="b" s="25">
        <f>D$3</f>
        <v>1</v>
      </c>
      <c r="E552" s="24">
        <f>IF(B552-B551&gt;0,(B552-B551)/'data'!$G$26*100-1,E551-C552)</f>
        <v>-2690</v>
      </c>
      <c r="F552" s="25">
        <f>3600*(B552*'data'!$C$15/1000-H552-I552)/C552</f>
        <v>201.440135296063</v>
      </c>
      <c r="G552" s="25">
        <f>IF(N552&gt;B552,0,IF(E552&gt;0,'data'!$H$29,IF(F552&lt;0,0,F552)))</f>
        <v>201.440135296063</v>
      </c>
      <c r="H552" s="30">
        <f>(J552*'data'!$C$16+K552*OFFSET('data'!$C$17,0,$D$3)-I551*(OFFSET('data'!$C$18,0,$D$3)+'data'!$C$19+OFFSET('data'!$C$20,0,$D$3)))*$C552/60</f>
        <v>-0.295774309211657</v>
      </c>
      <c r="I552" s="30">
        <f>(G551/60)*$C552/60+H552+I551</f>
        <v>13.1067005688685</v>
      </c>
      <c r="J552" s="30">
        <f>J551+('data'!$C$19*I551-'data'!$C$16*J551)*$C552/60</f>
        <v>65.707004499893</v>
      </c>
      <c r="K552" s="30">
        <f>K551+(OFFSET('data'!$C$20,0,$D$3)*I551-OFFSET('data'!$C$17,0,$D$3)*K551)*$C552/60</f>
        <v>110.546334090014</v>
      </c>
      <c r="L552" s="28">
        <f>$A552/60</f>
        <v>45.6260144339082</v>
      </c>
      <c r="M552" s="24">
        <f>I552/'data'!$C$15*1000</f>
        <v>2.00244392406204</v>
      </c>
      <c r="N552" s="24">
        <f>N551+'data'!$G$21*(M551-N551)/60*C551</f>
        <v>1.98258136118674</v>
      </c>
      <c r="O552" s="25">
        <f>IF(N552&lt;='data'!$G$22,1.89,1.47)</f>
        <v>1.89</v>
      </c>
      <c r="P552" s="24">
        <f>$A552</f>
        <v>2737.560866034490</v>
      </c>
      <c r="Q552" s="29">
        <f>'data'!$G$23-'data'!$G$23*(1-('data'!$G$22^O552)/('data'!$G$22^O552+N552^O552))</f>
        <v>63.6196033446018</v>
      </c>
      <c r="R552" s="29">
        <f>VLOOKUP(IF(P552-'data'!$G$24&lt;0,0,P552-'data'!$G$24),P2:Q1104,2)</f>
        <v>63.2671227807011</v>
      </c>
    </row>
    <row r="553" ht="20.05" customHeight="1">
      <c r="A553" s="22">
        <f>$A552+C552</f>
        <v>2742.560866034490</v>
      </c>
      <c r="B553" s="23">
        <v>2</v>
      </c>
      <c r="C553" s="24">
        <v>5</v>
      </c>
      <c r="D553" t="b" s="25">
        <f>D$3</f>
        <v>1</v>
      </c>
      <c r="E553" s="24">
        <f>IF(B553-B552&gt;0,(B553-B552)/'data'!$G$26*100-1,E552-C553)</f>
        <v>-2695</v>
      </c>
      <c r="F553" s="25">
        <f>3600*(B553*'data'!$C$15/1000-H553-I553)/C553</f>
        <v>238.421675157188</v>
      </c>
      <c r="G553" s="25">
        <f>IF(N553&gt;B553,0,IF(E553&gt;0,'data'!$H$29,IF(F553&lt;0,0,F553)))</f>
        <v>238.421675157188</v>
      </c>
      <c r="H553" s="30">
        <f>(J553*'data'!$C$16+K553*OFFSET('data'!$C$17,0,$D$3)-I552*(OFFSET('data'!$C$18,0,$D$3)+'data'!$C$19+OFFSET('data'!$C$20,0,$D$3)))*$C553/60</f>
        <v>-0.313457762353875</v>
      </c>
      <c r="I553" s="30">
        <f>(G552/60)*$C553/60+H553+I552</f>
        <v>13.0730207722036</v>
      </c>
      <c r="J553" s="30">
        <f>J552+('data'!$C$19*I552-'data'!$C$16*J552)*$C553/60</f>
        <v>65.63817504237051</v>
      </c>
      <c r="K553" s="30">
        <f>K552+(OFFSET('data'!$C$20,0,$D$3)*I552-OFFSET('data'!$C$17,0,$D$3)*K552)*$C553/60</f>
        <v>110.633779744047</v>
      </c>
      <c r="L553" s="28">
        <f>$A553/60</f>
        <v>45.7093477672415</v>
      </c>
      <c r="M553" s="24">
        <f>I553/'data'!$C$15*1000</f>
        <v>1.99729831904567</v>
      </c>
      <c r="N553" s="24">
        <f>N552+'data'!$G$21*(M552-N552)/60*C552</f>
        <v>1.98281508819925</v>
      </c>
      <c r="O553" s="25">
        <f>IF(N553&lt;='data'!$G$22,1.89,1.47)</f>
        <v>1.89</v>
      </c>
      <c r="P553" s="24">
        <f>$A553</f>
        <v>2742.560866034490</v>
      </c>
      <c r="Q553" s="29">
        <f>'data'!$G$23-'data'!$G$23*(1-('data'!$G$22^O553)/('data'!$G$22^O553+N553^O553))</f>
        <v>63.6151252056144</v>
      </c>
      <c r="R553" s="29">
        <f>VLOOKUP(IF(P553-'data'!$G$24&lt;0,0,P553-'data'!$G$24),P2:Q1104,2)</f>
        <v>63.4427808781599</v>
      </c>
    </row>
    <row r="554" ht="20.05" customHeight="1">
      <c r="A554" s="22">
        <f>$A553+C553</f>
        <v>2747.560866034490</v>
      </c>
      <c r="B554" s="23">
        <v>2</v>
      </c>
      <c r="C554" s="24">
        <v>5</v>
      </c>
      <c r="D554" t="b" s="25">
        <f>D$3</f>
        <v>1</v>
      </c>
      <c r="E554" s="24">
        <f>IF(B554-B553&gt;0,(B554-B553)/'data'!$G$26*100-1,E553-C554)</f>
        <v>-2700</v>
      </c>
      <c r="F554" s="25">
        <f>3600*(B554*'data'!$C$15/1000-H554-I554)/C554</f>
        <v>223.484336133368</v>
      </c>
      <c r="G554" s="25">
        <f>IF(N554&gt;B554,0,IF(E554&gt;0,'data'!$H$29,IF(F554&lt;0,0,F554)))</f>
        <v>223.484336133368</v>
      </c>
      <c r="H554" s="30">
        <f>(J554*'data'!$C$16+K554*OFFSET('data'!$C$17,0,$D$3)-I553*(OFFSET('data'!$C$18,0,$D$3)+'data'!$C$19+OFFSET('data'!$C$20,0,$D$3)))*$C554/60</f>
        <v>-0.311926336825124</v>
      </c>
      <c r="I554" s="30">
        <f>(G553/60)*$C554/60+H554+I553</f>
        <v>13.0922356508746</v>
      </c>
      <c r="J554" s="30">
        <f>J553+('data'!$C$19*I553-'data'!$C$16*J553)*$C554/60</f>
        <v>65.5689355273978</v>
      </c>
      <c r="K554" s="30">
        <f>K553+(OFFSET('data'!$C$20,0,$D$3)*I553-OFFSET('data'!$C$17,0,$D$3)*K553)*$C554/60</f>
        <v>110.720858174347</v>
      </c>
      <c r="L554" s="28">
        <f>$A554/60</f>
        <v>45.7926811005748</v>
      </c>
      <c r="M554" s="24">
        <f>I554/'data'!$C$15*1000</f>
        <v>2.00023397145064</v>
      </c>
      <c r="N554" s="24">
        <f>N553+'data'!$G$21*(M553-N553)/60*C553</f>
        <v>1.98298551546478</v>
      </c>
      <c r="O554" s="25">
        <f>IF(N554&lt;='data'!$G$22,1.89,1.47)</f>
        <v>1.89</v>
      </c>
      <c r="P554" s="24">
        <f>$A554</f>
        <v>2747.560866034490</v>
      </c>
      <c r="Q554" s="29">
        <f>'data'!$G$23-'data'!$G$23*(1-('data'!$G$22^O554)/('data'!$G$22^O554+N554^O554))</f>
        <v>63.6118599719441</v>
      </c>
      <c r="R554" s="29">
        <f>VLOOKUP(IF(P554-'data'!$G$24&lt;0,0,P554-'data'!$G$24),P2:Q1104,2)</f>
        <v>63.6173662853715</v>
      </c>
    </row>
    <row r="555" ht="20.05" customHeight="1">
      <c r="A555" s="22">
        <f>$A554+C554</f>
        <v>2752.560866034490</v>
      </c>
      <c r="B555" s="23">
        <v>2</v>
      </c>
      <c r="C555" s="24">
        <v>5</v>
      </c>
      <c r="D555" t="b" s="25">
        <f>D$3</f>
        <v>1</v>
      </c>
      <c r="E555" s="24">
        <f>IF(B555-B554&gt;0,(B555-B554)/'data'!$G$26*100-1,E554-C555)</f>
        <v>-2705</v>
      </c>
      <c r="F555" s="25">
        <f>3600*(B555*'data'!$C$15/1000-H555-I555)/C555</f>
        <v>226.681020404731</v>
      </c>
      <c r="G555" s="25">
        <f>IF(N555&gt;B555,0,IF(E555&gt;0,'data'!$H$29,IF(F555&lt;0,0,F555)))</f>
        <v>226.681020404731</v>
      </c>
      <c r="H555" s="30">
        <f>(J555*'data'!$C$16+K555*OFFSET('data'!$C$17,0,$D$3)-I554*(OFFSET('data'!$C$18,0,$D$3)+'data'!$C$19+OFFSET('data'!$C$20,0,$D$3)))*$C555/60</f>
        <v>-0.313380543693606</v>
      </c>
      <c r="I555" s="30">
        <f>(G554/60)*$C555/60+H555+I554</f>
        <v>13.0892500184773</v>
      </c>
      <c r="J555" s="30">
        <f>J554+('data'!$C$19*I554-'data'!$C$16*J554)*$C555/60</f>
        <v>65.5005667198311</v>
      </c>
      <c r="K555" s="30">
        <f>K554+(OFFSET('data'!$C$20,0,$D$3)*I554-OFFSET('data'!$C$17,0,$D$3)*K554)*$C555/60</f>
        <v>110.808093568936</v>
      </c>
      <c r="L555" s="28">
        <f>$A555/60</f>
        <v>45.8760144339082</v>
      </c>
      <c r="M555" s="24">
        <f>I555/'data'!$C$15*1000</f>
        <v>1.9997778260293</v>
      </c>
      <c r="N555" s="24">
        <f>N554+'data'!$G$21*(M554-N554)/60*C554</f>
        <v>1.98318848172414</v>
      </c>
      <c r="O555" s="25">
        <f>IF(N555&lt;='data'!$G$22,1.89,1.47)</f>
        <v>1.89</v>
      </c>
      <c r="P555" s="24">
        <f>$A555</f>
        <v>2752.560866034490</v>
      </c>
      <c r="Q555" s="29">
        <f>'data'!$G$23-'data'!$G$23*(1-('data'!$G$22^O555)/('data'!$G$22^O555+N555^O555))</f>
        <v>63.6079714317909</v>
      </c>
      <c r="R555" s="29">
        <f>VLOOKUP(IF(P555-'data'!$G$24&lt;0,0,P555-'data'!$G$24),P2:Q1104,2)</f>
        <v>63.6134622854332</v>
      </c>
    </row>
    <row r="556" ht="20.05" customHeight="1">
      <c r="A556" s="22">
        <f>$A555+C555</f>
        <v>2757.560866034490</v>
      </c>
      <c r="B556" s="23">
        <v>2</v>
      </c>
      <c r="C556" s="24">
        <v>5</v>
      </c>
      <c r="D556" t="b" s="25">
        <f>D$3</f>
        <v>1</v>
      </c>
      <c r="E556" s="24">
        <f>IF(B556-B555&gt;0,(B556-B555)/'data'!$G$26*100-1,E555-C556)</f>
        <v>-2710</v>
      </c>
      <c r="F556" s="25">
        <f>3600*(B556*'data'!$C$15/1000-H556-I556)/C556</f>
        <v>225.917708205369</v>
      </c>
      <c r="G556" s="25">
        <f>IF(N556&gt;B556,0,IF(E556&gt;0,'data'!$H$29,IF(F556&lt;0,0,F556)))</f>
        <v>225.917708205369</v>
      </c>
      <c r="H556" s="30">
        <f>(J556*'data'!$C$16+K556*OFFSET('data'!$C$17,0,$D$3)-I555*(OFFSET('data'!$C$18,0,$D$3)+'data'!$C$19+OFFSET('data'!$C$20,0,$D$3)))*$C556/60</f>
        <v>-0.313577569211659</v>
      </c>
      <c r="I556" s="30">
        <f>(G555/60)*$C556/60+H556+I555</f>
        <v>13.0905071998278</v>
      </c>
      <c r="J556" s="30">
        <f>J555+('data'!$C$19*I555-'data'!$C$16*J555)*$C556/60</f>
        <v>65.43252696810541</v>
      </c>
      <c r="K556" s="30">
        <f>K555+(OFFSET('data'!$C$20,0,$D$3)*I555-OFFSET('data'!$C$17,0,$D$3)*K555)*$C556/60</f>
        <v>110.895265918911</v>
      </c>
      <c r="L556" s="28">
        <f>$A556/60</f>
        <v>45.9593477672415</v>
      </c>
      <c r="M556" s="24">
        <f>I556/'data'!$C$15*1000</f>
        <v>1.99996989840812</v>
      </c>
      <c r="N556" s="24">
        <f>N555+'data'!$G$21*(M555-N555)/60*C555</f>
        <v>1.98338369207581</v>
      </c>
      <c r="O556" s="25">
        <f>IF(N556&lt;='data'!$G$22,1.89,1.47)</f>
        <v>1.89</v>
      </c>
      <c r="P556" s="24">
        <f>$A556</f>
        <v>2757.560866034490</v>
      </c>
      <c r="Q556" s="29">
        <f>'data'!$G$23-'data'!$G$23*(1-('data'!$G$22^O556)/('data'!$G$22^O556+N556^O556))</f>
        <v>63.6042315979932</v>
      </c>
      <c r="R556" s="29">
        <f>VLOOKUP(IF(P556-'data'!$G$24&lt;0,0,P556-'data'!$G$24),P2:Q1104,2)</f>
        <v>63.6196033446018</v>
      </c>
    </row>
    <row r="557" ht="20.05" customHeight="1">
      <c r="A557" s="22">
        <f>$A556+C556</f>
        <v>2762.560866034490</v>
      </c>
      <c r="B557" s="23">
        <v>2</v>
      </c>
      <c r="C557" s="24">
        <v>5</v>
      </c>
      <c r="D557" t="b" s="25">
        <f>D$3</f>
        <v>1</v>
      </c>
      <c r="E557" s="24">
        <f>IF(B557-B556&gt;0,(B557-B556)/'data'!$G$26*100-1,E556-C557)</f>
        <v>-2715</v>
      </c>
      <c r="F557" s="25">
        <f>3600*(B557*'data'!$C$15/1000-H557-I557)/C557</f>
        <v>226.401402883913</v>
      </c>
      <c r="G557" s="25">
        <f>IF(N557&gt;B557,0,IF(E557&gt;0,'data'!$H$29,IF(F557&lt;0,0,F557)))</f>
        <v>226.401402883913</v>
      </c>
      <c r="H557" s="30">
        <f>(J557*'data'!$C$16+K557*OFFSET('data'!$C$17,0,$D$3)-I556*(OFFSET('data'!$C$18,0,$D$3)+'data'!$C$19+OFFSET('data'!$C$20,0,$D$3)))*$C557/60</f>
        <v>-0.314011981053004</v>
      </c>
      <c r="I557" s="30">
        <f>(G556/60)*$C557/60+H557+I556</f>
        <v>13.0902698135045</v>
      </c>
      <c r="J557" s="30">
        <f>J556+('data'!$C$19*I556-'data'!$C$16*J556)*$C557/60</f>
        <v>65.36491688152439</v>
      </c>
      <c r="K557" s="30">
        <f>K556+(OFFSET('data'!$C$20,0,$D$3)*I556-OFFSET('data'!$C$17,0,$D$3)*K556)*$C557/60</f>
        <v>110.982417283584</v>
      </c>
      <c r="L557" s="28">
        <f>$A557/60</f>
        <v>46.0426811005748</v>
      </c>
      <c r="M557" s="24">
        <f>I557/'data'!$C$15*1000</f>
        <v>1.9999336304856</v>
      </c>
      <c r="N557" s="24">
        <f>N556+'data'!$G$21*(M556-N556)/60*C556</f>
        <v>1.98357886550229</v>
      </c>
      <c r="O557" s="25">
        <f>IF(N557&lt;='data'!$G$22,1.89,1.47)</f>
        <v>1.89</v>
      </c>
      <c r="P557" s="24">
        <f>$A557</f>
        <v>2762.560866034490</v>
      </c>
      <c r="Q557" s="29">
        <f>'data'!$G$23-'data'!$G$23*(1-('data'!$G$22^O557)/('data'!$G$22^O557+N557^O557))</f>
        <v>63.6004925837644</v>
      </c>
      <c r="R557" s="29">
        <f>VLOOKUP(IF(P557-'data'!$G$24&lt;0,0,P557-'data'!$G$24),P2:Q1104,2)</f>
        <v>63.6151252056144</v>
      </c>
    </row>
    <row r="558" ht="20.05" customHeight="1">
      <c r="A558" s="22">
        <f>$A557+C557</f>
        <v>2767.560866034490</v>
      </c>
      <c r="B558" s="23">
        <v>2</v>
      </c>
      <c r="C558" s="24">
        <v>5</v>
      </c>
      <c r="D558" t="b" s="25">
        <f>D$3</f>
        <v>1</v>
      </c>
      <c r="E558" s="24">
        <f>IF(B558-B557&gt;0,(B558-B557)/'data'!$G$26*100-1,E557-C558)</f>
        <v>-2720</v>
      </c>
      <c r="F558" s="25">
        <f>3600*(B558*'data'!$C$15/1000-H558-I558)/C558</f>
        <v>226.589205163820</v>
      </c>
      <c r="G558" s="25">
        <f>IF(N558&gt;B558,0,IF(E558&gt;0,'data'!$H$29,IF(F558&lt;0,0,F558)))</f>
        <v>226.589205163820</v>
      </c>
      <c r="H558" s="30">
        <f>(J558*'data'!$C$16+K558*OFFSET('data'!$C$17,0,$D$3)-I557*(OFFSET('data'!$C$18,0,$D$3)+'data'!$C$19+OFFSET('data'!$C$20,0,$D$3)))*$C558/60</f>
        <v>-0.314359605223575</v>
      </c>
      <c r="I558" s="30">
        <f>(G557/60)*$C558/60+H558+I557</f>
        <v>13.0903566011752</v>
      </c>
      <c r="J558" s="30">
        <f>J557+('data'!$C$19*I557-'data'!$C$16*J557)*$C558/60</f>
        <v>65.2976978179485</v>
      </c>
      <c r="K558" s="30">
        <f>K557+(OFFSET('data'!$C$20,0,$D$3)*I557-OFFSET('data'!$C$17,0,$D$3)*K557)*$C558/60</f>
        <v>111.069532863770</v>
      </c>
      <c r="L558" s="28">
        <f>$A558/60</f>
        <v>46.1260144339082</v>
      </c>
      <c r="M558" s="24">
        <f>I558/'data'!$C$15*1000</f>
        <v>1.99994688992057</v>
      </c>
      <c r="N558" s="24">
        <f>N557+'data'!$G$21*(M557-N557)/60*C557</f>
        <v>1.98377131550907</v>
      </c>
      <c r="O558" s="25">
        <f>IF(N558&lt;='data'!$G$22,1.89,1.47)</f>
        <v>1.89</v>
      </c>
      <c r="P558" s="24">
        <f>$A558</f>
        <v>2767.560866034490</v>
      </c>
      <c r="Q558" s="29">
        <f>'data'!$G$23-'data'!$G$23*(1-('data'!$G$22^O558)/('data'!$G$22^O558+N558^O558))</f>
        <v>63.5968058530106</v>
      </c>
      <c r="R558" s="29">
        <f>VLOOKUP(IF(P558-'data'!$G$24&lt;0,0,P558-'data'!$G$24),P2:Q1104,2)</f>
        <v>63.6118599719441</v>
      </c>
    </row>
    <row r="559" ht="20.05" customHeight="1">
      <c r="A559" s="22">
        <f>$A558+C558</f>
        <v>2772.560866034490</v>
      </c>
      <c r="B559" s="23">
        <v>2</v>
      </c>
      <c r="C559" s="24">
        <v>5</v>
      </c>
      <c r="D559" t="b" s="25">
        <f>D$3</f>
        <v>1</v>
      </c>
      <c r="E559" s="24">
        <f>IF(B559-B558&gt;0,(B559-B558)/'data'!$G$26*100-1,E558-C559)</f>
        <v>-2725</v>
      </c>
      <c r="F559" s="25">
        <f>3600*(B559*'data'!$C$15/1000-H559-I559)/C559</f>
        <v>226.862556103021</v>
      </c>
      <c r="G559" s="25">
        <f>IF(N559&gt;B559,0,IF(E559&gt;0,'data'!$H$29,IF(F559&lt;0,0,F559)))</f>
        <v>226.862556103021</v>
      </c>
      <c r="H559" s="30">
        <f>(J559*'data'!$C$16+K559*OFFSET('data'!$C$17,0,$D$3)-I558*(OFFSET('data'!$C$18,0,$D$3)+'data'!$C$19+OFFSET('data'!$C$20,0,$D$3)))*$C559/60</f>
        <v>-0.314723244349998</v>
      </c>
      <c r="I559" s="30">
        <f>(G558/60)*$C559/60+H559+I558</f>
        <v>13.0903405862194</v>
      </c>
      <c r="J559" s="30">
        <f>J558+('data'!$C$19*I558-'data'!$C$16*J558)*$C559/60</f>
        <v>65.2308753173518</v>
      </c>
      <c r="K559" s="30">
        <f>K558+(OFFSET('data'!$C$20,0,$D$3)*I558-OFFSET('data'!$C$17,0,$D$3)*K558)*$C559/60</f>
        <v>111.156615884908</v>
      </c>
      <c r="L559" s="28">
        <f>$A559/60</f>
        <v>46.2093477672415</v>
      </c>
      <c r="M559" s="24">
        <f>I559/'data'!$C$15*1000</f>
        <v>1.99994444315292</v>
      </c>
      <c r="N559" s="24">
        <f>N558+'data'!$G$21*(M558-N558)/60*C558</f>
        <v>1.98396165694218</v>
      </c>
      <c r="O559" s="25">
        <f>IF(N559&lt;='data'!$G$22,1.89,1.47)</f>
        <v>1.89</v>
      </c>
      <c r="P559" s="24">
        <f>$A559</f>
        <v>2772.560866034490</v>
      </c>
      <c r="Q559" s="29">
        <f>'data'!$G$23-'data'!$G$23*(1-('data'!$G$22^O559)/('data'!$G$22^O559+N559^O559))</f>
        <v>63.5931596231617</v>
      </c>
      <c r="R559" s="29">
        <f>VLOOKUP(IF(P559-'data'!$G$24&lt;0,0,P559-'data'!$G$24),P2:Q1104,2)</f>
        <v>63.6079714317909</v>
      </c>
    </row>
    <row r="560" ht="20.05" customHeight="1">
      <c r="A560" s="22">
        <f>$A559+C559</f>
        <v>2777.560866034490</v>
      </c>
      <c r="B560" s="23">
        <v>2</v>
      </c>
      <c r="C560" s="24">
        <v>5</v>
      </c>
      <c r="D560" t="b" s="25">
        <f>D$3</f>
        <v>1</v>
      </c>
      <c r="E560" s="24">
        <f>IF(B560-B559&gt;0,(B560-B559)/'data'!$G$26*100-1,E559-C560)</f>
        <v>-2730</v>
      </c>
      <c r="F560" s="25">
        <f>3600*(B560*'data'!$C$15/1000-H560-I560)/C560</f>
        <v>227.112714019641</v>
      </c>
      <c r="G560" s="25">
        <f>IF(N560&gt;B560,0,IF(E560&gt;0,'data'!$H$29,IF(F560&lt;0,0,F560)))</f>
        <v>227.112714019641</v>
      </c>
      <c r="H560" s="30">
        <f>(J560*'data'!$C$16+K560*OFFSET('data'!$C$17,0,$D$3)-I559*(OFFSET('data'!$C$18,0,$D$3)+'data'!$C$19+OFFSET('data'!$C$20,0,$D$3)))*$C560/60</f>
        <v>-0.315078784688659</v>
      </c>
      <c r="I560" s="30">
        <f>(G559/60)*$C560/60+H560+I559</f>
        <v>13.0903486850072</v>
      </c>
      <c r="J560" s="30">
        <f>J559+('data'!$C$19*I559-'data'!$C$16*J559)*$C560/60</f>
        <v>65.16444456802721</v>
      </c>
      <c r="K560" s="30">
        <f>K559+(OFFSET('data'!$C$20,0,$D$3)*I559-OFFSET('data'!$C$17,0,$D$3)*K559)*$C560/60</f>
        <v>111.243665340985</v>
      </c>
      <c r="L560" s="28">
        <f>$A560/60</f>
        <v>46.2926811005748</v>
      </c>
      <c r="M560" s="24">
        <f>I560/'data'!$C$15*1000</f>
        <v>1.99994568048708</v>
      </c>
      <c r="N560" s="24">
        <f>N559+'data'!$G$21*(M559-N559)/60*C559</f>
        <v>1.98414972979542</v>
      </c>
      <c r="O560" s="25">
        <f>IF(N560&lt;='data'!$G$22,1.89,1.47)</f>
        <v>1.89</v>
      </c>
      <c r="P560" s="24">
        <f>$A560</f>
        <v>2777.560866034490</v>
      </c>
      <c r="Q560" s="29">
        <f>'data'!$G$23-'data'!$G$23*(1-('data'!$G$22^O560)/('data'!$G$22^O560+N560^O560))</f>
        <v>63.589556955695</v>
      </c>
      <c r="R560" s="29">
        <f>VLOOKUP(IF(P560-'data'!$G$24&lt;0,0,P560-'data'!$G$24),P2:Q1104,2)</f>
        <v>63.6042315979932</v>
      </c>
    </row>
    <row r="561" ht="20.05" customHeight="1">
      <c r="A561" s="22">
        <f>$A560+C560</f>
        <v>2782.560866034490</v>
      </c>
      <c r="B561" s="23">
        <v>2</v>
      </c>
      <c r="C561" s="24">
        <v>5</v>
      </c>
      <c r="D561" t="b" s="25">
        <f>D$3</f>
        <v>1</v>
      </c>
      <c r="E561" s="24">
        <f>IF(B561-B560&gt;0,(B561-B560)/'data'!$G$26*100-1,E560-C561)</f>
        <v>-2735</v>
      </c>
      <c r="F561" s="25">
        <f>3600*(B561*'data'!$C$15/1000-H561-I561)/C561</f>
        <v>227.367388872927</v>
      </c>
      <c r="G561" s="25">
        <f>IF(N561&gt;B561,0,IF(E561&gt;0,'data'!$H$29,IF(F561&lt;0,0,F561)))</f>
        <v>227.367388872927</v>
      </c>
      <c r="H561" s="30">
        <f>(J561*'data'!$C$16+K561*OFFSET('data'!$C$17,0,$D$3)-I560*(OFFSET('data'!$C$18,0,$D$3)+'data'!$C$19+OFFSET('data'!$C$20,0,$D$3)))*$C561/60</f>
        <v>-0.315433412394967</v>
      </c>
      <c r="I561" s="30">
        <f>(G560/60)*$C561/60+H561+I560</f>
        <v>13.0903495976395</v>
      </c>
      <c r="J561" s="30">
        <f>J560+('data'!$C$19*I560-'data'!$C$16*J560)*$C561/60</f>
        <v>65.09840385381909</v>
      </c>
      <c r="K561" s="30">
        <f>K560+(OFFSET('data'!$C$20,0,$D$3)*I560-OFFSET('data'!$C$17,0,$D$3)*K560)*$C561/60</f>
        <v>111.330681483780</v>
      </c>
      <c r="L561" s="28">
        <f>$A561/60</f>
        <v>46.3760144339082</v>
      </c>
      <c r="M561" s="24">
        <f>I561/'data'!$C$15*1000</f>
        <v>1.9999458199192</v>
      </c>
      <c r="N561" s="24">
        <f>N560+'data'!$G$21*(M560-N560)/60*C560</f>
        <v>1.98433560411527</v>
      </c>
      <c r="O561" s="25">
        <f>IF(N561&lt;='data'!$G$22,1.89,1.47)</f>
        <v>1.89</v>
      </c>
      <c r="P561" s="24">
        <f>$A561</f>
        <v>2782.560866034490</v>
      </c>
      <c r="Q561" s="29">
        <f>'data'!$G$23-'data'!$G$23*(1-('data'!$G$22^O561)/('data'!$G$22^O561+N561^O561))</f>
        <v>63.5859965051427</v>
      </c>
      <c r="R561" s="29">
        <f>VLOOKUP(IF(P561-'data'!$G$24&lt;0,0,P561-'data'!$G$24),P2:Q1104,2)</f>
        <v>63.6004925837644</v>
      </c>
    </row>
    <row r="562" ht="20.05" customHeight="1">
      <c r="A562" s="22">
        <f>$A561+C561</f>
        <v>2787.560866034490</v>
      </c>
      <c r="B562" s="23">
        <v>2</v>
      </c>
      <c r="C562" s="24">
        <v>5</v>
      </c>
      <c r="D562" t="b" s="25">
        <f>D$3</f>
        <v>1</v>
      </c>
      <c r="E562" s="24">
        <f>IF(B562-B561&gt;0,(B562-B561)/'data'!$G$26*100-1,E561-C562)</f>
        <v>-2740</v>
      </c>
      <c r="F562" s="25">
        <f>3600*(B562*'data'!$C$15/1000-H562-I562)/C562</f>
        <v>227.618878993044</v>
      </c>
      <c r="G562" s="25">
        <f>IF(N562&gt;B562,0,IF(E562&gt;0,'data'!$H$29,IF(F562&lt;0,0,F562)))</f>
        <v>227.618878993044</v>
      </c>
      <c r="H562" s="30">
        <f>(J562*'data'!$C$16+K562*OFFSET('data'!$C$17,0,$D$3)-I561*(OFFSET('data'!$C$18,0,$D$3)+'data'!$C$19+OFFSET('data'!$C$20,0,$D$3)))*$C562/60</f>
        <v>-0.315785372164864</v>
      </c>
      <c r="I562" s="30">
        <f>(G561/60)*$C562/60+H562+I561</f>
        <v>13.0903522655759</v>
      </c>
      <c r="J562" s="30">
        <f>J561+('data'!$C$19*I561-'data'!$C$16*J561)*$C562/60</f>
        <v>65.032750712187</v>
      </c>
      <c r="K562" s="30">
        <f>K561+(OFFSET('data'!$C$20,0,$D$3)*I561-OFFSET('data'!$C$17,0,$D$3)*K561)*$C562/60</f>
        <v>111.417664254877</v>
      </c>
      <c r="L562" s="28">
        <f>$A562/60</f>
        <v>46.4593477672415</v>
      </c>
      <c r="M562" s="24">
        <f>I562/'data'!$C$15*1000</f>
        <v>1.99994622752697</v>
      </c>
      <c r="N562" s="24">
        <f>N561+'data'!$G$21*(M561-N561)/60*C561</f>
        <v>1.9845192928531</v>
      </c>
      <c r="O562" s="25">
        <f>IF(N562&lt;='data'!$G$22,1.89,1.47)</f>
        <v>1.89</v>
      </c>
      <c r="P562" s="24">
        <f>$A562</f>
        <v>2787.560866034490</v>
      </c>
      <c r="Q562" s="29">
        <f>'data'!$G$23-'data'!$G$23*(1-('data'!$G$22^O562)/('data'!$G$22^O562+N562^O562))</f>
        <v>63.5824780198506</v>
      </c>
      <c r="R562" s="29">
        <f>VLOOKUP(IF(P562-'data'!$G$24&lt;0,0,P562-'data'!$G$24),P2:Q1104,2)</f>
        <v>63.5968058530106</v>
      </c>
    </row>
    <row r="563" ht="20.05" customHeight="1">
      <c r="A563" s="22">
        <f>$A562+C562</f>
        <v>2792.560866034490</v>
      </c>
      <c r="B563" s="23">
        <v>2</v>
      </c>
      <c r="C563" s="24">
        <v>5</v>
      </c>
      <c r="D563" t="b" s="25">
        <f>D$3</f>
        <v>1</v>
      </c>
      <c r="E563" s="24">
        <f>IF(B563-B562&gt;0,(B563-B562)/'data'!$G$26*100-1,E562-C563)</f>
        <v>-2745</v>
      </c>
      <c r="F563" s="25">
        <f>3600*(B563*'data'!$C$15/1000-H563-I563)/C563</f>
        <v>227.869195069115</v>
      </c>
      <c r="G563" s="25">
        <f>IF(N563&gt;B563,0,IF(E563&gt;0,'data'!$H$29,IF(F563&lt;0,0,F563)))</f>
        <v>227.869195069115</v>
      </c>
      <c r="H563" s="30">
        <f>(J563*'data'!$C$16+K563*OFFSET('data'!$C$17,0,$D$3)-I562*(OFFSET('data'!$C$18,0,$D$3)+'data'!$C$19+OFFSET('data'!$C$20,0,$D$3)))*$C563/60</f>
        <v>-0.316135182658228</v>
      </c>
      <c r="I563" s="30">
        <f>(G562/60)*$C563/60+H563+I562</f>
        <v>13.0903544148525</v>
      </c>
      <c r="J563" s="30">
        <f>J562+('data'!$C$19*I562-'data'!$C$16*J562)*$C563/60</f>
        <v>64.9674829111387</v>
      </c>
      <c r="K563" s="30">
        <f>K562+(OFFSET('data'!$C$20,0,$D$3)*I562-OFFSET('data'!$C$17,0,$D$3)*K562)*$C563/60</f>
        <v>111.504613684469</v>
      </c>
      <c r="L563" s="28">
        <f>$A563/60</f>
        <v>46.5426811005748</v>
      </c>
      <c r="M563" s="24">
        <f>I563/'data'!$C$15*1000</f>
        <v>1.99994655589382</v>
      </c>
      <c r="N563" s="24">
        <f>N562+'data'!$G$21*(M562-N562)/60*C562</f>
        <v>1.98470082488279</v>
      </c>
      <c r="O563" s="25">
        <f>IF(N563&lt;='data'!$G$22,1.89,1.47)</f>
        <v>1.89</v>
      </c>
      <c r="P563" s="24">
        <f>$A563</f>
        <v>2792.560866034490</v>
      </c>
      <c r="Q563" s="29">
        <f>'data'!$G$23-'data'!$G$23*(1-('data'!$G$22^O563)/('data'!$G$22^O563+N563^O563))</f>
        <v>63.5790009432559</v>
      </c>
      <c r="R563" s="29">
        <f>VLOOKUP(IF(P563-'data'!$G$24&lt;0,0,P563-'data'!$G$24),P2:Q1104,2)</f>
        <v>63.5931596231617</v>
      </c>
    </row>
    <row r="564" ht="20.05" customHeight="1">
      <c r="A564" s="22">
        <f>$A563+C563</f>
        <v>2797.560866034490</v>
      </c>
      <c r="B564" s="23">
        <v>2</v>
      </c>
      <c r="C564" s="24">
        <v>5</v>
      </c>
      <c r="D564" t="b" s="25">
        <f>D$3</f>
        <v>1</v>
      </c>
      <c r="E564" s="24">
        <f>IF(B564-B563&gt;0,(B564-B563)/'data'!$G$26*100-1,E563-C564)</f>
        <v>-2750</v>
      </c>
      <c r="F564" s="25">
        <f>3600*(B564*'data'!$C$15/1000-H564-I564)/C564</f>
        <v>228.117797727767</v>
      </c>
      <c r="G564" s="25">
        <f>IF(N564&gt;B564,0,IF(E564&gt;0,'data'!$H$29,IF(F564&lt;0,0,F564)))</f>
        <v>228.117797727767</v>
      </c>
      <c r="H564" s="30">
        <f>(J564*'data'!$C$16+K564*OFFSET('data'!$C$17,0,$D$3)-I563*(OFFSET('data'!$C$18,0,$D$3)+'data'!$C$19+OFFSET('data'!$C$20,0,$D$3)))*$C564/60</f>
        <v>-0.316482728640078</v>
      </c>
      <c r="I564" s="30">
        <f>(G563/60)*$C564/60+H564+I563</f>
        <v>13.090356679364</v>
      </c>
      <c r="J564" s="30">
        <f>J563+('data'!$C$19*I563-'data'!$C$16*J563)*$C564/60</f>
        <v>64.90259817682291</v>
      </c>
      <c r="K564" s="30">
        <f>K563+(OFFSET('data'!$C$20,0,$D$3)*I563-OFFSET('data'!$C$17,0,$D$3)*K563)*$C564/60</f>
        <v>111.591529780207</v>
      </c>
      <c r="L564" s="28">
        <f>$A564/60</f>
        <v>46.6260144339082</v>
      </c>
      <c r="M564" s="24">
        <f>I564/'data'!$C$15*1000</f>
        <v>1.99994690186627</v>
      </c>
      <c r="N564" s="24">
        <f>N563+'data'!$G$21*(M563-N563)/60*C563</f>
        <v>1.98488022465034</v>
      </c>
      <c r="O564" s="25">
        <f>IF(N564&lt;='data'!$G$22,1.89,1.47)</f>
        <v>1.89</v>
      </c>
      <c r="P564" s="24">
        <f>$A564</f>
        <v>2797.560866034490</v>
      </c>
      <c r="Q564" s="29">
        <f>'data'!$G$23-'data'!$G$23*(1-('data'!$G$22^O564)/('data'!$G$22^O564+N564^O564))</f>
        <v>63.5755648037053</v>
      </c>
      <c r="R564" s="29">
        <f>VLOOKUP(IF(P564-'data'!$G$24&lt;0,0,P564-'data'!$G$24),P2:Q1104,2)</f>
        <v>63.589556955695</v>
      </c>
    </row>
    <row r="565" ht="20.05" customHeight="1">
      <c r="A565" s="22">
        <f>$A564+C564</f>
        <v>2802.560866034490</v>
      </c>
      <c r="B565" s="23">
        <v>2</v>
      </c>
      <c r="C565" s="24">
        <v>5</v>
      </c>
      <c r="D565" t="b" s="25">
        <f>D$3</f>
        <v>1</v>
      </c>
      <c r="E565" s="24">
        <f>IF(B565-B564&gt;0,(B565-B564)/'data'!$G$26*100-1,E564-C565)</f>
        <v>-2755</v>
      </c>
      <c r="F565" s="25">
        <f>3600*(B565*'data'!$C$15/1000-H565-I565)/C565</f>
        <v>228.364840515817</v>
      </c>
      <c r="G565" s="25">
        <f>IF(N565&gt;B565,0,IF(E565&gt;0,'data'!$H$29,IF(F565&lt;0,0,F565)))</f>
        <v>228.364840515817</v>
      </c>
      <c r="H565" s="30">
        <f>(J565*'data'!$C$16+K565*OFFSET('data'!$C$17,0,$D$3)-I564*(OFFSET('data'!$C$18,0,$D$3)+'data'!$C$19+OFFSET('data'!$C$20,0,$D$3)))*$C565/60</f>
        <v>-0.316828059122682</v>
      </c>
      <c r="I565" s="30">
        <f>(G564/60)*$C565/60+H565+I564</f>
        <v>13.0903588948632</v>
      </c>
      <c r="J565" s="30">
        <f>J564+('data'!$C$19*I564-'data'!$C$16*J564)*$C565/60</f>
        <v>64.8380942640521</v>
      </c>
      <c r="K565" s="30">
        <f>K564+(OFFSET('data'!$C$20,0,$D$3)*I564-OFFSET('data'!$C$17,0,$D$3)*K564)*$C565/60</f>
        <v>111.678412556020</v>
      </c>
      <c r="L565" s="28">
        <f>$A565/60</f>
        <v>46.7093477672415</v>
      </c>
      <c r="M565" s="24">
        <f>I565/'data'!$C$15*1000</f>
        <v>1.99994724035061</v>
      </c>
      <c r="N565" s="24">
        <f>N564+'data'!$G$21*(M564-N564)/60*C564</f>
        <v>1.98505751745371</v>
      </c>
      <c r="O565" s="25">
        <f>IF(N565&lt;='data'!$G$22,1.89,1.47)</f>
        <v>1.89</v>
      </c>
      <c r="P565" s="24">
        <f>$A565</f>
        <v>2802.560866034490</v>
      </c>
      <c r="Q565" s="29">
        <f>'data'!$G$23-'data'!$G$23*(1-('data'!$G$22^O565)/('data'!$G$22^O565+N565^O565))</f>
        <v>63.572169113318</v>
      </c>
      <c r="R565" s="29">
        <f>VLOOKUP(IF(P565-'data'!$G$24&lt;0,0,P565-'data'!$G$24),P2:Q1104,2)</f>
        <v>63.5859965051427</v>
      </c>
    </row>
    <row r="566" ht="20.05" customHeight="1">
      <c r="A566" s="22">
        <f>$A565+C565</f>
        <v>2807.560866034490</v>
      </c>
      <c r="B566" s="23">
        <v>2</v>
      </c>
      <c r="C566" s="24">
        <v>5</v>
      </c>
      <c r="D566" t="b" s="25">
        <f>D$3</f>
        <v>1</v>
      </c>
      <c r="E566" s="24">
        <f>IF(B566-B565&gt;0,(B566-B565)/'data'!$G$26*100-1,E565-C566)</f>
        <v>-2760</v>
      </c>
      <c r="F566" s="25">
        <f>3600*(B566*'data'!$C$15/1000-H566-I566)/C566</f>
        <v>228.610293659367</v>
      </c>
      <c r="G566" s="25">
        <f>IF(N566&gt;B566,0,IF(E566&gt;0,'data'!$H$29,IF(F566&lt;0,0,F566)))</f>
        <v>228.610293659367</v>
      </c>
      <c r="H566" s="30">
        <f>(J566*'data'!$C$16+K566*OFFSET('data'!$C$17,0,$D$3)-I565*(OFFSET('data'!$C$18,0,$D$3)+'data'!$C$19+OFFSET('data'!$C$20,0,$D$3)))*$C566/60</f>
        <v>-0.317171177935901</v>
      </c>
      <c r="I566" s="30">
        <f>(G565/60)*$C566/60+H566+I565</f>
        <v>13.0903611065326</v>
      </c>
      <c r="J566" s="30">
        <f>J565+('data'!$C$19*I565-'data'!$C$16*J565)*$C566/60</f>
        <v>64.7739689368448</v>
      </c>
      <c r="K566" s="30">
        <f>K565+(OFFSET('data'!$C$20,0,$D$3)*I565-OFFSET('data'!$C$17,0,$D$3)*K565)*$C566/60</f>
        <v>111.765262024205</v>
      </c>
      <c r="L566" s="28">
        <f>$A566/60</f>
        <v>46.7926811005748</v>
      </c>
      <c r="M566" s="24">
        <f>I566/'data'!$C$15*1000</f>
        <v>1.99994757824983</v>
      </c>
      <c r="N566" s="24">
        <f>N565+'data'!$G$21*(M565-N565)/60*C565</f>
        <v>1.98523272799787</v>
      </c>
      <c r="O566" s="25">
        <f>IF(N566&lt;='data'!$G$22,1.89,1.47)</f>
        <v>1.89</v>
      </c>
      <c r="P566" s="24">
        <f>$A566</f>
        <v>2807.560866034490</v>
      </c>
      <c r="Q566" s="29">
        <f>'data'!$G$23-'data'!$G$23*(1-('data'!$G$22^O566)/('data'!$G$22^O566+N566^O566))</f>
        <v>63.5688133956606</v>
      </c>
      <c r="R566" s="29">
        <f>VLOOKUP(IF(P566-'data'!$G$24&lt;0,0,P566-'data'!$G$24),P2:Q1104,2)</f>
        <v>63.5824780198506</v>
      </c>
    </row>
    <row r="567" ht="20.05" customHeight="1">
      <c r="A567" s="22">
        <f>$A566+C566</f>
        <v>2812.560866034490</v>
      </c>
      <c r="B567" s="23">
        <v>2</v>
      </c>
      <c r="C567" s="24">
        <v>5</v>
      </c>
      <c r="D567" t="b" s="25">
        <f>D$3</f>
        <v>1</v>
      </c>
      <c r="E567" s="24">
        <f>IF(B567-B566&gt;0,(B567-B566)/'data'!$G$26*100-1,E566-C567)</f>
        <v>-2765</v>
      </c>
      <c r="F567" s="25">
        <f>3600*(B567*'data'!$C$15/1000-H567-I567)/C567</f>
        <v>228.854176847663</v>
      </c>
      <c r="G567" s="25">
        <f>IF(N567&gt;B567,0,IF(E567&gt;0,'data'!$H$29,IF(F567&lt;0,0,F567)))</f>
        <v>228.854176847663</v>
      </c>
      <c r="H567" s="30">
        <f>(J567*'data'!$C$16+K567*OFFSET('data'!$C$17,0,$D$3)-I566*(OFFSET('data'!$C$18,0,$D$3)+'data'!$C$19+OFFSET('data'!$C$20,0,$D$3)))*$C567/60</f>
        <v>-0.317512100667712</v>
      </c>
      <c r="I567" s="30">
        <f>(G566/60)*$C567/60+H567+I566</f>
        <v>13.090363302614</v>
      </c>
      <c r="J567" s="30">
        <f>J566+('data'!$C$19*I566-'data'!$C$16*J566)*$C567/60</f>
        <v>64.710219973433</v>
      </c>
      <c r="K567" s="30">
        <f>K566+(OFFSET('data'!$C$20,0,$D$3)*I566-OFFSET('data'!$C$17,0,$D$3)*K566)*$C567/60</f>
        <v>111.852078197501</v>
      </c>
      <c r="L567" s="28">
        <f>$A567/60</f>
        <v>46.8760144339082</v>
      </c>
      <c r="M567" s="24">
        <f>I567/'data'!$C$15*1000</f>
        <v>1.99994791376752</v>
      </c>
      <c r="N567" s="24">
        <f>N566+'data'!$G$21*(M566-N566)/60*C566</f>
        <v>1.98540588077833</v>
      </c>
      <c r="O567" s="25">
        <f>IF(N567&lt;='data'!$G$22,1.89,1.47)</f>
        <v>1.89</v>
      </c>
      <c r="P567" s="24">
        <f>$A567</f>
        <v>2812.560866034490</v>
      </c>
      <c r="Q567" s="29">
        <f>'data'!$G$23-'data'!$G$23*(1-('data'!$G$22^O567)/('data'!$G$22^O567+N567^O567))</f>
        <v>63.5654971783991</v>
      </c>
      <c r="R567" s="29">
        <f>VLOOKUP(IF(P567-'data'!$G$24&lt;0,0,P567-'data'!$G$24),P2:Q1104,2)</f>
        <v>63.5790009432559</v>
      </c>
    </row>
    <row r="568" ht="20.05" customHeight="1">
      <c r="A568" s="22">
        <f>$A567+C567</f>
        <v>2817.560866034490</v>
      </c>
      <c r="B568" s="23">
        <v>2</v>
      </c>
      <c r="C568" s="24">
        <v>5</v>
      </c>
      <c r="D568" t="b" s="25">
        <f>D$3</f>
        <v>1</v>
      </c>
      <c r="E568" s="24">
        <f>IF(B568-B567&gt;0,(B568-B567)/'data'!$G$26*100-1,E567-C568)</f>
        <v>-2770</v>
      </c>
      <c r="F568" s="25">
        <f>3600*(B568*'data'!$C$15/1000-H568-I568)/C568</f>
        <v>229.096496560131</v>
      </c>
      <c r="G568" s="25">
        <f>IF(N568&gt;B568,0,IF(E568&gt;0,'data'!$H$29,IF(F568&lt;0,0,F568)))</f>
        <v>229.096496560131</v>
      </c>
      <c r="H568" s="30">
        <f>(J568*'data'!$C$16+K568*OFFSET('data'!$C$17,0,$D$3)-I567*(OFFSET('data'!$C$18,0,$D$3)+'data'!$C$19+OFFSET('data'!$C$20,0,$D$3)))*$C568/60</f>
        <v>-0.317850839611718</v>
      </c>
      <c r="I568" s="30">
        <f>(G567/60)*$C568/60+H568+I567</f>
        <v>13.0903654864018</v>
      </c>
      <c r="J568" s="30">
        <f>J567+('data'!$C$19*I567-'data'!$C$16*J567)*$C568/60</f>
        <v>64.6468451648027</v>
      </c>
      <c r="K568" s="30">
        <f>K567+(OFFSET('data'!$C$20,0,$D$3)*I567-OFFSET('data'!$C$17,0,$D$3)*K567)*$C568/60</f>
        <v>111.938861088526</v>
      </c>
      <c r="L568" s="28">
        <f>$A568/60</f>
        <v>46.9593477672415</v>
      </c>
      <c r="M568" s="24">
        <f>I568/'data'!$C$15*1000</f>
        <v>1.99994824740699</v>
      </c>
      <c r="N568" s="24">
        <f>N567+'data'!$G$21*(M567-N567)/60*C567</f>
        <v>1.98557699998121</v>
      </c>
      <c r="O568" s="25">
        <f>IF(N568&lt;='data'!$G$22,1.89,1.47)</f>
        <v>1.89</v>
      </c>
      <c r="P568" s="24">
        <f>$A568</f>
        <v>2817.560866034490</v>
      </c>
      <c r="Q568" s="29">
        <f>'data'!$G$23-'data'!$G$23*(1-('data'!$G$22^O568)/('data'!$G$22^O568+N568^O568))</f>
        <v>63.5622199952102</v>
      </c>
      <c r="R568" s="29">
        <f>VLOOKUP(IF(P568-'data'!$G$24&lt;0,0,P568-'data'!$G$24),P2:Q1104,2)</f>
        <v>63.5755648037053</v>
      </c>
    </row>
    <row r="569" ht="20.05" customHeight="1">
      <c r="A569" s="22">
        <f>$A568+C568</f>
        <v>2822.560866034490</v>
      </c>
      <c r="B569" s="23">
        <v>2</v>
      </c>
      <c r="C569" s="24">
        <v>5</v>
      </c>
      <c r="D569" t="b" s="25">
        <f>D$3</f>
        <v>1</v>
      </c>
      <c r="E569" s="24">
        <f>IF(B569-B568&gt;0,(B569-B568)/'data'!$G$26*100-1,E568-C569)</f>
        <v>-2775</v>
      </c>
      <c r="F569" s="25">
        <f>3600*(B569*'data'!$C$15/1000-H569-I569)/C569</f>
        <v>229.337262763493</v>
      </c>
      <c r="G569" s="25">
        <f>IF(N569&gt;B569,0,IF(E569&gt;0,'data'!$H$29,IF(F569&lt;0,0,F569)))</f>
        <v>229.337262763493</v>
      </c>
      <c r="H569" s="30">
        <f>(J569*'data'!$C$16+K569*OFFSET('data'!$C$17,0,$D$3)-I568*(OFFSET('data'!$C$18,0,$D$3)+'data'!$C$19+OFFSET('data'!$C$20,0,$D$3)))*$C569/60</f>
        <v>-0.318187407836087</v>
      </c>
      <c r="I569" s="30">
        <f>(G568/60)*$C569/60+H569+I568</f>
        <v>13.0903676571215</v>
      </c>
      <c r="J569" s="30">
        <f>J568+('data'!$C$19*I568-'data'!$C$16*J568)*$C569/60</f>
        <v>64.5838423149827</v>
      </c>
      <c r="K569" s="30">
        <f>K568+(OFFSET('data'!$C$20,0,$D$3)*I568-OFFSET('data'!$C$17,0,$D$3)*K568)*$C569/60</f>
        <v>112.025610709926</v>
      </c>
      <c r="L569" s="28">
        <f>$A569/60</f>
        <v>47.0426811005748</v>
      </c>
      <c r="M569" s="24">
        <f>I569/'data'!$C$15*1000</f>
        <v>1.99994857904991</v>
      </c>
      <c r="N569" s="24">
        <f>N568+'data'!$G$21*(M568-N568)/60*C568</f>
        <v>1.98574610951395</v>
      </c>
      <c r="O569" s="25">
        <f>IF(N569&lt;='data'!$G$22,1.89,1.47)</f>
        <v>1.89</v>
      </c>
      <c r="P569" s="24">
        <f>$A569</f>
        <v>2822.560866034490</v>
      </c>
      <c r="Q569" s="29">
        <f>'data'!$G$23-'data'!$G$23*(1-('data'!$G$22^O569)/('data'!$G$22^O569+N569^O569))</f>
        <v>63.5589813851919</v>
      </c>
      <c r="R569" s="29">
        <f>VLOOKUP(IF(P569-'data'!$G$24&lt;0,0,P569-'data'!$G$24),P2:Q1104,2)</f>
        <v>63.572169113318</v>
      </c>
    </row>
    <row r="570" ht="20.05" customHeight="1">
      <c r="A570" s="22">
        <f>$A569+C569</f>
        <v>2827.560866034490</v>
      </c>
      <c r="B570" s="23">
        <v>2</v>
      </c>
      <c r="C570" s="24">
        <v>5</v>
      </c>
      <c r="D570" t="b" s="25">
        <f>D$3</f>
        <v>1</v>
      </c>
      <c r="E570" s="24">
        <f>IF(B570-B569&gt;0,(B570-B569)/'data'!$G$26*100-1,E569-C570)</f>
        <v>-2780</v>
      </c>
      <c r="F570" s="25">
        <f>3600*(B570*'data'!$C$15/1000-H570-I570)/C570</f>
        <v>229.576484426926</v>
      </c>
      <c r="G570" s="25">
        <f>IF(N570&gt;B570,0,IF(E570&gt;0,'data'!$H$29,IF(F570&lt;0,0,F570)))</f>
        <v>229.576484426926</v>
      </c>
      <c r="H570" s="30">
        <f>(J570*'data'!$C$16+K570*OFFSET('data'!$C$17,0,$D$3)-I569*(OFFSET('data'!$C$18,0,$D$3)+'data'!$C$19+OFFSET('data'!$C$20,0,$D$3)))*$C570/60</f>
        <v>-0.31852181810341</v>
      </c>
      <c r="I570" s="30">
        <f>(G569/60)*$C570/60+H570+I569</f>
        <v>13.0903698150785</v>
      </c>
      <c r="J570" s="30">
        <f>J569+('data'!$C$19*I569-'data'!$C$16*J569)*$C570/60</f>
        <v>64.52120924086999</v>
      </c>
      <c r="K570" s="30">
        <f>K569+(OFFSET('data'!$C$20,0,$D$3)*I569-OFFSET('data'!$C$17,0,$D$3)*K569)*$C570/60</f>
        <v>112.112327074334</v>
      </c>
      <c r="L570" s="28">
        <f>$A570/60</f>
        <v>47.1260144339082</v>
      </c>
      <c r="M570" s="24">
        <f>I570/'data'!$C$15*1000</f>
        <v>1.99994890874294</v>
      </c>
      <c r="N570" s="24">
        <f>N569+'data'!$G$21*(M569-N569)/60*C569</f>
        <v>1.98591323300128</v>
      </c>
      <c r="O570" s="25">
        <f>IF(N570&lt;='data'!$G$22,1.89,1.47)</f>
        <v>1.89</v>
      </c>
      <c r="P570" s="24">
        <f>$A570</f>
        <v>2827.560866034490</v>
      </c>
      <c r="Q570" s="29">
        <f>'data'!$G$23-'data'!$G$23*(1-('data'!$G$22^O570)/('data'!$G$22^O570+N570^O570))</f>
        <v>63.5557808929376</v>
      </c>
      <c r="R570" s="29">
        <f>VLOOKUP(IF(P570-'data'!$G$24&lt;0,0,P570-'data'!$G$24),P2:Q1104,2)</f>
        <v>63.5688133956606</v>
      </c>
    </row>
    <row r="571" ht="20.05" customHeight="1">
      <c r="A571" s="22">
        <f>$A570+C570</f>
        <v>2832.560866034490</v>
      </c>
      <c r="B571" s="23">
        <v>2</v>
      </c>
      <c r="C571" s="24">
        <v>5</v>
      </c>
      <c r="D571" t="b" s="25">
        <f>D$3</f>
        <v>1</v>
      </c>
      <c r="E571" s="24">
        <f>IF(B571-B570&gt;0,(B571-B570)/'data'!$G$26*100-1,E570-C571)</f>
        <v>-2785</v>
      </c>
      <c r="F571" s="25">
        <f>3600*(B571*'data'!$C$15/1000-H571-I571)/C571</f>
        <v>229.814170719</v>
      </c>
      <c r="G571" s="25">
        <f>IF(N571&gt;B571,0,IF(E571&gt;0,'data'!$H$29,IF(F571&lt;0,0,F571)))</f>
        <v>229.814170719</v>
      </c>
      <c r="H571" s="30">
        <f>(J571*'data'!$C$16+K571*OFFSET('data'!$C$17,0,$D$3)-I570*(OFFSET('data'!$C$18,0,$D$3)+'data'!$C$19+OFFSET('data'!$C$20,0,$D$3)))*$C571/60</f>
        <v>-0.318854083162113</v>
      </c>
      <c r="I571" s="30">
        <f>(G570/60)*$C571/60+H571+I570</f>
        <v>13.0903719602871</v>
      </c>
      <c r="J571" s="30">
        <f>J570+('data'!$C$19*I570-'data'!$C$16*J570)*$C571/60</f>
        <v>64.45894377218011</v>
      </c>
      <c r="K571" s="30">
        <f>K570+(OFFSET('data'!$C$20,0,$D$3)*I570-OFFSET('data'!$C$17,0,$D$3)*K570)*$C571/60</f>
        <v>112.199010194382</v>
      </c>
      <c r="L571" s="28">
        <f>$A571/60</f>
        <v>47.2093477672415</v>
      </c>
      <c r="M571" s="24">
        <f>I571/'data'!$C$15*1000</f>
        <v>1.99994923648827</v>
      </c>
      <c r="N571" s="24">
        <f>N570+'data'!$G$21*(M570-N570)/60*C570</f>
        <v>1.98607839379047</v>
      </c>
      <c r="O571" s="25">
        <f>IF(N571&lt;='data'!$G$22,1.89,1.47)</f>
        <v>1.89</v>
      </c>
      <c r="P571" s="24">
        <f>$A571</f>
        <v>2832.560866034490</v>
      </c>
      <c r="Q571" s="29">
        <f>'data'!$G$23-'data'!$G$23*(1-('data'!$G$22^O571)/('data'!$G$22^O571+N571^O571))</f>
        <v>63.5526180684344</v>
      </c>
      <c r="R571" s="29">
        <f>VLOOKUP(IF(P571-'data'!$G$24&lt;0,0,P571-'data'!$G$24),P2:Q1104,2)</f>
        <v>63.5654971783991</v>
      </c>
    </row>
    <row r="572" ht="20.05" customHeight="1">
      <c r="A572" s="22">
        <f>$A571+C571</f>
        <v>2837.560866034490</v>
      </c>
      <c r="B572" s="23">
        <v>2</v>
      </c>
      <c r="C572" s="24">
        <v>5</v>
      </c>
      <c r="D572" t="b" s="25">
        <f>D$3</f>
        <v>1</v>
      </c>
      <c r="E572" s="24">
        <f>IF(B572-B571&gt;0,(B572-B571)/'data'!$G$26*100-1,E571-C572)</f>
        <v>-2790</v>
      </c>
      <c r="F572" s="25">
        <f>3600*(B572*'data'!$C$15/1000-H572-I572)/C572</f>
        <v>230.050330687257</v>
      </c>
      <c r="G572" s="25">
        <f>IF(N572&gt;B572,0,IF(E572&gt;0,'data'!$H$29,IF(F572&lt;0,0,F572)))</f>
        <v>230.050330687257</v>
      </c>
      <c r="H572" s="30">
        <f>(J572*'data'!$C$16+K572*OFFSET('data'!$C$17,0,$D$3)-I571*(OFFSET('data'!$C$18,0,$D$3)+'data'!$C$19+OFFSET('data'!$C$20,0,$D$3)))*$C572/60</f>
        <v>-0.319184215669426</v>
      </c>
      <c r="I572" s="30">
        <f>(G571/60)*$C572/60+H572+I571</f>
        <v>13.0903740928385</v>
      </c>
      <c r="J572" s="30">
        <f>J571+('data'!$C$19*I571-'data'!$C$16*J571)*$C572/60</f>
        <v>64.39704375136481</v>
      </c>
      <c r="K572" s="30">
        <f>K571+(OFFSET('data'!$C$20,0,$D$3)*I571-OFFSET('data'!$C$17,0,$D$3)*K571)*$C572/60</f>
        <v>112.285660082696</v>
      </c>
      <c r="L572" s="28">
        <f>$A572/60</f>
        <v>47.2926811005748</v>
      </c>
      <c r="M572" s="24">
        <f>I572/'data'!$C$15*1000</f>
        <v>1.99994956229984</v>
      </c>
      <c r="N572" s="24">
        <f>N571+'data'!$G$21*(M571-N571)/60*C571</f>
        <v>1.98624161495408</v>
      </c>
      <c r="O572" s="25">
        <f>IF(N572&lt;='data'!$G$22,1.89,1.47)</f>
        <v>1.89</v>
      </c>
      <c r="P572" s="24">
        <f>$A572</f>
        <v>2837.560866034490</v>
      </c>
      <c r="Q572" s="29">
        <f>'data'!$G$23-'data'!$G$23*(1-('data'!$G$22^O572)/('data'!$G$22^O572+N572^O572))</f>
        <v>63.549492467008</v>
      </c>
      <c r="R572" s="29">
        <f>VLOOKUP(IF(P572-'data'!$G$24&lt;0,0,P572-'data'!$G$24),P2:Q1104,2)</f>
        <v>63.5622199952102</v>
      </c>
    </row>
    <row r="573" ht="20.05" customHeight="1">
      <c r="A573" s="22">
        <f>$A572+C572</f>
        <v>2842.560866034490</v>
      </c>
      <c r="B573" s="23">
        <v>2</v>
      </c>
      <c r="C573" s="24">
        <v>5</v>
      </c>
      <c r="D573" t="b" s="25">
        <f>D$3</f>
        <v>1</v>
      </c>
      <c r="E573" s="24">
        <f>IF(B573-B572&gt;0,(B573-B572)/'data'!$G$26*100-1,E572-C573)</f>
        <v>-2795</v>
      </c>
      <c r="F573" s="25">
        <f>3600*(B573*'data'!$C$15/1000-H573-I573)/C573</f>
        <v>230.2849733442</v>
      </c>
      <c r="G573" s="25">
        <f>IF(N573&gt;B573,0,IF(E573&gt;0,'data'!$H$29,IF(F573&lt;0,0,F573)))</f>
        <v>230.2849733442</v>
      </c>
      <c r="H573" s="30">
        <f>(J573*'data'!$C$16+K573*OFFSET('data'!$C$17,0,$D$3)-I572*(OFFSET('data'!$C$18,0,$D$3)+'data'!$C$19+OFFSET('data'!$C$20,0,$D$3)))*$C573/60</f>
        <v>-0.319512228212614</v>
      </c>
      <c r="I573" s="30">
        <f>(G572/60)*$C573/60+H573+I572</f>
        <v>13.0903762128026</v>
      </c>
      <c r="J573" s="30">
        <f>J572+('data'!$C$19*I572-'data'!$C$16*J572)*$C573/60</f>
        <v>64.3355070335394</v>
      </c>
      <c r="K573" s="30">
        <f>K572+(OFFSET('data'!$C$20,0,$D$3)*I572-OFFSET('data'!$C$17,0,$D$3)*K572)*$C573/60</f>
        <v>112.372276751899</v>
      </c>
      <c r="L573" s="28">
        <f>$A573/60</f>
        <v>47.3760144339082</v>
      </c>
      <c r="M573" s="24">
        <f>I573/'data'!$C$15*1000</f>
        <v>1.99994988618831</v>
      </c>
      <c r="N573" s="24">
        <f>N572+'data'!$G$21*(M572-N572)/60*C572</f>
        <v>1.98640291929335</v>
      </c>
      <c r="O573" s="25">
        <f>IF(N573&lt;='data'!$G$22,1.89,1.47)</f>
        <v>1.89</v>
      </c>
      <c r="P573" s="24">
        <f>$A573</f>
        <v>2842.560866034490</v>
      </c>
      <c r="Q573" s="29">
        <f>'data'!$G$23-'data'!$G$23*(1-('data'!$G$22^O573)/('data'!$G$22^O573+N573^O573))</f>
        <v>63.5464036492561</v>
      </c>
      <c r="R573" s="29">
        <f>VLOOKUP(IF(P573-'data'!$G$24&lt;0,0,P573-'data'!$G$24),P2:Q1104,2)</f>
        <v>63.5589813851919</v>
      </c>
    </row>
    <row r="574" ht="20.05" customHeight="1">
      <c r="A574" s="22">
        <f>$A573+C573</f>
        <v>2847.560866034490</v>
      </c>
      <c r="B574" s="23">
        <v>2</v>
      </c>
      <c r="C574" s="24">
        <v>5</v>
      </c>
      <c r="D574" t="b" s="25">
        <f>D$3</f>
        <v>1</v>
      </c>
      <c r="E574" s="24">
        <f>IF(B574-B573&gt;0,(B574-B573)/'data'!$G$26*100-1,E573-C574)</f>
        <v>-2800</v>
      </c>
      <c r="F574" s="25">
        <f>3600*(B574*'data'!$C$15/1000-H574-I574)/C574</f>
        <v>230.518107644459</v>
      </c>
      <c r="G574" s="25">
        <f>IF(N574&gt;B574,0,IF(E574&gt;0,'data'!$H$29,IF(F574&lt;0,0,F574)))</f>
        <v>230.518107644459</v>
      </c>
      <c r="H574" s="30">
        <f>(J574*'data'!$C$16+K574*OFFSET('data'!$C$17,0,$D$3)-I573*(OFFSET('data'!$C$18,0,$D$3)+'data'!$C$19+OFFSET('data'!$C$20,0,$D$3)))*$C574/60</f>
        <v>-0.319838133303862</v>
      </c>
      <c r="I574" s="30">
        <f>(G573/60)*$C574/60+H574+I573</f>
        <v>13.0903783202546</v>
      </c>
      <c r="J574" s="30">
        <f>J573+('data'!$C$19*I573-'data'!$C$16*J573)*$C574/60</f>
        <v>64.274331486408</v>
      </c>
      <c r="K574" s="30">
        <f>K573+(OFFSET('data'!$C$20,0,$D$3)*I573-OFFSET('data'!$C$17,0,$D$3)*K573)*$C574/60</f>
        <v>112.458860214610</v>
      </c>
      <c r="L574" s="28">
        <f>$A574/60</f>
        <v>47.4593477672415</v>
      </c>
      <c r="M574" s="24">
        <f>I574/'data'!$C$15*1000</f>
        <v>1.99995020816518</v>
      </c>
      <c r="N574" s="24">
        <f>N573+'data'!$G$21*(M573-N573)/60*C573</f>
        <v>1.98656232934133</v>
      </c>
      <c r="O574" s="25">
        <f>IF(N574&lt;='data'!$G$22,1.89,1.47)</f>
        <v>1.89</v>
      </c>
      <c r="P574" s="24">
        <f>$A574</f>
        <v>2847.560866034490</v>
      </c>
      <c r="Q574" s="29">
        <f>'data'!$G$23-'data'!$G$23*(1-('data'!$G$22^O574)/('data'!$G$22^O574+N574^O574))</f>
        <v>63.5433511809865</v>
      </c>
      <c r="R574" s="29">
        <f>VLOOKUP(IF(P574-'data'!$G$24&lt;0,0,P574-'data'!$G$24),P2:Q1104,2)</f>
        <v>63.5557808929376</v>
      </c>
    </row>
    <row r="575" ht="20.05" customHeight="1">
      <c r="A575" s="22">
        <f>$A574+C574</f>
        <v>2852.560866034490</v>
      </c>
      <c r="B575" s="23">
        <v>2</v>
      </c>
      <c r="C575" s="24">
        <v>5</v>
      </c>
      <c r="D575" t="b" s="25">
        <f>D$3</f>
        <v>1</v>
      </c>
      <c r="E575" s="24">
        <f>IF(B575-B574&gt;0,(B575-B574)/'data'!$G$26*100-1,E574-C575)</f>
        <v>-2805</v>
      </c>
      <c r="F575" s="25">
        <f>3600*(B575*'data'!$C$15/1000-H575-I575)/C575</f>
        <v>230.749742491587</v>
      </c>
      <c r="G575" s="25">
        <f>IF(N575&gt;B575,0,IF(E575&gt;0,'data'!$H$29,IF(F575&lt;0,0,F575)))</f>
        <v>230.749742491587</v>
      </c>
      <c r="H575" s="30">
        <f>(J575*'data'!$C$16+K575*OFFSET('data'!$C$17,0,$D$3)-I574*(OFFSET('data'!$C$18,0,$D$3)+'data'!$C$19+OFFSET('data'!$C$20,0,$D$3)))*$C575/60</f>
        <v>-0.320161943382217</v>
      </c>
      <c r="I575" s="30">
        <f>(G574/60)*$C575/60+H575+I574</f>
        <v>13.0903804152675</v>
      </c>
      <c r="J575" s="30">
        <f>J574+('data'!$C$19*I574-'data'!$C$16*J574)*$C575/60</f>
        <v>64.2135149901894</v>
      </c>
      <c r="K575" s="30">
        <f>K574+(OFFSET('data'!$C$20,0,$D$3)*I574-OFFSET('data'!$C$17,0,$D$3)*K574)*$C575/60</f>
        <v>112.545410483443</v>
      </c>
      <c r="L575" s="28">
        <f>$A575/60</f>
        <v>47.5426811005748</v>
      </c>
      <c r="M575" s="24">
        <f>I575/'data'!$C$15*1000</f>
        <v>1.99995052824161</v>
      </c>
      <c r="N575" s="24">
        <f>N574+'data'!$G$21*(M574-N574)/60*C574</f>
        <v>1.98671986736606</v>
      </c>
      <c r="O575" s="25">
        <f>IF(N575&lt;='data'!$G$22,1.89,1.47)</f>
        <v>1.89</v>
      </c>
      <c r="P575" s="24">
        <f>$A575</f>
        <v>2852.560866034490</v>
      </c>
      <c r="Q575" s="29">
        <f>'data'!$G$23-'data'!$G$23*(1-('data'!$G$22^O575)/('data'!$G$22^O575+N575^O575))</f>
        <v>63.5403346331545</v>
      </c>
      <c r="R575" s="29">
        <f>VLOOKUP(IF(P575-'data'!$G$24&lt;0,0,P575-'data'!$G$24),P2:Q1104,2)</f>
        <v>63.5526180684344</v>
      </c>
    </row>
    <row r="576" ht="20.05" customHeight="1">
      <c r="A576" s="22">
        <f>$A575+C575</f>
        <v>2857.560866034490</v>
      </c>
      <c r="B576" s="23">
        <v>2</v>
      </c>
      <c r="C576" s="24">
        <v>5</v>
      </c>
      <c r="D576" t="b" s="25">
        <f>D$3</f>
        <v>1</v>
      </c>
      <c r="E576" s="24">
        <f>IF(B576-B575&gt;0,(B576-B575)/'data'!$G$26*100-1,E575-C576)</f>
        <v>-2810</v>
      </c>
      <c r="F576" s="25">
        <f>3600*(B576*'data'!$C$15/1000-H576-I576)/C576</f>
        <v>230.979886736409</v>
      </c>
      <c r="G576" s="25">
        <f>IF(N576&gt;B576,0,IF(E576&gt;0,'data'!$H$29,IF(F576&lt;0,0,F576)))</f>
        <v>230.979886736409</v>
      </c>
      <c r="H576" s="30">
        <f>(J576*'data'!$C$16+K576*OFFSET('data'!$C$17,0,$D$3)-I575*(OFFSET('data'!$C$18,0,$D$3)+'data'!$C$19+OFFSET('data'!$C$20,0,$D$3)))*$C576/60</f>
        <v>-0.320483670813593</v>
      </c>
      <c r="I576" s="30">
        <f>(G575/60)*$C576/60+H576+I575</f>
        <v>13.0903824979144</v>
      </c>
      <c r="J576" s="30">
        <f>J575+('data'!$C$19*I575-'data'!$C$16*J575)*$C576/60</f>
        <v>64.1530554375438</v>
      </c>
      <c r="K576" s="30">
        <f>K575+(OFFSET('data'!$C$20,0,$D$3)*I575-OFFSET('data'!$C$17,0,$D$3)*K575)*$C576/60</f>
        <v>112.631927571009</v>
      </c>
      <c r="L576" s="28">
        <f>$A576/60</f>
        <v>47.6260144339082</v>
      </c>
      <c r="M576" s="24">
        <f>I576/'data'!$C$15*1000</f>
        <v>1.99995084642875</v>
      </c>
      <c r="N576" s="24">
        <f>N575+'data'!$G$21*(M575-N575)/60*C575</f>
        <v>1.98687555537367</v>
      </c>
      <c r="O576" s="25">
        <f>IF(N576&lt;='data'!$G$22,1.89,1.47)</f>
        <v>1.89</v>
      </c>
      <c r="P576" s="24">
        <f>$A576</f>
        <v>2857.560866034490</v>
      </c>
      <c r="Q576" s="29">
        <f>'data'!$G$23-'data'!$G$23*(1-('data'!$G$22^O576)/('data'!$G$22^O576+N576^O576))</f>
        <v>63.5373535818016</v>
      </c>
      <c r="R576" s="29">
        <f>VLOOKUP(IF(P576-'data'!$G$24&lt;0,0,P576-'data'!$G$24),P2:Q1104,2)</f>
        <v>63.549492467008</v>
      </c>
    </row>
    <row r="577" ht="20.05" customHeight="1">
      <c r="A577" s="22">
        <f>$A576+C576</f>
        <v>2862.560866034490</v>
      </c>
      <c r="B577" s="23">
        <v>2</v>
      </c>
      <c r="C577" s="24">
        <v>5</v>
      </c>
      <c r="D577" t="b" s="25">
        <f>D$3</f>
        <v>1</v>
      </c>
      <c r="E577" s="24">
        <f>IF(B577-B576&gt;0,(B577-B576)/'data'!$G$26*100-1,E576-C577)</f>
        <v>-2815</v>
      </c>
      <c r="F577" s="25">
        <f>3600*(B577*'data'!$C$15/1000-H577-I577)/C577</f>
        <v>231.208549177714</v>
      </c>
      <c r="G577" s="25">
        <f>IF(N577&gt;B577,0,IF(E577&gt;0,'data'!$H$29,IF(F577&lt;0,0,F577)))</f>
        <v>231.208549177714</v>
      </c>
      <c r="H577" s="30">
        <f>(J577*'data'!$C$16+K577*OFFSET('data'!$C$17,0,$D$3)-I576*(OFFSET('data'!$C$18,0,$D$3)+'data'!$C$19+OFFSET('data'!$C$20,0,$D$3)))*$C577/60</f>
        <v>-0.320803327891327</v>
      </c>
      <c r="I577" s="30">
        <f>(G576/60)*$C577/60+H577+I576</f>
        <v>13.0903845682681</v>
      </c>
      <c r="J577" s="30">
        <f>J576+('data'!$C$19*I576-'data'!$C$16*J576)*$C577/60</f>
        <v>64.0929507334999</v>
      </c>
      <c r="K577" s="30">
        <f>K576+(OFFSET('data'!$C$20,0,$D$3)*I576-OFFSET('data'!$C$17,0,$D$3)*K576)*$C577/60</f>
        <v>112.718411489914</v>
      </c>
      <c r="L577" s="28">
        <f>$A577/60</f>
        <v>47.7093477672415</v>
      </c>
      <c r="M577" s="24">
        <f>I577/'data'!$C$15*1000</f>
        <v>1.99995116273774</v>
      </c>
      <c r="N577" s="24">
        <f>N576+'data'!$G$21*(M576-N576)/60*C576</f>
        <v>1.98702941511147</v>
      </c>
      <c r="O577" s="25">
        <f>IF(N577&lt;='data'!$G$22,1.89,1.47)</f>
        <v>1.89</v>
      </c>
      <c r="P577" s="24">
        <f>$A577</f>
        <v>2862.560866034490</v>
      </c>
      <c r="Q577" s="29">
        <f>'data'!$G$23-'data'!$G$23*(1-('data'!$G$22^O577)/('data'!$G$22^O577+N577^O577))</f>
        <v>63.5344076079945</v>
      </c>
      <c r="R577" s="29">
        <f>VLOOKUP(IF(P577-'data'!$G$24&lt;0,0,P577-'data'!$G$24),P2:Q1104,2)</f>
        <v>63.5464036492561</v>
      </c>
    </row>
    <row r="578" ht="20.05" customHeight="1">
      <c r="A578" s="22">
        <f>$A577+C577</f>
        <v>2867.560866034490</v>
      </c>
      <c r="B578" s="23">
        <v>2</v>
      </c>
      <c r="C578" s="24">
        <v>5</v>
      </c>
      <c r="D578" t="b" s="25">
        <f>D$3</f>
        <v>1</v>
      </c>
      <c r="E578" s="24">
        <f>IF(B578-B577&gt;0,(B578-B577)/'data'!$G$26*100-1,E577-C578)</f>
        <v>-2820</v>
      </c>
      <c r="F578" s="25">
        <f>3600*(B578*'data'!$C$15/1000-H578-I578)/C578</f>
        <v>231.4357385629</v>
      </c>
      <c r="G578" s="25">
        <f>IF(N578&gt;B578,0,IF(E578&gt;0,'data'!$H$29,IF(F578&lt;0,0,F578)))</f>
        <v>231.4357385629</v>
      </c>
      <c r="H578" s="30">
        <f>(J578*'data'!$C$16+K578*OFFSET('data'!$C$17,0,$D$3)-I577*(OFFSET('data'!$C$18,0,$D$3)+'data'!$C$19+OFFSET('data'!$C$20,0,$D$3)))*$C578/60</f>
        <v>-0.321120926836586</v>
      </c>
      <c r="I578" s="30">
        <f>(G577/60)*$C578/60+H578+I577</f>
        <v>13.0903866264006</v>
      </c>
      <c r="J578" s="30">
        <f>J577+('data'!$C$19*I577-'data'!$C$16*J577)*$C578/60</f>
        <v>64.03319879538221</v>
      </c>
      <c r="K578" s="30">
        <f>K577+(OFFSET('data'!$C$20,0,$D$3)*I577-OFFSET('data'!$C$17,0,$D$3)*K577)*$C578/60</f>
        <v>112.804862252761</v>
      </c>
      <c r="L578" s="28">
        <f>$A578/60</f>
        <v>47.7926811005748</v>
      </c>
      <c r="M578" s="24">
        <f>I578/'data'!$C$15*1000</f>
        <v>1.99995147717957</v>
      </c>
      <c r="N578" s="24">
        <f>N577+'data'!$G$21*(M577-N577)/60*C577</f>
        <v>1.98718146807101</v>
      </c>
      <c r="O578" s="25">
        <f>IF(N578&lt;='data'!$G$22,1.89,1.47)</f>
        <v>1.89</v>
      </c>
      <c r="P578" s="24">
        <f>$A578</f>
        <v>2867.560866034490</v>
      </c>
      <c r="Q578" s="29">
        <f>'data'!$G$23-'data'!$G$23*(1-('data'!$G$22^O578)/('data'!$G$22^O578+N578^O578))</f>
        <v>63.5314962977652</v>
      </c>
      <c r="R578" s="29">
        <f>VLOOKUP(IF(P578-'data'!$G$24&lt;0,0,P578-'data'!$G$24),P2:Q1104,2)</f>
        <v>63.5433511809865</v>
      </c>
    </row>
    <row r="579" ht="20.05" customHeight="1">
      <c r="A579" s="22">
        <f>$A578+C578</f>
        <v>2872.560866034490</v>
      </c>
      <c r="B579" s="23">
        <v>2</v>
      </c>
      <c r="C579" s="24">
        <v>5</v>
      </c>
      <c r="D579" t="b" s="25">
        <f>D$3</f>
        <v>1</v>
      </c>
      <c r="E579" s="24">
        <f>IF(B579-B578&gt;0,(B579-B578)/'data'!$G$26*100-1,E578-C579)</f>
        <v>-2825</v>
      </c>
      <c r="F579" s="25">
        <f>3600*(B579*'data'!$C$15/1000-H579-I579)/C579</f>
        <v>231.661463587906</v>
      </c>
      <c r="G579" s="25">
        <f>IF(N579&gt;B579,0,IF(E579&gt;0,'data'!$H$29,IF(F579&lt;0,0,F579)))</f>
        <v>231.661463587906</v>
      </c>
      <c r="H579" s="30">
        <f>(J579*'data'!$C$16+K579*OFFSET('data'!$C$17,0,$D$3)-I578*(OFFSET('data'!$C$18,0,$D$3)+'data'!$C$19+OFFSET('data'!$C$20,0,$D$3)))*$C579/60</f>
        <v>-0.32143647979876</v>
      </c>
      <c r="I579" s="30">
        <f>(G578/60)*$C579/60+H579+I578</f>
        <v>13.0903886723836</v>
      </c>
      <c r="J579" s="30">
        <f>J578+('data'!$C$19*I578-'data'!$C$16*J578)*$C579/60</f>
        <v>63.9737975527387</v>
      </c>
      <c r="K579" s="30">
        <f>K578+(OFFSET('data'!$C$20,0,$D$3)*I578-OFFSET('data'!$C$17,0,$D$3)*K578)*$C579/60</f>
        <v>112.891279872147</v>
      </c>
      <c r="L579" s="28">
        <f>$A579/60</f>
        <v>47.8760144339082</v>
      </c>
      <c r="M579" s="24">
        <f>I579/'data'!$C$15*1000</f>
        <v>1.9999517897652</v>
      </c>
      <c r="N579" s="24">
        <f>N578+'data'!$G$21*(M578-N578)/60*C578</f>
        <v>1.98733173549105</v>
      </c>
      <c r="O579" s="25">
        <f>IF(N579&lt;='data'!$G$22,1.89,1.47)</f>
        <v>1.89</v>
      </c>
      <c r="P579" s="24">
        <f>$A579</f>
        <v>2872.560866034490</v>
      </c>
      <c r="Q579" s="29">
        <f>'data'!$G$23-'data'!$G$23*(1-('data'!$G$22^O579)/('data'!$G$22^O579+N579^O579))</f>
        <v>63.528619242052</v>
      </c>
      <c r="R579" s="29">
        <f>VLOOKUP(IF(P579-'data'!$G$24&lt;0,0,P579-'data'!$G$24),P2:Q1104,2)</f>
        <v>63.5403346331545</v>
      </c>
    </row>
    <row r="580" ht="20.05" customHeight="1">
      <c r="A580" s="22">
        <f>$A579+C579</f>
        <v>2877.560866034490</v>
      </c>
      <c r="B580" s="23">
        <v>2</v>
      </c>
      <c r="C580" s="24">
        <v>5</v>
      </c>
      <c r="D580" t="b" s="25">
        <f>D$3</f>
        <v>1</v>
      </c>
      <c r="E580" s="24">
        <f>IF(B580-B579&gt;0,(B580-B579)/'data'!$G$26*100-1,E579-C580)</f>
        <v>-2830</v>
      </c>
      <c r="F580" s="25">
        <f>3600*(B580*'data'!$C$15/1000-H580-I580)/C580</f>
        <v>231.885732897383</v>
      </c>
      <c r="G580" s="25">
        <f>IF(N580&gt;B580,0,IF(E580&gt;0,'data'!$H$29,IF(F580&lt;0,0,F580)))</f>
        <v>231.885732897383</v>
      </c>
      <c r="H580" s="30">
        <f>(J580*'data'!$C$16+K580*OFFSET('data'!$C$17,0,$D$3)-I579*(OFFSET('data'!$C$18,0,$D$3)+'data'!$C$19+OFFSET('data'!$C$20,0,$D$3)))*$C580/60</f>
        <v>-0.321749998855912</v>
      </c>
      <c r="I580" s="30">
        <f>(G579/60)*$C580/60+H580+I579</f>
        <v>13.0903907062887</v>
      </c>
      <c r="J580" s="30">
        <f>J579+('data'!$C$19*I579-'data'!$C$16*J579)*$C580/60</f>
        <v>63.9147449472694</v>
      </c>
      <c r="K580" s="30">
        <f>K579+(OFFSET('data'!$C$20,0,$D$3)*I579-OFFSET('data'!$C$17,0,$D$3)*K579)*$C580/60</f>
        <v>112.977664360667</v>
      </c>
      <c r="L580" s="28">
        <f>$A580/60</f>
        <v>47.9593477672415</v>
      </c>
      <c r="M580" s="24">
        <f>I580/'data'!$C$15*1000</f>
        <v>1.99995210050556</v>
      </c>
      <c r="N580" s="24">
        <f>N579+'data'!$G$21*(M579-N579)/60*C579</f>
        <v>1.98748023836058</v>
      </c>
      <c r="O580" s="25">
        <f>IF(N580&lt;='data'!$G$22,1.89,1.47)</f>
        <v>1.89</v>
      </c>
      <c r="P580" s="24">
        <f>$A580</f>
        <v>2877.560866034490</v>
      </c>
      <c r="Q580" s="29">
        <f>'data'!$G$23-'data'!$G$23*(1-('data'!$G$22^O580)/('data'!$G$22^O580+N580^O580))</f>
        <v>63.5257760366405</v>
      </c>
      <c r="R580" s="29">
        <f>VLOOKUP(IF(P580-'data'!$G$24&lt;0,0,P580-'data'!$G$24),P2:Q1104,2)</f>
        <v>63.5373535818016</v>
      </c>
    </row>
    <row r="581" ht="20.05" customHeight="1">
      <c r="A581" s="22">
        <f>$A580+C580</f>
        <v>2882.560866034490</v>
      </c>
      <c r="B581" s="23">
        <v>2</v>
      </c>
      <c r="C581" s="24">
        <v>5</v>
      </c>
      <c r="D581" t="b" s="25">
        <f>D$3</f>
        <v>1</v>
      </c>
      <c r="E581" s="24">
        <f>IF(B581-B580&gt;0,(B581-B580)/'data'!$G$26*100-1,E580-C581)</f>
        <v>-2835</v>
      </c>
      <c r="F581" s="25">
        <f>3600*(B581*'data'!$C$15/1000-H581-I581)/C581</f>
        <v>232.108555085662</v>
      </c>
      <c r="G581" s="25">
        <f>IF(N581&gt;B581,0,IF(E581&gt;0,'data'!$H$29,IF(F581&lt;0,0,F581)))</f>
        <v>232.108555085662</v>
      </c>
      <c r="H581" s="30">
        <f>(J581*'data'!$C$16+K581*OFFSET('data'!$C$17,0,$D$3)-I580*(OFFSET('data'!$C$18,0,$D$3)+'data'!$C$19+OFFSET('data'!$C$20,0,$D$3)))*$C581/60</f>
        <v>-0.32206149601521</v>
      </c>
      <c r="I581" s="30">
        <f>(G580/60)*$C581/60+H581+I580</f>
        <v>13.0903927281865</v>
      </c>
      <c r="J581" s="30">
        <f>J580+('data'!$C$19*I580-'data'!$C$16*J580)*$C581/60</f>
        <v>63.8560389327548</v>
      </c>
      <c r="K581" s="30">
        <f>K580+(OFFSET('data'!$C$20,0,$D$3)*I580-OFFSET('data'!$C$17,0,$D$3)*K580)*$C581/60</f>
        <v>113.064015730910</v>
      </c>
      <c r="L581" s="28">
        <f>$A581/60</f>
        <v>48.0426811005748</v>
      </c>
      <c r="M581" s="24">
        <f>I581/'data'!$C$15*1000</f>
        <v>1.99995240941145</v>
      </c>
      <c r="N581" s="24">
        <f>N580+'data'!$G$21*(M580-N580)/60*C580</f>
        <v>1.98762699742173</v>
      </c>
      <c r="O581" s="25">
        <f>IF(N581&lt;='data'!$G$22,1.89,1.47)</f>
        <v>1.89</v>
      </c>
      <c r="P581" s="24">
        <f>$A581</f>
        <v>2882.560866034490</v>
      </c>
      <c r="Q581" s="29">
        <f>'data'!$G$23-'data'!$G$23*(1-('data'!$G$22^O581)/('data'!$G$22^O581+N581^O581))</f>
        <v>63.5229662821058</v>
      </c>
      <c r="R581" s="29">
        <f>VLOOKUP(IF(P581-'data'!$G$24&lt;0,0,P581-'data'!$G$24),P2:Q1104,2)</f>
        <v>63.5344076079945</v>
      </c>
    </row>
    <row r="582" ht="20.05" customHeight="1">
      <c r="A582" s="22">
        <f>$A581+C581</f>
        <v>2887.560866034490</v>
      </c>
      <c r="B582" s="23">
        <v>2</v>
      </c>
      <c r="C582" s="24">
        <v>5</v>
      </c>
      <c r="D582" t="b" s="25">
        <f>D$3</f>
        <v>1</v>
      </c>
      <c r="E582" s="24">
        <f>IF(B582-B581&gt;0,(B582-B581)/'data'!$G$26*100-1,E581-C582)</f>
        <v>-2840</v>
      </c>
      <c r="F582" s="25">
        <f>3600*(B582*'data'!$C$15/1000-H582-I582)/C582</f>
        <v>232.329938696212</v>
      </c>
      <c r="G582" s="25">
        <f>IF(N582&gt;B582,0,IF(E582&gt;0,'data'!$H$29,IF(F582&lt;0,0,F582)))</f>
        <v>232.329938696212</v>
      </c>
      <c r="H582" s="30">
        <f>(J582*'data'!$C$16+K582*OFFSET('data'!$C$17,0,$D$3)-I581*(OFFSET('data'!$C$18,0,$D$3)+'data'!$C$19+OFFSET('data'!$C$20,0,$D$3)))*$C582/60</f>
        <v>-0.322370983213286</v>
      </c>
      <c r="I582" s="30">
        <f>(G581/60)*$C582/60+H582+I581</f>
        <v>13.0903947381477</v>
      </c>
      <c r="J582" s="30">
        <f>J581+('data'!$C$19*I581-'data'!$C$16*J581)*$C582/60</f>
        <v>63.7976774749851</v>
      </c>
      <c r="K582" s="30">
        <f>K581+(OFFSET('data'!$C$20,0,$D$3)*I581-OFFSET('data'!$C$17,0,$D$3)*K581)*$C582/60</f>
        <v>113.150333995462</v>
      </c>
      <c r="L582" s="28">
        <f>$A582/60</f>
        <v>48.1260144339082</v>
      </c>
      <c r="M582" s="24">
        <f>I582/'data'!$C$15*1000</f>
        <v>1.99995271649366</v>
      </c>
      <c r="N582" s="24">
        <f>N581+'data'!$G$21*(M581-N581)/60*C581</f>
        <v>1.98777203317268</v>
      </c>
      <c r="O582" s="25">
        <f>IF(N582&lt;='data'!$G$22,1.89,1.47)</f>
        <v>1.89</v>
      </c>
      <c r="P582" s="24">
        <f>$A582</f>
        <v>2887.560866034490</v>
      </c>
      <c r="Q582" s="29">
        <f>'data'!$G$23-'data'!$G$23*(1-('data'!$G$22^O582)/('data'!$G$22^O582+N582^O582))</f>
        <v>63.5201895837556</v>
      </c>
      <c r="R582" s="29">
        <f>VLOOKUP(IF(P582-'data'!$G$24&lt;0,0,P582-'data'!$G$24),P2:Q1104,2)</f>
        <v>63.5314962977652</v>
      </c>
    </row>
    <row r="583" ht="20.05" customHeight="1">
      <c r="A583" s="22">
        <f>$A582+C582</f>
        <v>2892.560866034490</v>
      </c>
      <c r="B583" s="23">
        <v>2</v>
      </c>
      <c r="C583" s="24">
        <v>5</v>
      </c>
      <c r="D583" t="b" s="25">
        <f>D$3</f>
        <v>1</v>
      </c>
      <c r="E583" s="24">
        <f>IF(B583-B582&gt;0,(B583-B582)/'data'!$G$26*100-1,E582-C583)</f>
        <v>-2845</v>
      </c>
      <c r="F583" s="25">
        <f>3600*(B583*'data'!$C$15/1000-H583-I583)/C583</f>
        <v>232.5498922225</v>
      </c>
      <c r="G583" s="25">
        <f>IF(N583&gt;B583,0,IF(E583&gt;0,'data'!$H$29,IF(F583&lt;0,0,F583)))</f>
        <v>232.5498922225</v>
      </c>
      <c r="H583" s="30">
        <f>(J583*'data'!$C$16+K583*OFFSET('data'!$C$17,0,$D$3)-I582*(OFFSET('data'!$C$18,0,$D$3)+'data'!$C$19+OFFSET('data'!$C$20,0,$D$3)))*$C583/60</f>
        <v>-0.322678472316719</v>
      </c>
      <c r="I583" s="30">
        <f>(G582/60)*$C583/60+H583+I582</f>
        <v>13.0903967362424</v>
      </c>
      <c r="J583" s="30">
        <f>J582+('data'!$C$19*I582-'data'!$C$16*J582)*$C583/60</f>
        <v>63.7396585516897</v>
      </c>
      <c r="K583" s="30">
        <f>K582+(OFFSET('data'!$C$20,0,$D$3)*I582-OFFSET('data'!$C$17,0,$D$3)*K582)*$C583/60</f>
        <v>113.236619166905</v>
      </c>
      <c r="L583" s="28">
        <f>$A583/60</f>
        <v>48.2093477672415</v>
      </c>
      <c r="M583" s="24">
        <f>I583/'data'!$C$15*1000</f>
        <v>1.9999530217629</v>
      </c>
      <c r="N583" s="24">
        <f>N582+'data'!$G$21*(M582-N582)/60*C582</f>
        <v>1.98791536587052</v>
      </c>
      <c r="O583" s="25">
        <f>IF(N583&lt;='data'!$G$22,1.89,1.47)</f>
        <v>1.89</v>
      </c>
      <c r="P583" s="24">
        <f>$A583</f>
        <v>2892.560866034490</v>
      </c>
      <c r="Q583" s="29">
        <f>'data'!$G$23-'data'!$G$23*(1-('data'!$G$22^O583)/('data'!$G$22^O583+N583^O583))</f>
        <v>63.517445551574</v>
      </c>
      <c r="R583" s="29">
        <f>VLOOKUP(IF(P583-'data'!$G$24&lt;0,0,P583-'data'!$G$24),P2:Q1104,2)</f>
        <v>63.528619242052</v>
      </c>
    </row>
    <row r="584" ht="20.05" customHeight="1">
      <c r="A584" s="22">
        <f>$A583+C583</f>
        <v>2897.560866034490</v>
      </c>
      <c r="B584" s="23">
        <v>2</v>
      </c>
      <c r="C584" s="24">
        <v>5</v>
      </c>
      <c r="D584" t="b" s="25">
        <f>D$3</f>
        <v>1</v>
      </c>
      <c r="E584" s="24">
        <f>IF(B584-B583&gt;0,(B584-B583)/'data'!$G$26*100-1,E583-C584)</f>
        <v>-2850</v>
      </c>
      <c r="F584" s="25">
        <f>3600*(B584*'data'!$C$15/1000-H584-I584)/C584</f>
        <v>232.768424108248</v>
      </c>
      <c r="G584" s="25">
        <f>IF(N584&gt;B584,0,IF(E584&gt;0,'data'!$H$29,IF(F584&lt;0,0,F584)))</f>
        <v>232.768424108248</v>
      </c>
      <c r="H584" s="30">
        <f>(J584*'data'!$C$16+K584*OFFSET('data'!$C$17,0,$D$3)-I583*(OFFSET('data'!$C$18,0,$D$3)+'data'!$C$19+OFFSET('data'!$C$20,0,$D$3)))*$C584/60</f>
        <v>-0.322983975122402</v>
      </c>
      <c r="I584" s="30">
        <f>(G583/60)*$C584/60+H584+I583</f>
        <v>13.0903987225401</v>
      </c>
      <c r="J584" s="30">
        <f>J583+('data'!$C$19*I583-'data'!$C$16*J583)*$C584/60</f>
        <v>63.681980152467</v>
      </c>
      <c r="K584" s="30">
        <f>K583+(OFFSET('data'!$C$20,0,$D$3)*I583-OFFSET('data'!$C$17,0,$D$3)*K583)*$C584/60</f>
        <v>113.322871257816</v>
      </c>
      <c r="L584" s="28">
        <f>$A584/60</f>
        <v>48.2926811005748</v>
      </c>
      <c r="M584" s="24">
        <f>I584/'data'!$C$15*1000</f>
        <v>1.9999533252298</v>
      </c>
      <c r="N584" s="24">
        <f>N583+'data'!$G$21*(M583-N583)/60*C583</f>
        <v>1.98805701553411</v>
      </c>
      <c r="O584" s="25">
        <f>IF(N584&lt;='data'!$G$22,1.89,1.47)</f>
        <v>1.89</v>
      </c>
      <c r="P584" s="24">
        <f>$A584</f>
        <v>2897.560866034490</v>
      </c>
      <c r="Q584" s="29">
        <f>'data'!$G$23-'data'!$G$23*(1-('data'!$G$22^O584)/('data'!$G$22^O584+N584^O584))</f>
        <v>63.5147338001647</v>
      </c>
      <c r="R584" s="29">
        <f>VLOOKUP(IF(P584-'data'!$G$24&lt;0,0,P584-'data'!$G$24),P2:Q1104,2)</f>
        <v>63.5257760366405</v>
      </c>
    </row>
    <row r="585" ht="20.05" customHeight="1">
      <c r="A585" s="22">
        <f>$A584+C584</f>
        <v>2902.560866034490</v>
      </c>
      <c r="B585" s="23">
        <v>2</v>
      </c>
      <c r="C585" s="24">
        <v>5</v>
      </c>
      <c r="D585" t="b" s="25">
        <f>D$3</f>
        <v>1</v>
      </c>
      <c r="E585" s="24">
        <f>IF(B585-B584&gt;0,(B585-B584)/'data'!$G$26*100-1,E584-C585)</f>
        <v>-2855</v>
      </c>
      <c r="F585" s="25">
        <f>3600*(B585*'data'!$C$15/1000-H585-I585)/C585</f>
        <v>232.985542747302</v>
      </c>
      <c r="G585" s="25">
        <f>IF(N585&gt;B585,0,IF(E585&gt;0,'data'!$H$29,IF(F585&lt;0,0,F585)))</f>
        <v>232.985542747302</v>
      </c>
      <c r="H585" s="30">
        <f>(J585*'data'!$C$16+K585*OFFSET('data'!$C$17,0,$D$3)-I584*(OFFSET('data'!$C$18,0,$D$3)+'data'!$C$19+OFFSET('data'!$C$20,0,$D$3)))*$C585/60</f>
        <v>-0.323287503357955</v>
      </c>
      <c r="I585" s="30">
        <f>(G584/60)*$C585/60+H585+I584</f>
        <v>13.0904006971103</v>
      </c>
      <c r="J585" s="30">
        <f>J584+('data'!$C$19*I584-'data'!$C$16*J584)*$C585/60</f>
        <v>63.6246402787149</v>
      </c>
      <c r="K585" s="30">
        <f>K584+(OFFSET('data'!$C$20,0,$D$3)*I584-OFFSET('data'!$C$17,0,$D$3)*K584)*$C585/60</f>
        <v>113.409090280768</v>
      </c>
      <c r="L585" s="28">
        <f>$A585/60</f>
        <v>48.3760144339082</v>
      </c>
      <c r="M585" s="24">
        <f>I585/'data'!$C$15*1000</f>
        <v>1.99995362690497</v>
      </c>
      <c r="N585" s="24">
        <f>N584+'data'!$G$21*(M584-N584)/60*C584</f>
        <v>1.98819700194687</v>
      </c>
      <c r="O585" s="25">
        <f>IF(N585&lt;='data'!$G$22,1.89,1.47)</f>
        <v>1.89</v>
      </c>
      <c r="P585" s="24">
        <f>$A585</f>
        <v>2902.560866034490</v>
      </c>
      <c r="Q585" s="29">
        <f>'data'!$G$23-'data'!$G$23*(1-('data'!$G$22^O585)/('data'!$G$22^O585+N585^O585))</f>
        <v>63.5120539486969</v>
      </c>
      <c r="R585" s="29">
        <f>VLOOKUP(IF(P585-'data'!$G$24&lt;0,0,P585-'data'!$G$24),P2:Q1104,2)</f>
        <v>63.5229662821058</v>
      </c>
    </row>
    <row r="586" ht="20.05" customHeight="1">
      <c r="A586" s="22">
        <f>$A585+C585</f>
        <v>2907.560866034490</v>
      </c>
      <c r="B586" s="23">
        <v>2</v>
      </c>
      <c r="C586" s="24">
        <v>5</v>
      </c>
      <c r="D586" t="b" s="25">
        <f>D$3</f>
        <v>1</v>
      </c>
      <c r="E586" s="24">
        <f>IF(B586-B585&gt;0,(B586-B585)/'data'!$G$26*100-1,E585-C586)</f>
        <v>-2860</v>
      </c>
      <c r="F586" s="25">
        <f>3600*(B586*'data'!$C$15/1000-H586-I586)/C586</f>
        <v>233.201256484592</v>
      </c>
      <c r="G586" s="25">
        <f>IF(N586&gt;B586,0,IF(E586&gt;0,'data'!$H$29,IF(F586&lt;0,0,F586)))</f>
        <v>233.201256484592</v>
      </c>
      <c r="H586" s="30">
        <f>(J586*'data'!$C$16+K586*OFFSET('data'!$C$17,0,$D$3)-I585*(OFFSET('data'!$C$18,0,$D$3)+'data'!$C$19+OFFSET('data'!$C$20,0,$D$3)))*$C586/60</f>
        <v>-0.323589068682158</v>
      </c>
      <c r="I586" s="30">
        <f>(G585/60)*$C586/60+H586+I585</f>
        <v>13.0904026600216</v>
      </c>
      <c r="J586" s="30">
        <f>J585+('data'!$C$19*I585-'data'!$C$16*J585)*$C586/60</f>
        <v>63.5676369435616</v>
      </c>
      <c r="K586" s="30">
        <f>K585+(OFFSET('data'!$C$20,0,$D$3)*I585-OFFSET('data'!$C$17,0,$D$3)*K585)*$C586/60</f>
        <v>113.495276248331</v>
      </c>
      <c r="L586" s="28">
        <f>$A586/60</f>
        <v>48.4593477672415</v>
      </c>
      <c r="M586" s="24">
        <f>I586/'data'!$C$15*1000</f>
        <v>1.99995392679889</v>
      </c>
      <c r="N586" s="24">
        <f>N585+'data'!$G$21*(M585-N585)/60*C585</f>
        <v>1.98833534465954</v>
      </c>
      <c r="O586" s="25">
        <f>IF(N586&lt;='data'!$G$22,1.89,1.47)</f>
        <v>1.89</v>
      </c>
      <c r="P586" s="24">
        <f>$A586</f>
        <v>2907.560866034490</v>
      </c>
      <c r="Q586" s="29">
        <f>'data'!$G$23-'data'!$G$23*(1-('data'!$G$22^O586)/('data'!$G$22^O586+N586^O586))</f>
        <v>63.5094056208503</v>
      </c>
      <c r="R586" s="29">
        <f>VLOOKUP(IF(P586-'data'!$G$24&lt;0,0,P586-'data'!$G$24),P2:Q1104,2)</f>
        <v>63.5201895837556</v>
      </c>
    </row>
    <row r="587" ht="20.05" customHeight="1">
      <c r="A587" s="22">
        <f>$A586+C586</f>
        <v>2912.560866034490</v>
      </c>
      <c r="B587" s="23">
        <v>2</v>
      </c>
      <c r="C587" s="24">
        <v>5</v>
      </c>
      <c r="D587" t="b" s="25">
        <f>D$3</f>
        <v>1</v>
      </c>
      <c r="E587" s="24">
        <f>IF(B587-B586&gt;0,(B587-B586)/'data'!$G$26*100-1,E586-C587)</f>
        <v>-2865</v>
      </c>
      <c r="F587" s="25">
        <f>3600*(B587*'data'!$C$15/1000-H587-I587)/C587</f>
        <v>233.415573615672</v>
      </c>
      <c r="G587" s="25">
        <f>IF(N587&gt;B587,0,IF(E587&gt;0,'data'!$H$29,IF(F587&lt;0,0,F587)))</f>
        <v>233.415573615672</v>
      </c>
      <c r="H587" s="30">
        <f>(J587*'data'!$C$16+K587*OFFSET('data'!$C$17,0,$D$3)-I586*(OFFSET('data'!$C$18,0,$D$3)+'data'!$C$19+OFFSET('data'!$C$20,0,$D$3)))*$C587/60</f>
        <v>-0.323888682685313</v>
      </c>
      <c r="I587" s="30">
        <f>(G586/60)*$C587/60+H587+I586</f>
        <v>13.0904046113427</v>
      </c>
      <c r="J587" s="30">
        <f>J586+('data'!$C$19*I586-'data'!$C$16*J586)*$C587/60</f>
        <v>63.5109681717964</v>
      </c>
      <c r="K587" s="30">
        <f>K586+(OFFSET('data'!$C$20,0,$D$3)*I586-OFFSET('data'!$C$17,0,$D$3)*K586)*$C587/60</f>
        <v>113.581429173069</v>
      </c>
      <c r="L587" s="28">
        <f>$A587/60</f>
        <v>48.5426811005748</v>
      </c>
      <c r="M587" s="24">
        <f>I587/'data'!$C$15*1000</f>
        <v>1.99995422492206</v>
      </c>
      <c r="N587" s="24">
        <f>N586+'data'!$G$21*(M586-N586)/60*C586</f>
        <v>1.98847206299293</v>
      </c>
      <c r="O587" s="25">
        <f>IF(N587&lt;='data'!$G$22,1.89,1.47)</f>
        <v>1.89</v>
      </c>
      <c r="P587" s="24">
        <f>$A587</f>
        <v>2912.560866034490</v>
      </c>
      <c r="Q587" s="29">
        <f>'data'!$G$23-'data'!$G$23*(1-('data'!$G$22^O587)/('data'!$G$22^O587+N587^O587))</f>
        <v>63.5067884447616</v>
      </c>
      <c r="R587" s="29">
        <f>VLOOKUP(IF(P587-'data'!$G$24&lt;0,0,P587-'data'!$G$24),P2:Q1104,2)</f>
        <v>63.517445551574</v>
      </c>
    </row>
    <row r="588" ht="20.05" customHeight="1">
      <c r="A588" s="22">
        <f>$A587+C587</f>
        <v>2917.560866034490</v>
      </c>
      <c r="B588" s="23">
        <v>2</v>
      </c>
      <c r="C588" s="24">
        <v>5</v>
      </c>
      <c r="D588" t="b" s="25">
        <f>D$3</f>
        <v>1</v>
      </c>
      <c r="E588" s="24">
        <f>IF(B588-B587&gt;0,(B588-B587)/'data'!$G$26*100-1,E587-C588)</f>
        <v>-2870</v>
      </c>
      <c r="F588" s="25">
        <f>3600*(B588*'data'!$C$15/1000-H588-I588)/C588</f>
        <v>233.628502387764</v>
      </c>
      <c r="G588" s="25">
        <f>IF(N588&gt;B588,0,IF(E588&gt;0,'data'!$H$29,IF(F588&lt;0,0,F588)))</f>
        <v>233.628502387764</v>
      </c>
      <c r="H588" s="30">
        <f>(J588*'data'!$C$16+K588*OFFSET('data'!$C$17,0,$D$3)-I587*(OFFSET('data'!$C$18,0,$D$3)+'data'!$C$19+OFFSET('data'!$C$20,0,$D$3)))*$C588/60</f>
        <v>-0.324186356889696</v>
      </c>
      <c r="I588" s="30">
        <f>(G587/60)*$C588/60+H588+I587</f>
        <v>13.0904065511414</v>
      </c>
      <c r="J588" s="30">
        <f>J587+('data'!$C$19*I587-'data'!$C$16*J587)*$C588/60</f>
        <v>63.4546319998017</v>
      </c>
      <c r="K588" s="30">
        <f>K587+(OFFSET('data'!$C$20,0,$D$3)*I587-OFFSET('data'!$C$17,0,$D$3)*K587)*$C588/60</f>
        <v>113.667549067544</v>
      </c>
      <c r="L588" s="28">
        <f>$A588/60</f>
        <v>48.6260144339082</v>
      </c>
      <c r="M588" s="24">
        <f>I588/'data'!$C$15*1000</f>
        <v>1.99995452128483</v>
      </c>
      <c r="N588" s="24">
        <f>N587+'data'!$G$21*(M587-N587)/60*C587</f>
        <v>1.98860717604061</v>
      </c>
      <c r="O588" s="25">
        <f>IF(N588&lt;='data'!$G$22,1.89,1.47)</f>
        <v>1.89</v>
      </c>
      <c r="P588" s="24">
        <f>$A588</f>
        <v>2917.560866034490</v>
      </c>
      <c r="Q588" s="29">
        <f>'data'!$G$23-'data'!$G$23*(1-('data'!$G$22^O588)/('data'!$G$22^O588+N588^O588))</f>
        <v>63.5042020529715</v>
      </c>
      <c r="R588" s="29">
        <f>VLOOKUP(IF(P588-'data'!$G$24&lt;0,0,P588-'data'!$G$24),P2:Q1104,2)</f>
        <v>63.5147338001647</v>
      </c>
    </row>
    <row r="589" ht="20.05" customHeight="1">
      <c r="A589" s="22">
        <f>$A588+C588</f>
        <v>2922.560866034490</v>
      </c>
      <c r="B589" s="23">
        <v>2</v>
      </c>
      <c r="C589" s="24">
        <v>5</v>
      </c>
      <c r="D589" t="b" s="25">
        <f>D$3</f>
        <v>1</v>
      </c>
      <c r="E589" s="24">
        <f>IF(B589-B588&gt;0,(B589-B588)/'data'!$G$26*100-1,E588-C589)</f>
        <v>-2875</v>
      </c>
      <c r="F589" s="25">
        <f>3600*(B589*'data'!$C$15/1000-H589-I589)/C589</f>
        <v>233.840050999289</v>
      </c>
      <c r="G589" s="25">
        <f>IF(N589&gt;B589,0,IF(E589&gt;0,'data'!$H$29,IF(F589&lt;0,0,F589)))</f>
        <v>233.840050999289</v>
      </c>
      <c r="H589" s="30">
        <f>(J589*'data'!$C$16+K589*OFFSET('data'!$C$17,0,$D$3)-I588*(OFFSET('data'!$C$18,0,$D$3)+'data'!$C$19+OFFSET('data'!$C$20,0,$D$3)))*$C589/60</f>
        <v>-0.324482102749903</v>
      </c>
      <c r="I589" s="30">
        <f>(G588/60)*$C589/60+H589+I588</f>
        <v>13.0904084794856</v>
      </c>
      <c r="J589" s="30">
        <f>J588+('data'!$C$19*I588-'data'!$C$16*J588)*$C589/60</f>
        <v>63.3986264754846</v>
      </c>
      <c r="K589" s="30">
        <f>K588+(OFFSET('data'!$C$20,0,$D$3)*I588-OFFSET('data'!$C$17,0,$D$3)*K588)*$C589/60</f>
        <v>113.753635944312</v>
      </c>
      <c r="L589" s="28">
        <f>$A589/60</f>
        <v>48.7093477672415</v>
      </c>
      <c r="M589" s="24">
        <f>I589/'data'!$C$15*1000</f>
        <v>1.99995481589758</v>
      </c>
      <c r="N589" s="24">
        <f>N588+'data'!$G$21*(M588-N588)/60*C588</f>
        <v>1.98874070267162</v>
      </c>
      <c r="O589" s="25">
        <f>IF(N589&lt;='data'!$G$22,1.89,1.47)</f>
        <v>1.89</v>
      </c>
      <c r="P589" s="24">
        <f>$A589</f>
        <v>2922.560866034490</v>
      </c>
      <c r="Q589" s="29">
        <f>'data'!$G$23-'data'!$G$23*(1-('data'!$G$22^O589)/('data'!$G$22^O589+N589^O589))</f>
        <v>63.5016460823713</v>
      </c>
      <c r="R589" s="29">
        <f>VLOOKUP(IF(P589-'data'!$G$24&lt;0,0,P589-'data'!$G$24),P2:Q1104,2)</f>
        <v>63.5120539486969</v>
      </c>
    </row>
    <row r="590" ht="20.05" customHeight="1">
      <c r="A590" s="22">
        <f>$A589+C589</f>
        <v>2927.560866034490</v>
      </c>
      <c r="B590" s="23">
        <v>2</v>
      </c>
      <c r="C590" s="24">
        <v>5</v>
      </c>
      <c r="D590" t="b" s="25">
        <f>D$3</f>
        <v>1</v>
      </c>
      <c r="E590" s="24">
        <f>IF(B590-B589&gt;0,(B590-B589)/'data'!$G$26*100-1,E589-C590)</f>
        <v>-2880</v>
      </c>
      <c r="F590" s="25">
        <f>3600*(B590*'data'!$C$15/1000-H590-I590)/C590</f>
        <v>234.050227600838</v>
      </c>
      <c r="G590" s="25">
        <f>IF(N590&gt;B590,0,IF(E590&gt;0,'data'!$H$29,IF(F590&lt;0,0,F590)))</f>
        <v>234.050227600838</v>
      </c>
      <c r="H590" s="30">
        <f>(J590*'data'!$C$16+K590*OFFSET('data'!$C$17,0,$D$3)-I589*(OFFSET('data'!$C$18,0,$D$3)+'data'!$C$19+OFFSET('data'!$C$20,0,$D$3)))*$C590/60</f>
        <v>-0.324775931653299</v>
      </c>
      <c r="I590" s="30">
        <f>(G589/60)*$C590/60+H590+I589</f>
        <v>13.0904103964424</v>
      </c>
      <c r="J590" s="30">
        <f>J589+('data'!$C$19*I589-'data'!$C$16*J589)*$C590/60</f>
        <v>63.3429496582096</v>
      </c>
      <c r="K590" s="30">
        <f>K589+(OFFSET('data'!$C$20,0,$D$3)*I589-OFFSET('data'!$C$17,0,$D$3)*K589)*$C590/60</f>
        <v>113.839689815926</v>
      </c>
      <c r="L590" s="28">
        <f>$A590/60</f>
        <v>48.7926811005748</v>
      </c>
      <c r="M590" s="24">
        <f>I590/'data'!$C$15*1000</f>
        <v>1.99995510877057</v>
      </c>
      <c r="N590" s="24">
        <f>N589+'data'!$G$21*(M589-N589)/60*C589</f>
        <v>1.98887266153306</v>
      </c>
      <c r="O590" s="25">
        <f>IF(N590&lt;='data'!$G$22,1.89,1.47)</f>
        <v>1.89</v>
      </c>
      <c r="P590" s="24">
        <f>$A590</f>
        <v>2927.560866034490</v>
      </c>
      <c r="Q590" s="29">
        <f>'data'!$G$23-'data'!$G$23*(1-('data'!$G$22^O590)/('data'!$G$22^O590+N590^O590))</f>
        <v>63.4991201741524</v>
      </c>
      <c r="R590" s="29">
        <f>VLOOKUP(IF(P590-'data'!$G$24&lt;0,0,P590-'data'!$G$24),P2:Q1104,2)</f>
        <v>63.5094056208503</v>
      </c>
    </row>
    <row r="591" ht="20.05" customHeight="1">
      <c r="A591" s="22">
        <f>$A590+C590</f>
        <v>2932.560866034490</v>
      </c>
      <c r="B591" s="23">
        <v>2</v>
      </c>
      <c r="C591" s="24">
        <v>5</v>
      </c>
      <c r="D591" t="b" s="25">
        <f>D$3</f>
        <v>1</v>
      </c>
      <c r="E591" s="24">
        <f>IF(B591-B590&gt;0,(B591-B590)/'data'!$G$26*100-1,E590-C591)</f>
        <v>-2885</v>
      </c>
      <c r="F591" s="25">
        <f>3600*(B591*'data'!$C$15/1000-H591-I591)/C591</f>
        <v>234.259040294993</v>
      </c>
      <c r="G591" s="25">
        <f>IF(N591&gt;B591,0,IF(E591&gt;0,'data'!$H$29,IF(F591&lt;0,0,F591)))</f>
        <v>234.259040294993</v>
      </c>
      <c r="H591" s="30">
        <f>(J591*'data'!$C$16+K591*OFFSET('data'!$C$17,0,$D$3)-I590*(OFFSET('data'!$C$18,0,$D$3)+'data'!$C$19+OFFSET('data'!$C$20,0,$D$3)))*$C591/60</f>
        <v>-0.32506785492037</v>
      </c>
      <c r="I591" s="30">
        <f>(G590/60)*$C591/60+H591+I590</f>
        <v>13.0904123020787</v>
      </c>
      <c r="J591" s="30">
        <f>J590+('data'!$C$19*I590-'data'!$C$16*J590)*$C591/60</f>
        <v>63.287599618731</v>
      </c>
      <c r="K591" s="30">
        <f>K590+(OFFSET('data'!$C$20,0,$D$3)*I590-OFFSET('data'!$C$17,0,$D$3)*K590)*$C591/60</f>
        <v>113.925710694935</v>
      </c>
      <c r="L591" s="28">
        <f>$A591/60</f>
        <v>48.8760144339082</v>
      </c>
      <c r="M591" s="24">
        <f>I591/'data'!$C$15*1000</f>
        <v>1.999955399914</v>
      </c>
      <c r="N591" s="24">
        <f>N590+'data'!$G$21*(M590-N590)/60*C590</f>
        <v>1.98900307105274</v>
      </c>
      <c r="O591" s="25">
        <f>IF(N591&lt;='data'!$G$22,1.89,1.47)</f>
        <v>1.89</v>
      </c>
      <c r="P591" s="24">
        <f>$A591</f>
        <v>2932.560866034490</v>
      </c>
      <c r="Q591" s="29">
        <f>'data'!$G$23-'data'!$G$23*(1-('data'!$G$22^O591)/('data'!$G$22^O591+N591^O591))</f>
        <v>63.4966239737539</v>
      </c>
      <c r="R591" s="29">
        <f>VLOOKUP(IF(P591-'data'!$G$24&lt;0,0,P591-'data'!$G$24),P2:Q1104,2)</f>
        <v>63.5067884447616</v>
      </c>
    </row>
    <row r="592" ht="20.05" customHeight="1">
      <c r="A592" s="22">
        <f>$A591+C591</f>
        <v>2937.560866034490</v>
      </c>
      <c r="B592" s="23">
        <v>2</v>
      </c>
      <c r="C592" s="24">
        <v>5</v>
      </c>
      <c r="D592" t="b" s="25">
        <f>D$3</f>
        <v>1</v>
      </c>
      <c r="E592" s="24">
        <f>IF(B592-B591&gt;0,(B592-B591)/'data'!$G$26*100-1,E591-C592)</f>
        <v>-2890</v>
      </c>
      <c r="F592" s="25">
        <f>3600*(B592*'data'!$C$15/1000-H592-I592)/C592</f>
        <v>234.466497136699</v>
      </c>
      <c r="G592" s="25">
        <f>IF(N592&gt;B592,0,IF(E592&gt;0,'data'!$H$29,IF(F592&lt;0,0,F592)))</f>
        <v>234.466497136699</v>
      </c>
      <c r="H592" s="30">
        <f>(J592*'data'!$C$16+K592*OFFSET('data'!$C$17,0,$D$3)-I591*(OFFSET('data'!$C$18,0,$D$3)+'data'!$C$19+OFFSET('data'!$C$20,0,$D$3)))*$C592/60</f>
        <v>-0.32535788380514</v>
      </c>
      <c r="I592" s="30">
        <f>(G591/60)*$C592/60+H592+I591</f>
        <v>13.0904141964611</v>
      </c>
      <c r="J592" s="30">
        <f>J591+('data'!$C$19*I591-'data'!$C$16*J591)*$C592/60</f>
        <v>63.2325744391262</v>
      </c>
      <c r="K592" s="30">
        <f>K591+(OFFSET('data'!$C$20,0,$D$3)*I591-OFFSET('data'!$C$17,0,$D$3)*K591)*$C592/60</f>
        <v>114.011698593882</v>
      </c>
      <c r="L592" s="28">
        <f>$A592/60</f>
        <v>48.9593477672415</v>
      </c>
      <c r="M592" s="24">
        <f>I592/'data'!$C$15*1000</f>
        <v>1.99995568933806</v>
      </c>
      <c r="N592" s="24">
        <f>N591+'data'!$G$21*(M591-N591)/60*C591</f>
        <v>1.98913194944174</v>
      </c>
      <c r="O592" s="25">
        <f>IF(N592&lt;='data'!$G$22,1.89,1.47)</f>
        <v>1.89</v>
      </c>
      <c r="P592" s="24">
        <f>$A592</f>
        <v>2937.560866034490</v>
      </c>
      <c r="Q592" s="29">
        <f>'data'!$G$23-'data'!$G$23*(1-('data'!$G$22^O592)/('data'!$G$22^O592+N592^O592))</f>
        <v>63.4941571308126</v>
      </c>
      <c r="R592" s="29">
        <f>VLOOKUP(IF(P592-'data'!$G$24&lt;0,0,P592-'data'!$G$24),P2:Q1104,2)</f>
        <v>63.5042020529715</v>
      </c>
    </row>
    <row r="593" ht="20.05" customHeight="1">
      <c r="A593" s="22">
        <f>$A592+C592</f>
        <v>2942.560866034490</v>
      </c>
      <c r="B593" s="23">
        <v>2</v>
      </c>
      <c r="C593" s="24">
        <v>5</v>
      </c>
      <c r="D593" t="b" s="25">
        <f>D$3</f>
        <v>1</v>
      </c>
      <c r="E593" s="24">
        <f>IF(B593-B592&gt;0,(B593-B592)/'data'!$G$26*100-1,E592-C593)</f>
        <v>-2895</v>
      </c>
      <c r="F593" s="25">
        <f>3600*(B593*'data'!$C$15/1000-H593-I593)/C593</f>
        <v>234.672606133907</v>
      </c>
      <c r="G593" s="25">
        <f>IF(N593&gt;B593,0,IF(E593&gt;0,'data'!$H$29,IF(F593&lt;0,0,F593)))</f>
        <v>234.672606133907</v>
      </c>
      <c r="H593" s="30">
        <f>(J593*'data'!$C$16+K593*OFFSET('data'!$C$17,0,$D$3)-I592*(OFFSET('data'!$C$18,0,$D$3)+'data'!$C$19+OFFSET('data'!$C$20,0,$D$3)))*$C593/60</f>
        <v>-0.325646029495562</v>
      </c>
      <c r="I593" s="30">
        <f>(G592/60)*$C593/60+H593+I592</f>
        <v>13.0904160796554</v>
      </c>
      <c r="J593" s="30">
        <f>J592+('data'!$C$19*I592-'data'!$C$16*J592)*$C593/60</f>
        <v>63.1778722127294</v>
      </c>
      <c r="K593" s="30">
        <f>K592+(OFFSET('data'!$C$20,0,$D$3)*I592-OFFSET('data'!$C$17,0,$D$3)*K592)*$C593/60</f>
        <v>114.097653525308</v>
      </c>
      <c r="L593" s="28">
        <f>$A593/60</f>
        <v>49.0426811005748</v>
      </c>
      <c r="M593" s="24">
        <f>I593/'data'!$C$15*1000</f>
        <v>1.99995597705281</v>
      </c>
      <c r="N593" s="24">
        <f>N592+'data'!$G$21*(M592-N592)/60*C592</f>
        <v>1.98925931469697</v>
      </c>
      <c r="O593" s="25">
        <f>IF(N593&lt;='data'!$G$22,1.89,1.47)</f>
        <v>1.89</v>
      </c>
      <c r="P593" s="24">
        <f>$A593</f>
        <v>2942.560866034490</v>
      </c>
      <c r="Q593" s="29">
        <f>'data'!$G$23-'data'!$G$23*(1-('data'!$G$22^O593)/('data'!$G$22^O593+N593^O593))</f>
        <v>63.4917192991128</v>
      </c>
      <c r="R593" s="29">
        <f>VLOOKUP(IF(P593-'data'!$G$24&lt;0,0,P593-'data'!$G$24),P2:Q1104,2)</f>
        <v>63.5016460823713</v>
      </c>
    </row>
    <row r="594" ht="20.05" customHeight="1">
      <c r="A594" s="22">
        <f>$A593+C593</f>
        <v>2947.560866034490</v>
      </c>
      <c r="B594" s="23">
        <v>2</v>
      </c>
      <c r="C594" s="24">
        <v>5</v>
      </c>
      <c r="D594" t="b" s="25">
        <f>D$3</f>
        <v>1</v>
      </c>
      <c r="E594" s="24">
        <f>IF(B594-B593&gt;0,(B594-B593)/'data'!$G$26*100-1,E593-C594)</f>
        <v>-2900</v>
      </c>
      <c r="F594" s="25">
        <f>3600*(B594*'data'!$C$15/1000-H594-I594)/C594</f>
        <v>234.877375247178</v>
      </c>
      <c r="G594" s="25">
        <f>IF(N594&gt;B594,0,IF(E594&gt;0,'data'!$H$29,IF(F594&lt;0,0,F594)))</f>
        <v>234.877375247178</v>
      </c>
      <c r="H594" s="30">
        <f>(J594*'data'!$C$16+K594*OFFSET('data'!$C$17,0,$D$3)-I593*(OFFSET('data'!$C$18,0,$D$3)+'data'!$C$19+OFFSET('data'!$C$20,0,$D$3)))*$C594/60</f>
        <v>-0.325932303113872</v>
      </c>
      <c r="I594" s="30">
        <f>(G593/60)*$C594/60+H594+I593</f>
        <v>13.0904179517275</v>
      </c>
      <c r="J594" s="30">
        <f>J593+('data'!$C$19*I593-'data'!$C$16*J593)*$C594/60</f>
        <v>63.1234910440654</v>
      </c>
      <c r="K594" s="30">
        <f>K593+(OFFSET('data'!$C$20,0,$D$3)*I593-OFFSET('data'!$C$17,0,$D$3)*K593)*$C594/60</f>
        <v>114.183575501749</v>
      </c>
      <c r="L594" s="28">
        <f>$A594/60</f>
        <v>49.1260144339082</v>
      </c>
      <c r="M594" s="24">
        <f>I594/'data'!$C$15*1000</f>
        <v>1.9999562630683</v>
      </c>
      <c r="N594" s="24">
        <f>N593+'data'!$G$21*(M593-N593)/60*C593</f>
        <v>1.98938518460369</v>
      </c>
      <c r="O594" s="25">
        <f>IF(N594&lt;='data'!$G$22,1.89,1.47)</f>
        <v>1.89</v>
      </c>
      <c r="P594" s="24">
        <f>$A594</f>
        <v>2947.560866034490</v>
      </c>
      <c r="Q594" s="29">
        <f>'data'!$G$23-'data'!$G$23*(1-('data'!$G$22^O594)/('data'!$G$22^O594+N594^O594))</f>
        <v>63.4893101365368</v>
      </c>
      <c r="R594" s="29">
        <f>VLOOKUP(IF(P594-'data'!$G$24&lt;0,0,P594-'data'!$G$24),P2:Q1104,2)</f>
        <v>63.4991201741524</v>
      </c>
    </row>
    <row r="595" ht="20.05" customHeight="1">
      <c r="A595" s="22">
        <f>$A594+C594</f>
        <v>2952.560866034490</v>
      </c>
      <c r="B595" s="23">
        <v>2</v>
      </c>
      <c r="C595" s="24">
        <v>5</v>
      </c>
      <c r="D595" t="b" s="25">
        <f>D$3</f>
        <v>1</v>
      </c>
      <c r="E595" s="24">
        <f>IF(B595-B594&gt;0,(B595-B594)/'data'!$G$26*100-1,E594-C595)</f>
        <v>-2905</v>
      </c>
      <c r="F595" s="25">
        <f>3600*(B595*'data'!$C$15/1000-H595-I595)/C595</f>
        <v>235.080812390510</v>
      </c>
      <c r="G595" s="25">
        <f>IF(N595&gt;B595,0,IF(E595&gt;0,'data'!$H$29,IF(F595&lt;0,0,F595)))</f>
        <v>235.080812390510</v>
      </c>
      <c r="H595" s="30">
        <f>(J595*'data'!$C$16+K595*OFFSET('data'!$C$17,0,$D$3)-I594*(OFFSET('data'!$C$18,0,$D$3)+'data'!$C$19+OFFSET('data'!$C$20,0,$D$3)))*$C595/60</f>
        <v>-0.326216715717033</v>
      </c>
      <c r="I595" s="30">
        <f>(G594/60)*$C595/60+H595+I594</f>
        <v>13.0904198127427</v>
      </c>
      <c r="J595" s="30">
        <f>J594+('data'!$C$19*I594-'data'!$C$16*J594)*$C595/60</f>
        <v>63.0694290487838</v>
      </c>
      <c r="K595" s="30">
        <f>K594+(OFFSET('data'!$C$20,0,$D$3)*I594-OFFSET('data'!$C$17,0,$D$3)*K594)*$C595/60</f>
        <v>114.269464535737</v>
      </c>
      <c r="L595" s="28">
        <f>$A595/60</f>
        <v>49.2093477672415</v>
      </c>
      <c r="M595" s="24">
        <f>I595/'data'!$C$15*1000</f>
        <v>1.99995654739451</v>
      </c>
      <c r="N595" s="24">
        <f>N594+'data'!$G$21*(M594-N594)/60*C594</f>
        <v>1.98950957673798</v>
      </c>
      <c r="O595" s="25">
        <f>IF(N595&lt;='data'!$G$22,1.89,1.47)</f>
        <v>1.89</v>
      </c>
      <c r="P595" s="24">
        <f>$A595</f>
        <v>2952.560866034490</v>
      </c>
      <c r="Q595" s="29">
        <f>'data'!$G$23-'data'!$G$23*(1-('data'!$G$22^O595)/('data'!$G$22^O595+N595^O595))</f>
        <v>63.4869293050164</v>
      </c>
      <c r="R595" s="29">
        <f>VLOOKUP(IF(P595-'data'!$G$24&lt;0,0,P595-'data'!$G$24),P2:Q1104,2)</f>
        <v>63.4966239737539</v>
      </c>
    </row>
    <row r="596" ht="20.05" customHeight="1">
      <c r="A596" s="22">
        <f>$A595+C595</f>
        <v>2957.560866034490</v>
      </c>
      <c r="B596" s="23">
        <v>2</v>
      </c>
      <c r="C596" s="24">
        <v>5</v>
      </c>
      <c r="D596" t="b" s="25">
        <f>D$3</f>
        <v>1</v>
      </c>
      <c r="E596" s="24">
        <f>IF(B596-B595&gt;0,(B596-B595)/'data'!$G$26*100-1,E595-C596)</f>
        <v>-2910</v>
      </c>
      <c r="F596" s="25">
        <f>3600*(B596*'data'!$C$15/1000-H596-I596)/C596</f>
        <v>235.282925431503</v>
      </c>
      <c r="G596" s="25">
        <f>IF(N596&gt;B596,0,IF(E596&gt;0,'data'!$H$29,IF(F596&lt;0,0,F596)))</f>
        <v>235.282925431503</v>
      </c>
      <c r="H596" s="30">
        <f>(J596*'data'!$C$16+K596*OFFSET('data'!$C$17,0,$D$3)-I595*(OFFSET('data'!$C$18,0,$D$3)+'data'!$C$19+OFFSET('data'!$C$20,0,$D$3)))*$C596/60</f>
        <v>-0.326499278297068</v>
      </c>
      <c r="I596" s="30">
        <f>(G595/60)*$C596/60+H596+I595</f>
        <v>13.0904216627658</v>
      </c>
      <c r="J596" s="30">
        <f>J595+('data'!$C$19*I595-'data'!$C$16*J595)*$C596/60</f>
        <v>63.0156843535939</v>
      </c>
      <c r="K596" s="30">
        <f>K595+(OFFSET('data'!$C$20,0,$D$3)*I595-OFFSET('data'!$C$17,0,$D$3)*K595)*$C596/60</f>
        <v>114.3553206398</v>
      </c>
      <c r="L596" s="28">
        <f>$A596/60</f>
        <v>49.2926811005748</v>
      </c>
      <c r="M596" s="24">
        <f>I596/'data'!$C$15*1000</f>
        <v>1.99995683004136</v>
      </c>
      <c r="N596" s="24">
        <f>N595+'data'!$G$21*(M595-N595)/60*C595</f>
        <v>1.98963250846923</v>
      </c>
      <c r="O596" s="25">
        <f>IF(N596&lt;='data'!$G$22,1.89,1.47)</f>
        <v>1.89</v>
      </c>
      <c r="P596" s="24">
        <f>$A596</f>
        <v>2957.560866034490</v>
      </c>
      <c r="Q596" s="29">
        <f>'data'!$G$23-'data'!$G$23*(1-('data'!$G$22^O596)/('data'!$G$22^O596+N596^O596))</f>
        <v>63.4845764704845</v>
      </c>
      <c r="R596" s="29">
        <f>VLOOKUP(IF(P596-'data'!$G$24&lt;0,0,P596-'data'!$G$24),P2:Q1104,2)</f>
        <v>63.4941571308126</v>
      </c>
    </row>
    <row r="597" ht="20.05" customHeight="1">
      <c r="A597" s="22">
        <f>$A596+C596</f>
        <v>2962.560866034490</v>
      </c>
      <c r="B597" s="23">
        <v>2</v>
      </c>
      <c r="C597" s="24">
        <v>5</v>
      </c>
      <c r="D597" t="b" s="25">
        <f>D$3</f>
        <v>1</v>
      </c>
      <c r="E597" s="24">
        <f>IF(B597-B596&gt;0,(B597-B596)/'data'!$G$26*100-1,E596-C597)</f>
        <v>-2915</v>
      </c>
      <c r="F597" s="25">
        <f>3600*(B597*'data'!$C$15/1000-H597-I597)/C597</f>
        <v>235.483722191432</v>
      </c>
      <c r="G597" s="25">
        <f>IF(N597&gt;B597,0,IF(E597&gt;0,'data'!$H$29,IF(F597&lt;0,0,F597)))</f>
        <v>235.483722191432</v>
      </c>
      <c r="H597" s="30">
        <f>(J597*'data'!$C$16+K597*OFFSET('data'!$C$17,0,$D$3)-I596*(OFFSET('data'!$C$18,0,$D$3)+'data'!$C$19+OFFSET('data'!$C$20,0,$D$3)))*$C597/60</f>
        <v>-0.326780001781458</v>
      </c>
      <c r="I597" s="30">
        <f>(G596/60)*$C597/60+H597+I596</f>
        <v>13.0904235018614</v>
      </c>
      <c r="J597" s="30">
        <f>J596+('data'!$C$19*I596-'data'!$C$16*J596)*$C597/60</f>
        <v>62.9622550961996</v>
      </c>
      <c r="K597" s="30">
        <f>K596+(OFFSET('data'!$C$20,0,$D$3)*I596-OFFSET('data'!$C$17,0,$D$3)*K596)*$C597/60</f>
        <v>114.441143826461</v>
      </c>
      <c r="L597" s="28">
        <f>$A597/60</f>
        <v>49.3760144339082</v>
      </c>
      <c r="M597" s="24">
        <f>I597/'data'!$C$15*1000</f>
        <v>1.99995711101869</v>
      </c>
      <c r="N597" s="24">
        <f>N596+'data'!$G$21*(M596-N596)/60*C596</f>
        <v>1.98975399696256</v>
      </c>
      <c r="O597" s="25">
        <f>IF(N597&lt;='data'!$G$22,1.89,1.47)</f>
        <v>1.89</v>
      </c>
      <c r="P597" s="24">
        <f>$A597</f>
        <v>2962.560866034490</v>
      </c>
      <c r="Q597" s="29">
        <f>'data'!$G$23-'data'!$G$23*(1-('data'!$G$22^O597)/('data'!$G$22^O597+N597^O597))</f>
        <v>63.482251302827</v>
      </c>
      <c r="R597" s="29">
        <f>VLOOKUP(IF(P597-'data'!$G$24&lt;0,0,P597-'data'!$G$24),P2:Q1104,2)</f>
        <v>63.4917192991128</v>
      </c>
    </row>
    <row r="598" ht="20.05" customHeight="1">
      <c r="A598" s="22">
        <f>$A597+C597</f>
        <v>2967.560866034490</v>
      </c>
      <c r="B598" s="23">
        <v>2</v>
      </c>
      <c r="C598" s="24">
        <v>5</v>
      </c>
      <c r="D598" t="b" s="25">
        <f>D$3</f>
        <v>1</v>
      </c>
      <c r="E598" s="24">
        <f>IF(B598-B597&gt;0,(B598-B597)/'data'!$G$26*100-1,E597-C598)</f>
        <v>-2920</v>
      </c>
      <c r="F598" s="25">
        <f>3600*(B598*'data'!$C$15/1000-H598-I598)/C598</f>
        <v>235.683210445667</v>
      </c>
      <c r="G598" s="25">
        <f>IF(N598&gt;B598,0,IF(E598&gt;0,'data'!$H$29,IF(F598&lt;0,0,F598)))</f>
        <v>235.683210445667</v>
      </c>
      <c r="H598" s="30">
        <f>(J598*'data'!$C$16+K598*OFFSET('data'!$C$17,0,$D$3)-I597*(OFFSET('data'!$C$18,0,$D$3)+'data'!$C$19+OFFSET('data'!$C$20,0,$D$3)))*$C598/60</f>
        <v>-0.327058897033528</v>
      </c>
      <c r="I598" s="30">
        <f>(G597/60)*$C598/60+H598+I597</f>
        <v>13.0904253300937</v>
      </c>
      <c r="J598" s="30">
        <f>J597+('data'!$C$19*I597-'data'!$C$16*J597)*$C598/60</f>
        <v>62.9091394252351</v>
      </c>
      <c r="K598" s="30">
        <f>K597+(OFFSET('data'!$C$20,0,$D$3)*I597-OFFSET('data'!$C$17,0,$D$3)*K597)*$C598/60</f>
        <v>114.526934108239</v>
      </c>
      <c r="L598" s="28">
        <f>$A598/60</f>
        <v>49.4593477672415</v>
      </c>
      <c r="M598" s="24">
        <f>I598/'data'!$C$15*1000</f>
        <v>1.99995739033633</v>
      </c>
      <c r="N598" s="24">
        <f>N597+'data'!$G$21*(M597-N597)/60*C597</f>
        <v>1.9898740591812</v>
      </c>
      <c r="O598" s="25">
        <f>IF(N598&lt;='data'!$G$22,1.89,1.47)</f>
        <v>1.89</v>
      </c>
      <c r="P598" s="24">
        <f>$A598</f>
        <v>2967.560866034490</v>
      </c>
      <c r="Q598" s="29">
        <f>'data'!$G$23-'data'!$G$23*(1-('data'!$G$22^O598)/('data'!$G$22^O598+N598^O598))</f>
        <v>63.4799534758368</v>
      </c>
      <c r="R598" s="29">
        <f>VLOOKUP(IF(P598-'data'!$G$24&lt;0,0,P598-'data'!$G$24),P2:Q1104,2)</f>
        <v>63.4893101365368</v>
      </c>
    </row>
    <row r="599" ht="20.05" customHeight="1">
      <c r="A599" s="22">
        <f>$A598+C598</f>
        <v>2972.560866034490</v>
      </c>
      <c r="B599" s="23">
        <v>2</v>
      </c>
      <c r="C599" s="24">
        <v>5</v>
      </c>
      <c r="D599" t="b" s="25">
        <f>D$3</f>
        <v>1</v>
      </c>
      <c r="E599" s="24">
        <f>IF(B599-B598&gt;0,(B599-B598)/'data'!$G$26*100-1,E598-C599)</f>
        <v>-2925</v>
      </c>
      <c r="F599" s="25">
        <f>3600*(B599*'data'!$C$15/1000-H599-I599)/C599</f>
        <v>235.881397923941</v>
      </c>
      <c r="G599" s="25">
        <f>IF(N599&gt;B599,0,IF(E599&gt;0,'data'!$H$29,IF(F599&lt;0,0,F599)))</f>
        <v>235.881397923941</v>
      </c>
      <c r="H599" s="30">
        <f>(J599*'data'!$C$16+K599*OFFSET('data'!$C$17,0,$D$3)-I598*(OFFSET('data'!$C$18,0,$D$3)+'data'!$C$19+OFFSET('data'!$C$20,0,$D$3)))*$C599/60</f>
        <v>-0.32733597485282</v>
      </c>
      <c r="I599" s="30">
        <f>(G598/60)*$C599/60+H599+I598</f>
        <v>13.0904271475265</v>
      </c>
      <c r="J599" s="30">
        <f>J598+('data'!$C$19*I598-'data'!$C$16*J598)*$C599/60</f>
        <v>62.8563355002006</v>
      </c>
      <c r="K599" s="30">
        <f>K598+(OFFSET('data'!$C$20,0,$D$3)*I598-OFFSET('data'!$C$17,0,$D$3)*K598)*$C599/60</f>
        <v>114.612691497649</v>
      </c>
      <c r="L599" s="28">
        <f>$A599/60</f>
        <v>49.5426811005748</v>
      </c>
      <c r="M599" s="24">
        <f>I599/'data'!$C$15*1000</f>
        <v>1.99995766800402</v>
      </c>
      <c r="N599" s="24">
        <f>N598+'data'!$G$21*(M598-N598)/60*C598</f>
        <v>1.9899927118889</v>
      </c>
      <c r="O599" s="25">
        <f>IF(N599&lt;='data'!$G$22,1.89,1.47)</f>
        <v>1.89</v>
      </c>
      <c r="P599" s="24">
        <f>$A599</f>
        <v>2972.560866034490</v>
      </c>
      <c r="Q599" s="29">
        <f>'data'!$G$23-'data'!$G$23*(1-('data'!$G$22^O599)/('data'!$G$22^O599+N599^O599))</f>
        <v>63.4776826671664</v>
      </c>
      <c r="R599" s="29">
        <f>VLOOKUP(IF(P599-'data'!$G$24&lt;0,0,P599-'data'!$G$24),P2:Q1104,2)</f>
        <v>63.4869293050164</v>
      </c>
    </row>
    <row r="600" ht="20.05" customHeight="1">
      <c r="A600" s="22">
        <f>$A599+C599</f>
        <v>2977.560866034490</v>
      </c>
      <c r="B600" s="23">
        <v>2</v>
      </c>
      <c r="C600" s="24">
        <v>5</v>
      </c>
      <c r="D600" t="b" s="25">
        <f>D$3</f>
        <v>1</v>
      </c>
      <c r="E600" s="24">
        <f>IF(B600-B599&gt;0,(B600-B599)/'data'!$G$26*100-1,E599-C600)</f>
        <v>-2930</v>
      </c>
      <c r="F600" s="25">
        <f>3600*(B600*'data'!$C$15/1000-H600-I600)/C600</f>
        <v>236.078292310618</v>
      </c>
      <c r="G600" s="25">
        <f>IF(N600&gt;B600,0,IF(E600&gt;0,'data'!$H$29,IF(F600&lt;0,0,F600)))</f>
        <v>236.078292310618</v>
      </c>
      <c r="H600" s="30">
        <f>(J600*'data'!$C$16+K600*OFFSET('data'!$C$17,0,$D$3)-I599*(OFFSET('data'!$C$18,0,$D$3)+'data'!$C$19+OFFSET('data'!$C$20,0,$D$3)))*$C600/60</f>
        <v>-0.32761124597546</v>
      </c>
      <c r="I600" s="30">
        <f>(G599/60)*$C600/60+H600+I599</f>
        <v>13.0904289542232</v>
      </c>
      <c r="J600" s="30">
        <f>J599+('data'!$C$19*I599-'data'!$C$16*J599)*$C600/60</f>
        <v>62.8038414913985</v>
      </c>
      <c r="K600" s="30">
        <f>K599+(OFFSET('data'!$C$20,0,$D$3)*I599-OFFSET('data'!$C$17,0,$D$3)*K599)*$C600/60</f>
        <v>114.698416007203</v>
      </c>
      <c r="L600" s="28">
        <f>$A600/60</f>
        <v>49.6260144339082</v>
      </c>
      <c r="M600" s="24">
        <f>I600/'data'!$C$15*1000</f>
        <v>1.99995794403145</v>
      </c>
      <c r="N600" s="24">
        <f>N599+'data'!$G$21*(M599-N599)/60*C599</f>
        <v>1.99010997165227</v>
      </c>
      <c r="O600" s="25">
        <f>IF(N600&lt;='data'!$G$22,1.89,1.47)</f>
        <v>1.89</v>
      </c>
      <c r="P600" s="24">
        <f>$A600</f>
        <v>2977.560866034490</v>
      </c>
      <c r="Q600" s="29">
        <f>'data'!$G$23-'data'!$G$23*(1-('data'!$G$22^O600)/('data'!$G$22^O600+N600^O600))</f>
        <v>63.4754385582818</v>
      </c>
      <c r="R600" s="29">
        <f>VLOOKUP(IF(P600-'data'!$G$24&lt;0,0,P600-'data'!$G$24),P2:Q1104,2)</f>
        <v>63.4845764704845</v>
      </c>
    </row>
    <row r="601" ht="20.05" customHeight="1">
      <c r="A601" s="22">
        <f>$A600+C600</f>
        <v>2982.560866034490</v>
      </c>
      <c r="B601" s="23">
        <v>2</v>
      </c>
      <c r="C601" s="24">
        <v>5</v>
      </c>
      <c r="D601" t="b" s="25">
        <f>D$3</f>
        <v>1</v>
      </c>
      <c r="E601" s="24">
        <f>IF(B601-B600&gt;0,(B601-B600)/'data'!$G$26*100-1,E600-C601)</f>
        <v>-2935</v>
      </c>
      <c r="F601" s="25">
        <f>3600*(B601*'data'!$C$15/1000-H601-I601)/C601</f>
        <v>236.273901245032</v>
      </c>
      <c r="G601" s="25">
        <f>IF(N601&gt;B601,0,IF(E601&gt;0,'data'!$H$29,IF(F601&lt;0,0,F601)))</f>
        <v>236.273901245032</v>
      </c>
      <c r="H601" s="30">
        <f>(J601*'data'!$C$16+K601*OFFSET('data'!$C$17,0,$D$3)-I600*(OFFSET('data'!$C$18,0,$D$3)+'data'!$C$19+OFFSET('data'!$C$20,0,$D$3)))*$C601/60</f>
        <v>-0.327884721074535</v>
      </c>
      <c r="I601" s="30">
        <f>(G600/60)*$C601/60+H601+I600</f>
        <v>13.0904307502467</v>
      </c>
      <c r="J601" s="30">
        <f>J600+('data'!$C$19*I600-'data'!$C$16*J600)*$C601/60</f>
        <v>62.7516555798701</v>
      </c>
      <c r="K601" s="30">
        <f>K600+(OFFSET('data'!$C$20,0,$D$3)*I600-OFFSET('data'!$C$17,0,$D$3)*K600)*$C601/60</f>
        <v>114.784107649407</v>
      </c>
      <c r="L601" s="28">
        <f>$A601/60</f>
        <v>49.7093477672415</v>
      </c>
      <c r="M601" s="24">
        <f>I601/'data'!$C$15*1000</f>
        <v>1.99995821842822</v>
      </c>
      <c r="N601" s="24">
        <f>N600+'data'!$G$21*(M600-N600)/60*C600</f>
        <v>1.99022585484307</v>
      </c>
      <c r="O601" s="25">
        <f>IF(N601&lt;='data'!$G$22,1.89,1.47)</f>
        <v>1.89</v>
      </c>
      <c r="P601" s="24">
        <f>$A601</f>
        <v>2982.560866034490</v>
      </c>
      <c r="Q601" s="29">
        <f>'data'!$G$23-'data'!$G$23*(1-('data'!$G$22^O601)/('data'!$G$22^O601+N601^O601))</f>
        <v>63.4732208344182</v>
      </c>
      <c r="R601" s="29">
        <f>VLOOKUP(IF(P601-'data'!$G$24&lt;0,0,P601-'data'!$G$24),P2:Q1104,2)</f>
        <v>63.482251302827</v>
      </c>
    </row>
    <row r="602" ht="20.05" customHeight="1">
      <c r="A602" s="22">
        <f>$A601+C601</f>
        <v>2987.560866034490</v>
      </c>
      <c r="B602" s="23">
        <v>2</v>
      </c>
      <c r="C602" s="24">
        <v>5</v>
      </c>
      <c r="D602" t="b" s="25">
        <f>D$3</f>
        <v>1</v>
      </c>
      <c r="E602" s="24">
        <f>IF(B602-B601&gt;0,(B602-B601)/'data'!$G$26*100-1,E601-C602)</f>
        <v>-2940</v>
      </c>
      <c r="F602" s="25">
        <f>3600*(B602*'data'!$C$15/1000-H602-I602)/C602</f>
        <v>236.468232321390</v>
      </c>
      <c r="G602" s="25">
        <f>IF(N602&gt;B602,0,IF(E602&gt;0,'data'!$H$29,IF(F602&lt;0,0,F602)))</f>
        <v>236.468232321390</v>
      </c>
      <c r="H602" s="30">
        <f>(J602*'data'!$C$16+K602*OFFSET('data'!$C$17,0,$D$3)-I601*(OFFSET('data'!$C$18,0,$D$3)+'data'!$C$19+OFFSET('data'!$C$20,0,$D$3)))*$C602/60</f>
        <v>-0.328156410760455</v>
      </c>
      <c r="I602" s="30">
        <f>(G601/60)*$C602/60+H602+I601</f>
        <v>13.0904325356599</v>
      </c>
      <c r="J602" s="30">
        <f>J601+('data'!$C$19*I601-'data'!$C$16*J601)*$C602/60</f>
        <v>62.6997759573325</v>
      </c>
      <c r="K602" s="30">
        <f>K601+(OFFSET('data'!$C$20,0,$D$3)*I601-OFFSET('data'!$C$17,0,$D$3)*K601)*$C602/60</f>
        <v>114.869766436765</v>
      </c>
      <c r="L602" s="28">
        <f>$A602/60</f>
        <v>49.7926811005748</v>
      </c>
      <c r="M602" s="24">
        <f>I602/'data'!$C$15*1000</f>
        <v>1.99995849120395</v>
      </c>
      <c r="N602" s="24">
        <f>N601+'data'!$G$21*(M601-N601)/60*C601</f>
        <v>1.99034037764054</v>
      </c>
      <c r="O602" s="25">
        <f>IF(N602&lt;='data'!$G$22,1.89,1.47)</f>
        <v>1.89</v>
      </c>
      <c r="P602" s="24">
        <f>$A602</f>
        <v>2987.560866034490</v>
      </c>
      <c r="Q602" s="29">
        <f>'data'!$G$23-'data'!$G$23*(1-('data'!$G$22^O602)/('data'!$G$22^O602+N602^O602))</f>
        <v>63.4710291845342</v>
      </c>
      <c r="R602" s="29">
        <f>VLOOKUP(IF(P602-'data'!$G$24&lt;0,0,P602-'data'!$G$24),P2:Q1104,2)</f>
        <v>63.4799534758368</v>
      </c>
    </row>
    <row r="603" ht="20.05" customHeight="1">
      <c r="A603" s="22">
        <f>$A602+C602</f>
        <v>2992.560866034490</v>
      </c>
      <c r="B603" s="23">
        <v>2</v>
      </c>
      <c r="C603" s="24">
        <v>5</v>
      </c>
      <c r="D603" t="b" s="25">
        <f>D$3</f>
        <v>1</v>
      </c>
      <c r="E603" s="24">
        <f>IF(B603-B602&gt;0,(B603-B602)/'data'!$G$26*100-1,E602-C603)</f>
        <v>-2945</v>
      </c>
      <c r="F603" s="25">
        <f>3600*(B603*'data'!$C$15/1000-H603-I603)/C603</f>
        <v>236.661293089636</v>
      </c>
      <c r="G603" s="25">
        <f>IF(N603&gt;B603,0,IF(E603&gt;0,'data'!$H$29,IF(F603&lt;0,0,F603)))</f>
        <v>236.661293089636</v>
      </c>
      <c r="H603" s="30">
        <f>(J603*'data'!$C$16+K603*OFFSET('data'!$C$17,0,$D$3)-I602*(OFFSET('data'!$C$18,0,$D$3)+'data'!$C$19+OFFSET('data'!$C$20,0,$D$3)))*$C603/60</f>
        <v>-0.328426325581352</v>
      </c>
      <c r="I603" s="30">
        <f>(G602/60)*$C603/60+H603+I602</f>
        <v>13.0904343105249</v>
      </c>
      <c r="J603" s="30">
        <f>J602+('data'!$C$19*I602-'data'!$C$16*J602)*$C603/60</f>
        <v>62.648200826116</v>
      </c>
      <c r="K603" s="30">
        <f>K602+(OFFSET('data'!$C$20,0,$D$3)*I602-OFFSET('data'!$C$17,0,$D$3)*K602)*$C603/60</f>
        <v>114.955392381774</v>
      </c>
      <c r="L603" s="28">
        <f>$A603/60</f>
        <v>49.8760144339082</v>
      </c>
      <c r="M603" s="24">
        <f>I603/'data'!$C$15*1000</f>
        <v>1.99995876236812</v>
      </c>
      <c r="N603" s="24">
        <f>N602+'data'!$G$21*(M602-N602)/60*C602</f>
        <v>1.99045355603365</v>
      </c>
      <c r="O603" s="25">
        <f>IF(N603&lt;='data'!$G$22,1.89,1.47)</f>
        <v>1.89</v>
      </c>
      <c r="P603" s="24">
        <f>$A603</f>
        <v>2992.560866034490</v>
      </c>
      <c r="Q603" s="29">
        <f>'data'!$G$23-'data'!$G$23*(1-('data'!$G$22^O603)/('data'!$G$22^O603+N603^O603))</f>
        <v>63.4688633012673</v>
      </c>
      <c r="R603" s="29">
        <f>VLOOKUP(IF(P603-'data'!$G$24&lt;0,0,P603-'data'!$G$24),P2:Q1104,2)</f>
        <v>63.4776826671664</v>
      </c>
    </row>
    <row r="604" ht="20.05" customHeight="1">
      <c r="A604" s="22">
        <f>$A603+C603</f>
        <v>2997.560866034490</v>
      </c>
      <c r="B604" s="23">
        <v>2</v>
      </c>
      <c r="C604" s="24">
        <v>5</v>
      </c>
      <c r="D604" t="b" s="25">
        <f>D$3</f>
        <v>1</v>
      </c>
      <c r="E604" s="24">
        <f>IF(B604-B603&gt;0,(B604-B603)/'data'!$G$26*100-1,E603-C604)</f>
        <v>-2950</v>
      </c>
      <c r="F604" s="25">
        <f>3600*(B604*'data'!$C$15/1000-H604-I604)/C604</f>
        <v>236.8530910551</v>
      </c>
      <c r="G604" s="25">
        <f>IF(N604&gt;B604,0,IF(E604&gt;0,'data'!$H$29,IF(F604&lt;0,0,F604)))</f>
        <v>236.8530910551</v>
      </c>
      <c r="H604" s="30">
        <f>(J604*'data'!$C$16+K604*OFFSET('data'!$C$17,0,$D$3)-I603*(OFFSET('data'!$C$18,0,$D$3)+'data'!$C$19+OFFSET('data'!$C$20,0,$D$3)))*$C604/60</f>
        <v>-0.328694476023396</v>
      </c>
      <c r="I604" s="30">
        <f>(G603/60)*$C604/60+H604+I603</f>
        <v>13.0904360749038</v>
      </c>
      <c r="J604" s="30">
        <f>J603+('data'!$C$19*I603-'data'!$C$16*J603)*$C604/60</f>
        <v>62.5969283991017</v>
      </c>
      <c r="K604" s="30">
        <f>K603+(OFFSET('data'!$C$20,0,$D$3)*I603-OFFSET('data'!$C$17,0,$D$3)*K603)*$C604/60</f>
        <v>115.040985496929</v>
      </c>
      <c r="L604" s="28">
        <f>$A604/60</f>
        <v>49.9593477672415</v>
      </c>
      <c r="M604" s="24">
        <f>I604/'data'!$C$15*1000</f>
        <v>1.99995903193023</v>
      </c>
      <c r="N604" s="24">
        <f>N603+'data'!$G$21*(M603-N603)/60*C603</f>
        <v>1.99056540582332</v>
      </c>
      <c r="O604" s="25">
        <f>IF(N604&lt;='data'!$G$22,1.89,1.47)</f>
        <v>1.89</v>
      </c>
      <c r="P604" s="24">
        <f>$A604</f>
        <v>2997.560866034490</v>
      </c>
      <c r="Q604" s="29">
        <f>'data'!$G$23-'data'!$G$23*(1-('data'!$G$22^O604)/('data'!$G$22^O604+N604^O604))</f>
        <v>63.4667228808915</v>
      </c>
      <c r="R604" s="29">
        <f>VLOOKUP(IF(P604-'data'!$G$24&lt;0,0,P604-'data'!$G$24),P2:Q1104,2)</f>
        <v>63.4754385582818</v>
      </c>
    </row>
    <row r="605" ht="20.05" customHeight="1">
      <c r="A605" s="22">
        <f>$A604+C604</f>
        <v>3002.560866034490</v>
      </c>
      <c r="B605" s="23">
        <v>2</v>
      </c>
      <c r="C605" s="24">
        <v>5</v>
      </c>
      <c r="D605" t="b" s="25">
        <f>D$3</f>
        <v>1</v>
      </c>
      <c r="E605" s="24">
        <f>IF(B605-B604&gt;0,(B605-B604)/'data'!$G$26*100-1,E604-C605)</f>
        <v>-2955</v>
      </c>
      <c r="F605" s="25">
        <f>3600*(B605*'data'!$C$15/1000-H605-I605)/C605</f>
        <v>237.043633679298</v>
      </c>
      <c r="G605" s="25">
        <f>IF(N605&gt;B605,0,IF(E605&gt;0,'data'!$H$29,IF(F605&lt;0,0,F605)))</f>
        <v>237.043633679298</v>
      </c>
      <c r="H605" s="30">
        <f>(J605*'data'!$C$16+K605*OFFSET('data'!$C$17,0,$D$3)-I604*(OFFSET('data'!$C$18,0,$D$3)+'data'!$C$19+OFFSET('data'!$C$20,0,$D$3)))*$C605/60</f>
        <v>-0.328960872511205</v>
      </c>
      <c r="I605" s="30">
        <f>(G604/60)*$C605/60+H605+I604</f>
        <v>13.090437828858</v>
      </c>
      <c r="J605" s="30">
        <f>J604+('data'!$C$19*I604-'data'!$C$16*J604)*$C605/60</f>
        <v>62.5459568996598</v>
      </c>
      <c r="K605" s="30">
        <f>K604+(OFFSET('data'!$C$20,0,$D$3)*I604-OFFSET('data'!$C$17,0,$D$3)*K604)*$C605/60</f>
        <v>115.126545794720</v>
      </c>
      <c r="L605" s="28">
        <f>$A605/60</f>
        <v>50.0426811005748</v>
      </c>
      <c r="M605" s="24">
        <f>I605/'data'!$C$15*1000</f>
        <v>1.99995929989965</v>
      </c>
      <c r="N605" s="24">
        <f>N604+'data'!$G$21*(M604-N604)/60*C604</f>
        <v>1.99067594262466</v>
      </c>
      <c r="O605" s="25">
        <f>IF(N605&lt;='data'!$G$22,1.89,1.47)</f>
        <v>1.89</v>
      </c>
      <c r="P605" s="24">
        <f>$A605</f>
        <v>3002.560866034490</v>
      </c>
      <c r="Q605" s="29">
        <f>'data'!$G$23-'data'!$G$23*(1-('data'!$G$22^O605)/('data'!$G$22^O605+N605^O605))</f>
        <v>63.4646076232725</v>
      </c>
      <c r="R605" s="29">
        <f>VLOOKUP(IF(P605-'data'!$G$24&lt;0,0,P605-'data'!$G$24),P2:Q1104,2)</f>
        <v>63.4732208344182</v>
      </c>
    </row>
    <row r="606" ht="20.05" customHeight="1">
      <c r="A606" s="22">
        <f>$A605+C605</f>
        <v>3007.560866034490</v>
      </c>
      <c r="B606" s="23">
        <v>2</v>
      </c>
      <c r="C606" s="24">
        <v>5</v>
      </c>
      <c r="D606" t="b" s="25">
        <f>D$3</f>
        <v>1</v>
      </c>
      <c r="E606" s="24">
        <f>IF(B606-B605&gt;0,(B606-B605)/'data'!$G$26*100-1,E605-C606)</f>
        <v>-2960</v>
      </c>
      <c r="F606" s="25">
        <f>3600*(B606*'data'!$C$15/1000-H606-I606)/C606</f>
        <v>237.232928379666</v>
      </c>
      <c r="G606" s="25">
        <f>IF(N606&gt;B606,0,IF(E606&gt;0,'data'!$H$29,IF(F606&lt;0,0,F606)))</f>
        <v>237.232928379666</v>
      </c>
      <c r="H606" s="30">
        <f>(J606*'data'!$C$16+K606*OFFSET('data'!$C$17,0,$D$3)-I605*(OFFSET('data'!$C$18,0,$D$3)+'data'!$C$19+OFFSET('data'!$C$20,0,$D$3)))*$C606/60</f>
        <v>-0.329225525408171</v>
      </c>
      <c r="I606" s="30">
        <f>(G605/60)*$C606/60+H606+I605</f>
        <v>13.0904395724489</v>
      </c>
      <c r="J606" s="30">
        <f>J605+('data'!$C$19*I605-'data'!$C$16*J605)*$C606/60</f>
        <v>62.4952845615877</v>
      </c>
      <c r="K606" s="30">
        <f>K605+(OFFSET('data'!$C$20,0,$D$3)*I605-OFFSET('data'!$C$17,0,$D$3)*K605)*$C606/60</f>
        <v>115.212073287633</v>
      </c>
      <c r="L606" s="28">
        <f>$A606/60</f>
        <v>50.1260144339082</v>
      </c>
      <c r="M606" s="24">
        <f>I606/'data'!$C$15*1000</f>
        <v>1.99995956628576</v>
      </c>
      <c r="N606" s="24">
        <f>N605+'data'!$G$21*(M605-N605)/60*C605</f>
        <v>1.99078518186914</v>
      </c>
      <c r="O606" s="25">
        <f>IF(N606&lt;='data'!$G$22,1.89,1.47)</f>
        <v>1.89</v>
      </c>
      <c r="P606" s="24">
        <f>$A606</f>
        <v>3007.560866034490</v>
      </c>
      <c r="Q606" s="29">
        <f>'data'!$G$23-'data'!$G$23*(1-('data'!$G$22^O606)/('data'!$G$22^O606+N606^O606))</f>
        <v>63.4625172318258</v>
      </c>
      <c r="R606" s="29">
        <f>VLOOKUP(IF(P606-'data'!$G$24&lt;0,0,P606-'data'!$G$24),P2:Q1104,2)</f>
        <v>63.4710291845342</v>
      </c>
    </row>
    <row r="607" ht="20.05" customHeight="1">
      <c r="A607" s="22">
        <f>$A606+C606</f>
        <v>3012.560866034490</v>
      </c>
      <c r="B607" s="23">
        <v>2</v>
      </c>
      <c r="C607" s="24">
        <v>5</v>
      </c>
      <c r="D607" t="b" s="25">
        <f>D$3</f>
        <v>1</v>
      </c>
      <c r="E607" s="24">
        <f>IF(B607-B606&gt;0,(B607-B606)/'data'!$G$26*100-1,E606-C607)</f>
        <v>-2965</v>
      </c>
      <c r="F607" s="25">
        <f>3600*(B607*'data'!$C$15/1000-H607-I607)/C607</f>
        <v>237.420982530411</v>
      </c>
      <c r="G607" s="25">
        <f>IF(N607&gt;B607,0,IF(E607&gt;0,'data'!$H$29,IF(F607&lt;0,0,F607)))</f>
        <v>237.420982530411</v>
      </c>
      <c r="H607" s="30">
        <f>(J607*'data'!$C$16+K607*OFFSET('data'!$C$17,0,$D$3)-I606*(OFFSET('data'!$C$18,0,$D$3)+'data'!$C$19+OFFSET('data'!$C$20,0,$D$3)))*$C607/60</f>
        <v>-0.329488445016851</v>
      </c>
      <c r="I607" s="30">
        <f>(G606/60)*$C607/60+H607+I606</f>
        <v>13.0904413057371</v>
      </c>
      <c r="J607" s="30">
        <f>J606+('data'!$C$19*I606-'data'!$C$16*J606)*$C607/60</f>
        <v>62.4449096290491</v>
      </c>
      <c r="K607" s="30">
        <f>K606+(OFFSET('data'!$C$20,0,$D$3)*I606-OFFSET('data'!$C$17,0,$D$3)*K606)*$C607/60</f>
        <v>115.297567988150</v>
      </c>
      <c r="L607" s="28">
        <f>$A607/60</f>
        <v>50.2093477672415</v>
      </c>
      <c r="M607" s="24">
        <f>I607/'data'!$C$15*1000</f>
        <v>1.99995983109782</v>
      </c>
      <c r="N607" s="24">
        <f>N606+'data'!$G$21*(M606-N606)/60*C606</f>
        <v>1.99089313880676</v>
      </c>
      <c r="O607" s="25">
        <f>IF(N607&lt;='data'!$G$22,1.89,1.47)</f>
        <v>1.89</v>
      </c>
      <c r="P607" s="24">
        <f>$A607</f>
        <v>3012.560866034490</v>
      </c>
      <c r="Q607" s="29">
        <f>'data'!$G$23-'data'!$G$23*(1-('data'!$G$22^O607)/('data'!$G$22^O607+N607^O607))</f>
        <v>63.4604514134743</v>
      </c>
      <c r="R607" s="29">
        <f>VLOOKUP(IF(P607-'data'!$G$24&lt;0,0,P607-'data'!$G$24),P2:Q1104,2)</f>
        <v>63.4688633012673</v>
      </c>
    </row>
    <row r="608" ht="20.05" customHeight="1">
      <c r="A608" s="22">
        <f>$A607+C607</f>
        <v>3017.560866034490</v>
      </c>
      <c r="B608" s="23">
        <v>2</v>
      </c>
      <c r="C608" s="24">
        <v>5</v>
      </c>
      <c r="D608" t="b" s="25">
        <f>D$3</f>
        <v>1</v>
      </c>
      <c r="E608" s="24">
        <f>IF(B608-B607&gt;0,(B608-B607)/'data'!$G$26*100-1,E607-C608)</f>
        <v>-2970</v>
      </c>
      <c r="F608" s="25">
        <f>3600*(B608*'data'!$C$15/1000-H608-I608)/C608</f>
        <v>237.607803462028</v>
      </c>
      <c r="G608" s="25">
        <f>IF(N608&gt;B608,0,IF(E608&gt;0,'data'!$H$29,IF(F608&lt;0,0,F608)))</f>
        <v>237.607803462028</v>
      </c>
      <c r="H608" s="30">
        <f>(J608*'data'!$C$16+K608*OFFSET('data'!$C$17,0,$D$3)-I607*(OFFSET('data'!$C$18,0,$D$3)+'data'!$C$19+OFFSET('data'!$C$20,0,$D$3)))*$C608/60</f>
        <v>-0.329749641579285</v>
      </c>
      <c r="I608" s="30">
        <f>(G607/60)*$C608/60+H608+I607</f>
        <v>13.0904430287834</v>
      </c>
      <c r="J608" s="30">
        <f>J607+('data'!$C$19*I607-'data'!$C$16*J607)*$C608/60</f>
        <v>62.394830356513</v>
      </c>
      <c r="K608" s="30">
        <f>K607+(OFFSET('data'!$C$20,0,$D$3)*I607-OFFSET('data'!$C$17,0,$D$3)*K607)*$C608/60</f>
        <v>115.383029908749</v>
      </c>
      <c r="L608" s="28">
        <f>$A608/60</f>
        <v>50.2926811005748</v>
      </c>
      <c r="M608" s="24">
        <f>I608/'data'!$C$15*1000</f>
        <v>1.99996009434513</v>
      </c>
      <c r="N608" s="24">
        <f>N607+'data'!$G$21*(M607-N607)/60*C607</f>
        <v>1.99099982850818</v>
      </c>
      <c r="O608" s="25">
        <f>IF(N608&lt;='data'!$G$22,1.89,1.47)</f>
        <v>1.89</v>
      </c>
      <c r="P608" s="24">
        <f>$A608</f>
        <v>3017.560866034490</v>
      </c>
      <c r="Q608" s="29">
        <f>'data'!$G$23-'data'!$G$23*(1-('data'!$G$22^O608)/('data'!$G$22^O608+N608^O608))</f>
        <v>63.4584098786066</v>
      </c>
      <c r="R608" s="29">
        <f>VLOOKUP(IF(P608-'data'!$G$24&lt;0,0,P608-'data'!$G$24),P2:Q1104,2)</f>
        <v>63.4667228808915</v>
      </c>
    </row>
    <row r="609" ht="20.05" customHeight="1">
      <c r="A609" s="22">
        <f>$A608+C608</f>
        <v>3022.560866034490</v>
      </c>
      <c r="B609" s="23">
        <v>2</v>
      </c>
      <c r="C609" s="24">
        <v>5</v>
      </c>
      <c r="D609" t="b" s="25">
        <f>D$3</f>
        <v>1</v>
      </c>
      <c r="E609" s="24">
        <f>IF(B609-B608&gt;0,(B609-B608)/'data'!$G$26*100-1,E608-C609)</f>
        <v>-2975</v>
      </c>
      <c r="F609" s="25">
        <f>3600*(B609*'data'!$C$15/1000-H609-I609)/C609</f>
        <v>237.793398462379</v>
      </c>
      <c r="G609" s="25">
        <f>IF(N609&gt;B609,0,IF(E609&gt;0,'data'!$H$29,IF(F609&lt;0,0,F609)))</f>
        <v>237.793398462379</v>
      </c>
      <c r="H609" s="30">
        <f>(J609*'data'!$C$16+K609*OFFSET('data'!$C$17,0,$D$3)-I608*(OFFSET('data'!$C$18,0,$D$3)+'data'!$C$19+OFFSET('data'!$C$20,0,$D$3)))*$C609/60</f>
        <v>-0.330009125277406</v>
      </c>
      <c r="I609" s="30">
        <f>(G608/60)*$C609/60+H609+I608</f>
        <v>13.0904447416477</v>
      </c>
      <c r="J609" s="30">
        <f>J608+('data'!$C$19*I608-'data'!$C$16*J608)*$C609/60</f>
        <v>62.3450450086933</v>
      </c>
      <c r="K609" s="30">
        <f>K608+(OFFSET('data'!$C$20,0,$D$3)*I608-OFFSET('data'!$C$17,0,$D$3)*K608)*$C609/60</f>
        <v>115.468459061902</v>
      </c>
      <c r="L609" s="28">
        <f>$A609/60</f>
        <v>50.3760144339082</v>
      </c>
      <c r="M609" s="24">
        <f>I609/'data'!$C$15*1000</f>
        <v>1.99996035603683</v>
      </c>
      <c r="N609" s="24">
        <f>N608+'data'!$G$21*(M608-N608)/60*C608</f>
        <v>1.99110526586682</v>
      </c>
      <c r="O609" s="25">
        <f>IF(N609&lt;='data'!$G$22,1.89,1.47)</f>
        <v>1.89</v>
      </c>
      <c r="P609" s="24">
        <f>$A609</f>
        <v>3022.560866034490</v>
      </c>
      <c r="Q609" s="29">
        <f>'data'!$G$23-'data'!$G$23*(1-('data'!$G$22^O609)/('data'!$G$22^O609+N609^O609))</f>
        <v>63.4563923410359</v>
      </c>
      <c r="R609" s="29">
        <f>VLOOKUP(IF(P609-'data'!$G$24&lt;0,0,P609-'data'!$G$24),P2:Q1104,2)</f>
        <v>63.4646076232725</v>
      </c>
    </row>
    <row r="610" ht="20.05" customHeight="1">
      <c r="A610" s="22">
        <f>$A609+C609</f>
        <v>3027.560866034490</v>
      </c>
      <c r="B610" s="23">
        <v>2</v>
      </c>
      <c r="C610" s="24">
        <v>5</v>
      </c>
      <c r="D610" t="b" s="25">
        <f>D$3</f>
        <v>1</v>
      </c>
      <c r="E610" s="24">
        <f>IF(B610-B609&gt;0,(B610-B609)/'data'!$G$26*100-1,E609-C610)</f>
        <v>-2980</v>
      </c>
      <c r="F610" s="25">
        <f>3600*(B610*'data'!$C$15/1000-H610-I610)/C610</f>
        <v>237.977774776259</v>
      </c>
      <c r="G610" s="25">
        <f>IF(N610&gt;B610,0,IF(E610&gt;0,'data'!$H$29,IF(F610&lt;0,0,F610)))</f>
        <v>237.977774776259</v>
      </c>
      <c r="H610" s="30">
        <f>(J610*'data'!$C$16+K610*OFFSET('data'!$C$17,0,$D$3)-I609*(OFFSET('data'!$C$18,0,$D$3)+'data'!$C$19+OFFSET('data'!$C$20,0,$D$3)))*$C610/60</f>
        <v>-0.330266906233328</v>
      </c>
      <c r="I610" s="30">
        <f>(G609/60)*$C610/60+H610+I609</f>
        <v>13.0904464443899</v>
      </c>
      <c r="J610" s="30">
        <f>J609+('data'!$C$19*I609-'data'!$C$16*J609)*$C610/60</f>
        <v>62.2955518604886</v>
      </c>
      <c r="K610" s="30">
        <f>K609+(OFFSET('data'!$C$20,0,$D$3)*I609-OFFSET('data'!$C$17,0,$D$3)*K609)*$C610/60</f>
        <v>115.553855460079</v>
      </c>
      <c r="L610" s="28">
        <f>$A610/60</f>
        <v>50.4593477672415</v>
      </c>
      <c r="M610" s="24">
        <f>I610/'data'!$C$15*1000</f>
        <v>1.99996061618207</v>
      </c>
      <c r="N610" s="24">
        <f>N609+'data'!$G$21*(M609-N609)/60*C609</f>
        <v>1.99120946560096</v>
      </c>
      <c r="O610" s="25">
        <f>IF(N610&lt;='data'!$G$22,1.89,1.47)</f>
        <v>1.89</v>
      </c>
      <c r="P610" s="24">
        <f>$A610</f>
        <v>3027.560866034490</v>
      </c>
      <c r="Q610" s="29">
        <f>'data'!$G$23-'data'!$G$23*(1-('data'!$G$22^O610)/('data'!$G$22^O610+N610^O610))</f>
        <v>63.454398517959</v>
      </c>
      <c r="R610" s="29">
        <f>VLOOKUP(IF(P610-'data'!$G$24&lt;0,0,P610-'data'!$G$24),P2:Q1104,2)</f>
        <v>63.4625172318258</v>
      </c>
    </row>
    <row r="611" ht="20.05" customHeight="1">
      <c r="A611" s="22">
        <f>$A610+C610</f>
        <v>3032.560866034490</v>
      </c>
      <c r="B611" s="23">
        <v>2</v>
      </c>
      <c r="C611" s="24">
        <v>5</v>
      </c>
      <c r="D611" t="b" s="25">
        <f>D$3</f>
        <v>1</v>
      </c>
      <c r="E611" s="24">
        <f>IF(B611-B610&gt;0,(B611-B610)/'data'!$G$26*100-1,E610-C611)</f>
        <v>-2985</v>
      </c>
      <c r="F611" s="25">
        <f>3600*(B611*'data'!$C$15/1000-H611-I611)/C611</f>
        <v>238.160939606043</v>
      </c>
      <c r="G611" s="25">
        <f>IF(N611&gt;B611,0,IF(E611&gt;0,'data'!$H$29,IF(F611&lt;0,0,F611)))</f>
        <v>238.160939606043</v>
      </c>
      <c r="H611" s="30">
        <f>(J611*'data'!$C$16+K611*OFFSET('data'!$C$17,0,$D$3)-I610*(OFFSET('data'!$C$18,0,$D$3)+'data'!$C$19+OFFSET('data'!$C$20,0,$D$3)))*$C611/60</f>
        <v>-0.330522994509751</v>
      </c>
      <c r="I611" s="30">
        <f>(G610/60)*$C611/60+H611+I610</f>
        <v>13.0904481370694</v>
      </c>
      <c r="J611" s="30">
        <f>J610+('data'!$C$19*I610-'data'!$C$16*J610)*$C611/60</f>
        <v>62.2463491969225</v>
      </c>
      <c r="K611" s="30">
        <f>K610+(OFFSET('data'!$C$20,0,$D$3)*I610-OFFSET('data'!$C$17,0,$D$3)*K610)*$C611/60</f>
        <v>115.639219115746</v>
      </c>
      <c r="L611" s="28">
        <f>$A611/60</f>
        <v>50.5426811005748</v>
      </c>
      <c r="M611" s="24">
        <f>I611/'data'!$C$15*1000</f>
        <v>1.99996087478993</v>
      </c>
      <c r="N611" s="24">
        <f>N610+'data'!$G$21*(M610-N610)/60*C610</f>
        <v>1.9913124422558</v>
      </c>
      <c r="O611" s="25">
        <f>IF(N611&lt;='data'!$G$22,1.89,1.47)</f>
        <v>1.89</v>
      </c>
      <c r="P611" s="24">
        <f>$A611</f>
        <v>3032.560866034490</v>
      </c>
      <c r="Q611" s="29">
        <f>'data'!$G$23-'data'!$G$23*(1-('data'!$G$22^O611)/('data'!$G$22^O611+N611^O611))</f>
        <v>63.4524281299162</v>
      </c>
      <c r="R611" s="29">
        <f>VLOOKUP(IF(P611-'data'!$G$24&lt;0,0,P611-'data'!$G$24),P2:Q1104,2)</f>
        <v>63.4604514134743</v>
      </c>
    </row>
    <row r="612" ht="20.05" customHeight="1">
      <c r="A612" s="22">
        <f>$A611+C611</f>
        <v>3037.560866034490</v>
      </c>
      <c r="B612" s="23">
        <v>2</v>
      </c>
      <c r="C612" s="24">
        <v>5</v>
      </c>
      <c r="D612" t="b" s="25">
        <f>D$3</f>
        <v>1</v>
      </c>
      <c r="E612" s="24">
        <f>IF(B612-B611&gt;0,(B612-B611)/'data'!$G$26*100-1,E611-C612)</f>
        <v>-2990</v>
      </c>
      <c r="F612" s="25">
        <f>3600*(B612*'data'!$C$15/1000-H612-I612)/C612</f>
        <v>238.342900111777</v>
      </c>
      <c r="G612" s="25">
        <f>IF(N612&gt;B612,0,IF(E612&gt;0,'data'!$H$29,IF(F612&lt;0,0,F612)))</f>
        <v>238.342900111777</v>
      </c>
      <c r="H612" s="30">
        <f>(J612*'data'!$C$16+K612*OFFSET('data'!$C$17,0,$D$3)-I611*(OFFSET('data'!$C$18,0,$D$3)+'data'!$C$19+OFFSET('data'!$C$20,0,$D$3)))*$C612/60</f>
        <v>-0.330777400110281</v>
      </c>
      <c r="I612" s="30">
        <f>(G611/60)*$C612/60+H612+I611</f>
        <v>13.0904498197453</v>
      </c>
      <c r="J612" s="30">
        <f>J611+('data'!$C$19*I611-'data'!$C$16*J611)*$C612/60</f>
        <v>62.1974353130841</v>
      </c>
      <c r="K612" s="30">
        <f>K611+(OFFSET('data'!$C$20,0,$D$3)*I611-OFFSET('data'!$C$17,0,$D$3)*K611)*$C612/60</f>
        <v>115.724550041363</v>
      </c>
      <c r="L612" s="28">
        <f>$A612/60</f>
        <v>50.6260144339082</v>
      </c>
      <c r="M612" s="24">
        <f>I612/'data'!$C$15*1000</f>
        <v>1.99996113186943</v>
      </c>
      <c r="N612" s="24">
        <f>N611+'data'!$G$21*(M611-N611)/60*C611</f>
        <v>1.99141421020548</v>
      </c>
      <c r="O612" s="25">
        <f>IF(N612&lt;='data'!$G$22,1.89,1.47)</f>
        <v>1.89</v>
      </c>
      <c r="P612" s="24">
        <f>$A612</f>
        <v>3037.560866034490</v>
      </c>
      <c r="Q612" s="29">
        <f>'data'!$G$23-'data'!$G$23*(1-('data'!$G$22^O612)/('data'!$G$22^O612+N612^O612))</f>
        <v>63.4504809007518</v>
      </c>
      <c r="R612" s="29">
        <f>VLOOKUP(IF(P612-'data'!$G$24&lt;0,0,P612-'data'!$G$24),P2:Q1104,2)</f>
        <v>63.4584098786066</v>
      </c>
    </row>
    <row r="613" ht="20.05" customHeight="1">
      <c r="A613" s="22">
        <f>$A612+C612</f>
        <v>3042.560866034490</v>
      </c>
      <c r="B613" s="23">
        <v>2</v>
      </c>
      <c r="C613" s="24">
        <v>5</v>
      </c>
      <c r="D613" t="b" s="25">
        <f>D$3</f>
        <v>1</v>
      </c>
      <c r="E613" s="24">
        <f>IF(B613-B612&gt;0,(B613-B612)/'data'!$G$26*100-1,E612-C613)</f>
        <v>-2995</v>
      </c>
      <c r="F613" s="25">
        <f>3600*(B613*'data'!$C$15/1000-H613-I613)/C613</f>
        <v>238.5236634115</v>
      </c>
      <c r="G613" s="25">
        <f>IF(N613&gt;B613,0,IF(E613&gt;0,'data'!$H$29,IF(F613&lt;0,0,F613)))</f>
        <v>238.5236634115</v>
      </c>
      <c r="H613" s="30">
        <f>(J613*'data'!$C$16+K613*OFFSET('data'!$C$17,0,$D$3)-I612*(OFFSET('data'!$C$18,0,$D$3)+'data'!$C$19+OFFSET('data'!$C$20,0,$D$3)))*$C613/60</f>
        <v>-0.331030132979785</v>
      </c>
      <c r="I613" s="30">
        <f>(G612/60)*$C613/60+H613+I612</f>
        <v>13.0904514924763</v>
      </c>
      <c r="J613" s="30">
        <f>J612+('data'!$C$19*I612-'data'!$C$16*J612)*$C613/60</f>
        <v>62.1488085140689</v>
      </c>
      <c r="K613" s="30">
        <f>K612+(OFFSET('data'!$C$20,0,$D$3)*I612-OFFSET('data'!$C$17,0,$D$3)*K612)*$C613/60</f>
        <v>115.809848249386</v>
      </c>
      <c r="L613" s="28">
        <f>$A613/60</f>
        <v>50.7093477672415</v>
      </c>
      <c r="M613" s="24">
        <f>I613/'data'!$C$15*1000</f>
        <v>1.99996138742956</v>
      </c>
      <c r="N613" s="24">
        <f>N612+'data'!$G$21*(M612-N612)/60*C612</f>
        <v>1.9915147836551</v>
      </c>
      <c r="O613" s="25">
        <f>IF(N613&lt;='data'!$G$22,1.89,1.47)</f>
        <v>1.89</v>
      </c>
      <c r="P613" s="24">
        <f>$A613</f>
        <v>3042.560866034490</v>
      </c>
      <c r="Q613" s="29">
        <f>'data'!$G$23-'data'!$G$23*(1-('data'!$G$22^O613)/('data'!$G$22^O613+N613^O613))</f>
        <v>63.4485565575749</v>
      </c>
      <c r="R613" s="29">
        <f>VLOOKUP(IF(P613-'data'!$G$24&lt;0,0,P613-'data'!$G$24),P2:Q1104,2)</f>
        <v>63.4563923410359</v>
      </c>
    </row>
    <row r="614" ht="20.05" customHeight="1">
      <c r="A614" s="22">
        <f>$A613+C613</f>
        <v>3047.560866034490</v>
      </c>
      <c r="B614" s="23">
        <v>2</v>
      </c>
      <c r="C614" s="24">
        <v>5</v>
      </c>
      <c r="D614" t="b" s="25">
        <f>D$3</f>
        <v>1</v>
      </c>
      <c r="E614" s="24">
        <f>IF(B614-B613&gt;0,(B614-B613)/'data'!$G$26*100-1,E613-C614)</f>
        <v>-3000</v>
      </c>
      <c r="F614" s="25">
        <f>3600*(B614*'data'!$C$15/1000-H614-I614)/C614</f>
        <v>238.703236581352</v>
      </c>
      <c r="G614" s="25">
        <f>IF(N614&gt;B614,0,IF(E614&gt;0,'data'!$H$29,IF(F614&lt;0,0,F614)))</f>
        <v>238.703236581352</v>
      </c>
      <c r="H614" s="30">
        <f>(J614*'data'!$C$16+K614*OFFSET('data'!$C$17,0,$D$3)-I613*(OFFSET('data'!$C$18,0,$D$3)+'data'!$C$19+OFFSET('data'!$C$20,0,$D$3)))*$C614/60</f>
        <v>-0.331281203004735</v>
      </c>
      <c r="I614" s="30">
        <f>(G613/60)*$C614/60+H614+I613</f>
        <v>13.0904531553209</v>
      </c>
      <c r="J614" s="30">
        <f>J613+('data'!$C$19*I613-'data'!$C$16*J613)*$C614/60</f>
        <v>62.1004671149203</v>
      </c>
      <c r="K614" s="30">
        <f>K613+(OFFSET('data'!$C$20,0,$D$3)*I613-OFFSET('data'!$C$17,0,$D$3)*K613)*$C614/60</f>
        <v>115.895113752268</v>
      </c>
      <c r="L614" s="28">
        <f>$A614/60</f>
        <v>50.7926811005748</v>
      </c>
      <c r="M614" s="24">
        <f>I614/'data'!$C$15*1000</f>
        <v>1.99996164147924</v>
      </c>
      <c r="N614" s="24">
        <f>N613+'data'!$G$21*(M613-N613)/60*C613</f>
        <v>1.99161417664273</v>
      </c>
      <c r="O614" s="25">
        <f>IF(N614&lt;='data'!$G$22,1.89,1.47)</f>
        <v>1.89</v>
      </c>
      <c r="P614" s="24">
        <f>$A614</f>
        <v>3047.560866034490</v>
      </c>
      <c r="Q614" s="29">
        <f>'data'!$G$23-'data'!$G$23*(1-('data'!$G$22^O614)/('data'!$G$22^O614+N614^O614))</f>
        <v>63.4466548307197</v>
      </c>
      <c r="R614" s="29">
        <f>VLOOKUP(IF(P614-'data'!$G$24&lt;0,0,P614-'data'!$G$24),P2:Q1104,2)</f>
        <v>63.454398517959</v>
      </c>
    </row>
    <row r="615" ht="20.05" customHeight="1">
      <c r="A615" s="22">
        <f>$A614+C614</f>
        <v>3052.560866034490</v>
      </c>
      <c r="B615" s="23">
        <v>2</v>
      </c>
      <c r="C615" s="24">
        <v>5</v>
      </c>
      <c r="D615" t="b" s="25">
        <f>D$3</f>
        <v>1</v>
      </c>
      <c r="E615" s="24">
        <f>IF(B615-B614&gt;0,(B615-B614)/'data'!$G$26*100-1,E614-C615)</f>
        <v>-3005</v>
      </c>
      <c r="F615" s="25">
        <f>3600*(B615*'data'!$C$15/1000-H615-I615)/C615</f>
        <v>238.881626656111</v>
      </c>
      <c r="G615" s="25">
        <f>IF(N615&gt;B615,0,IF(E615&gt;0,'data'!$H$29,IF(F615&lt;0,0,F615)))</f>
        <v>238.881626656111</v>
      </c>
      <c r="H615" s="30">
        <f>(J615*'data'!$C$16+K615*OFFSET('data'!$C$17,0,$D$3)-I614*(OFFSET('data'!$C$18,0,$D$3)+'data'!$C$19+OFFSET('data'!$C$20,0,$D$3)))*$C615/60</f>
        <v>-0.331530620013556</v>
      </c>
      <c r="I615" s="30">
        <f>(G614/60)*$C615/60+H615+I614</f>
        <v>13.090454808337</v>
      </c>
      <c r="J615" s="30">
        <f>J614+('data'!$C$19*I614-'data'!$C$16*J614)*$C615/60</f>
        <v>62.0524094405708</v>
      </c>
      <c r="K615" s="30">
        <f>K614+(OFFSET('data'!$C$20,0,$D$3)*I614-OFFSET('data'!$C$17,0,$D$3)*K614)*$C615/60</f>
        <v>115.980346562457</v>
      </c>
      <c r="L615" s="28">
        <f>$A615/60</f>
        <v>50.8760144339082</v>
      </c>
      <c r="M615" s="24">
        <f>I615/'data'!$C$15*1000</f>
        <v>1.99996189402731</v>
      </c>
      <c r="N615" s="24">
        <f>N614+'data'!$G$21*(M614-N614)/60*C614</f>
        <v>1.99171240304134</v>
      </c>
      <c r="O615" s="25">
        <f>IF(N615&lt;='data'!$G$22,1.89,1.47)</f>
        <v>1.89</v>
      </c>
      <c r="P615" s="24">
        <f>$A615</f>
        <v>3052.560866034490</v>
      </c>
      <c r="Q615" s="29">
        <f>'data'!$G$23-'data'!$G$23*(1-('data'!$G$22^O615)/('data'!$G$22^O615+N615^O615))</f>
        <v>63.4447754537083</v>
      </c>
      <c r="R615" s="29">
        <f>VLOOKUP(IF(P615-'data'!$G$24&lt;0,0,P615-'data'!$G$24),P2:Q1104,2)</f>
        <v>63.4524281299162</v>
      </c>
    </row>
    <row r="616" ht="20.05" customHeight="1">
      <c r="A616" s="22">
        <f>$A615+C615</f>
        <v>3057.560866034490</v>
      </c>
      <c r="B616" s="23">
        <v>2</v>
      </c>
      <c r="C616" s="24">
        <v>5</v>
      </c>
      <c r="D616" t="b" s="25">
        <f>D$3</f>
        <v>1</v>
      </c>
      <c r="E616" s="24">
        <f>IF(B616-B615&gt;0,(B616-B615)/'data'!$G$26*100-1,E615-C616)</f>
        <v>-3010</v>
      </c>
      <c r="F616" s="25">
        <f>3600*(B616*'data'!$C$15/1000-H616-I616)/C616</f>
        <v>239.058840629066</v>
      </c>
      <c r="G616" s="25">
        <f>IF(N616&gt;B616,0,IF(E616&gt;0,'data'!$H$29,IF(F616&lt;0,0,F616)))</f>
        <v>239.058840629066</v>
      </c>
      <c r="H616" s="30">
        <f>(J616*'data'!$C$16+K616*OFFSET('data'!$C$17,0,$D$3)-I615*(OFFSET('data'!$C$18,0,$D$3)+'data'!$C$19+OFFSET('data'!$C$20,0,$D$3)))*$C616/60</f>
        <v>-0.331778393776949</v>
      </c>
      <c r="I616" s="30">
        <f>(G615/60)*$C616/60+H616+I615</f>
        <v>13.0904564515824</v>
      </c>
      <c r="J616" s="30">
        <f>J615+('data'!$C$19*I615-'data'!$C$16*J615)*$C616/60</f>
        <v>62.0046338257844</v>
      </c>
      <c r="K616" s="30">
        <f>K615+(OFFSET('data'!$C$20,0,$D$3)*I615-OFFSET('data'!$C$17,0,$D$3)*K615)*$C616/60</f>
        <v>116.065546692398</v>
      </c>
      <c r="L616" s="28">
        <f>$A616/60</f>
        <v>50.9593477672415</v>
      </c>
      <c r="M616" s="24">
        <f>I616/'data'!$C$15*1000</f>
        <v>1.99996214508262</v>
      </c>
      <c r="N616" s="24">
        <f>N615+'data'!$G$21*(M615-N615)/60*C615</f>
        <v>1.99180947656076</v>
      </c>
      <c r="O616" s="25">
        <f>IF(N616&lt;='data'!$G$22,1.89,1.47)</f>
        <v>1.89</v>
      </c>
      <c r="P616" s="24">
        <f>$A616</f>
        <v>3057.560866034490</v>
      </c>
      <c r="Q616" s="29">
        <f>'data'!$G$23-'data'!$G$23*(1-('data'!$G$22^O616)/('data'!$G$22^O616+N616^O616))</f>
        <v>63.4429181632123</v>
      </c>
      <c r="R616" s="29">
        <f>VLOOKUP(IF(P616-'data'!$G$24&lt;0,0,P616-'data'!$G$24),P2:Q1104,2)</f>
        <v>63.4504809007518</v>
      </c>
    </row>
    <row r="617" ht="20.05" customHeight="1">
      <c r="A617" s="22">
        <f>$A616+C616</f>
        <v>3062.560866034490</v>
      </c>
      <c r="B617" s="23">
        <v>2</v>
      </c>
      <c r="C617" s="24">
        <v>5</v>
      </c>
      <c r="D617" t="b" s="25">
        <f>D$3</f>
        <v>1</v>
      </c>
      <c r="E617" s="24">
        <f>IF(B617-B616&gt;0,(B617-B616)/'data'!$G$26*100-1,E616-C617)</f>
        <v>-3015</v>
      </c>
      <c r="F617" s="25">
        <f>3600*(B617*'data'!$C$15/1000-H617-I617)/C617</f>
        <v>239.234885452495</v>
      </c>
      <c r="G617" s="25">
        <f>IF(N617&gt;B617,0,IF(E617&gt;0,'data'!$H$29,IF(F617&lt;0,0,F617)))</f>
        <v>239.234885452495</v>
      </c>
      <c r="H617" s="30">
        <f>(J617*'data'!$C$16+K617*OFFSET('data'!$C$17,0,$D$3)-I616*(OFFSET('data'!$C$18,0,$D$3)+'data'!$C$19+OFFSET('data'!$C$20,0,$D$3)))*$C617/60</f>
        <v>-0.332024534008257</v>
      </c>
      <c r="I617" s="30">
        <f>(G616/60)*$C617/60+H617+I616</f>
        <v>13.0904580851145</v>
      </c>
      <c r="J617" s="30">
        <f>J616+('data'!$C$19*I616-'data'!$C$16*J616)*$C617/60</f>
        <v>61.9571386150986</v>
      </c>
      <c r="K617" s="30">
        <f>K616+(OFFSET('data'!$C$20,0,$D$3)*I616-OFFSET('data'!$C$17,0,$D$3)*K616)*$C617/60</f>
        <v>116.150714154530</v>
      </c>
      <c r="L617" s="28">
        <f>$A617/60</f>
        <v>51.0426811005748</v>
      </c>
      <c r="M617" s="24">
        <f>I617/'data'!$C$15*1000</f>
        <v>1.99996239465393</v>
      </c>
      <c r="N617" s="24">
        <f>N616+'data'!$G$21*(M616-N616)/60*C616</f>
        <v>1.9919054107496</v>
      </c>
      <c r="O617" s="25">
        <f>IF(N617&lt;='data'!$G$22,1.89,1.47)</f>
        <v>1.89</v>
      </c>
      <c r="P617" s="24">
        <f>$A617</f>
        <v>3062.560866034490</v>
      </c>
      <c r="Q617" s="29">
        <f>'data'!$G$23-'data'!$G$23*(1-('data'!$G$22^O617)/('data'!$G$22^O617+N617^O617))</f>
        <v>63.4410826990153</v>
      </c>
      <c r="R617" s="29">
        <f>VLOOKUP(IF(P617-'data'!$G$24&lt;0,0,P617-'data'!$G$24),P2:Q1104,2)</f>
        <v>63.4485565575749</v>
      </c>
    </row>
    <row r="618" ht="20.05" customHeight="1">
      <c r="A618" s="22">
        <f>$A617+C617</f>
        <v>3067.560866034490</v>
      </c>
      <c r="B618" s="23">
        <v>2</v>
      </c>
      <c r="C618" s="24">
        <v>5</v>
      </c>
      <c r="D618" t="b" s="25">
        <f>D$3</f>
        <v>1</v>
      </c>
      <c r="E618" s="24">
        <f>IF(B618-B617&gt;0,(B618-B617)/'data'!$G$26*100-1,E617-C618)</f>
        <v>-3020</v>
      </c>
      <c r="F618" s="25">
        <f>3600*(B618*'data'!$C$15/1000-H618-I618)/C618</f>
        <v>239.409768037897</v>
      </c>
      <c r="G618" s="25">
        <f>IF(N618&gt;B618,0,IF(E618&gt;0,'data'!$H$29,IF(F618&lt;0,0,F618)))</f>
        <v>239.409768037897</v>
      </c>
      <c r="H618" s="30">
        <f>(J618*'data'!$C$16+K618*OFFSET('data'!$C$17,0,$D$3)-I617*(OFFSET('data'!$C$18,0,$D$3)+'data'!$C$19+OFFSET('data'!$C$20,0,$D$3)))*$C618/60</f>
        <v>-0.332269050363781</v>
      </c>
      <c r="I618" s="30">
        <f>(G617/60)*$C618/60+H618+I617</f>
        <v>13.0904597089903</v>
      </c>
      <c r="J618" s="30">
        <f>J617+('data'!$C$19*I617-'data'!$C$16*J617)*$C618/60</f>
        <v>61.9099221627671</v>
      </c>
      <c r="K618" s="30">
        <f>K617+(OFFSET('data'!$C$20,0,$D$3)*I617-OFFSET('data'!$C$17,0,$D$3)*K617)*$C618/60</f>
        <v>116.235848961289</v>
      </c>
      <c r="L618" s="28">
        <f>$A618/60</f>
        <v>51.1260144339082</v>
      </c>
      <c r="M618" s="24">
        <f>I618/'data'!$C$15*1000</f>
        <v>1.99996264274995</v>
      </c>
      <c r="N618" s="24">
        <f>N617+'data'!$G$21*(M617-N617)/60*C617</f>
        <v>1.99200021899714</v>
      </c>
      <c r="O618" s="25">
        <f>IF(N618&lt;='data'!$G$22,1.89,1.47)</f>
        <v>1.89</v>
      </c>
      <c r="P618" s="24">
        <f>$A618</f>
        <v>3067.560866034490</v>
      </c>
      <c r="Q618" s="29">
        <f>'data'!$G$23-'data'!$G$23*(1-('data'!$G$22^O618)/('data'!$G$22^O618+N618^O618))</f>
        <v>63.4392688039764</v>
      </c>
      <c r="R618" s="29">
        <f>VLOOKUP(IF(P618-'data'!$G$24&lt;0,0,P618-'data'!$G$24),P2:Q1104,2)</f>
        <v>63.4466548307197</v>
      </c>
    </row>
    <row r="619" ht="20.05" customHeight="1">
      <c r="A619" s="22">
        <f>$A618+C618</f>
        <v>3072.560866034490</v>
      </c>
      <c r="B619" s="23">
        <v>2</v>
      </c>
      <c r="C619" s="24">
        <v>5</v>
      </c>
      <c r="D619" t="b" s="25">
        <f>D$3</f>
        <v>1</v>
      </c>
      <c r="E619" s="24">
        <f>IF(B619-B618&gt;0,(B619-B618)/'data'!$G$26*100-1,E618-C619)</f>
        <v>-3025</v>
      </c>
      <c r="F619" s="25">
        <f>3600*(B619*'data'!$C$15/1000-H619-I619)/C619</f>
        <v>239.583495256157</v>
      </c>
      <c r="G619" s="25">
        <f>IF(N619&gt;B619,0,IF(E619&gt;0,'data'!$H$29,IF(F619&lt;0,0,F619)))</f>
        <v>239.583495256157</v>
      </c>
      <c r="H619" s="30">
        <f>(J619*'data'!$C$16+K619*OFFSET('data'!$C$17,0,$D$3)-I618*(OFFSET('data'!$C$18,0,$D$3)+'data'!$C$19+OFFSET('data'!$C$20,0,$D$3)))*$C619/60</f>
        <v>-0.33251195244312</v>
      </c>
      <c r="I619" s="30">
        <f>(G618/60)*$C619/60+H619+I618</f>
        <v>13.0904613232665</v>
      </c>
      <c r="J619" s="30">
        <f>J618+('data'!$C$19*I618-'data'!$C$16*J618)*$C619/60</f>
        <v>61.8629828327028</v>
      </c>
      <c r="K619" s="30">
        <f>K618+(OFFSET('data'!$C$20,0,$D$3)*I618-OFFSET('data'!$C$17,0,$D$3)*K618)*$C619/60</f>
        <v>116.320951125106</v>
      </c>
      <c r="L619" s="28">
        <f>$A619/60</f>
        <v>51.2093477672415</v>
      </c>
      <c r="M619" s="24">
        <f>I619/'data'!$C$15*1000</f>
        <v>1.99996288937934</v>
      </c>
      <c r="N619" s="24">
        <f>N618+'data'!$G$21*(M618-N618)/60*C618</f>
        <v>1.99209391453521</v>
      </c>
      <c r="O619" s="25">
        <f>IF(N619&lt;='data'!$G$22,1.89,1.47)</f>
        <v>1.89</v>
      </c>
      <c r="P619" s="24">
        <f>$A619</f>
        <v>3072.560866034490</v>
      </c>
      <c r="Q619" s="29">
        <f>'data'!$G$23-'data'!$G$23*(1-('data'!$G$22^O619)/('data'!$G$22^O619+N619^O619))</f>
        <v>63.4374762239932</v>
      </c>
      <c r="R619" s="29">
        <f>VLOOKUP(IF(P619-'data'!$G$24&lt;0,0,P619-'data'!$G$24),P2:Q1104,2)</f>
        <v>63.4447754537083</v>
      </c>
    </row>
    <row r="620" ht="20.05" customHeight="1">
      <c r="A620" s="22">
        <f>$A619+C619</f>
        <v>3077.560866034490</v>
      </c>
      <c r="B620" s="23">
        <v>2</v>
      </c>
      <c r="C620" s="24">
        <v>5</v>
      </c>
      <c r="D620" t="b" s="25">
        <f>D$3</f>
        <v>1</v>
      </c>
      <c r="E620" s="24">
        <f>IF(B620-B619&gt;0,(B620-B619)/'data'!$G$26*100-1,E619-C620)</f>
        <v>-3030</v>
      </c>
      <c r="F620" s="25">
        <f>3600*(B620*'data'!$C$15/1000-H620-I620)/C620</f>
        <v>239.756073937865</v>
      </c>
      <c r="G620" s="25">
        <f>IF(N620&gt;B620,0,IF(E620&gt;0,'data'!$H$29,IF(F620&lt;0,0,F620)))</f>
        <v>239.756073937865</v>
      </c>
      <c r="H620" s="30">
        <f>(J620*'data'!$C$16+K620*OFFSET('data'!$C$17,0,$D$3)-I619*(OFFSET('data'!$C$18,0,$D$3)+'data'!$C$19+OFFSET('data'!$C$20,0,$D$3)))*$C620/60</f>
        <v>-0.332753249789504</v>
      </c>
      <c r="I620" s="30">
        <f>(G619/60)*$C620/60+H620+I619</f>
        <v>13.0904629279994</v>
      </c>
      <c r="J620" s="30">
        <f>J619+('data'!$C$19*I619-'data'!$C$16*J619)*$C620/60</f>
        <v>61.8163189984213</v>
      </c>
      <c r="K620" s="30">
        <f>K619+(OFFSET('data'!$C$20,0,$D$3)*I619-OFFSET('data'!$C$17,0,$D$3)*K619)*$C620/60</f>
        <v>116.406020658409</v>
      </c>
      <c r="L620" s="28">
        <f>$A620/60</f>
        <v>51.2926811005748</v>
      </c>
      <c r="M620" s="24">
        <f>I620/'data'!$C$15*1000</f>
        <v>1.99996313455071</v>
      </c>
      <c r="N620" s="24">
        <f>N619+'data'!$G$21*(M619-N619)/60*C619</f>
        <v>1.99218651044005</v>
      </c>
      <c r="O620" s="25">
        <f>IF(N620&lt;='data'!$G$22,1.89,1.47)</f>
        <v>1.89</v>
      </c>
      <c r="P620" s="24">
        <f>$A620</f>
        <v>3077.560866034490</v>
      </c>
      <c r="Q620" s="29">
        <f>'data'!$G$23-'data'!$G$23*(1-('data'!$G$22^O620)/('data'!$G$22^O620+N620^O620))</f>
        <v>63.4357047079655</v>
      </c>
      <c r="R620" s="29">
        <f>VLOOKUP(IF(P620-'data'!$G$24&lt;0,0,P620-'data'!$G$24),P2:Q1104,2)</f>
        <v>63.4429181632123</v>
      </c>
    </row>
    <row r="621" ht="20.05" customHeight="1">
      <c r="A621" s="22">
        <f>$A620+C620</f>
        <v>3082.560866034490</v>
      </c>
      <c r="B621" s="23">
        <v>2</v>
      </c>
      <c r="C621" s="24">
        <v>5</v>
      </c>
      <c r="D621" t="b" s="25">
        <f>D$3</f>
        <v>1</v>
      </c>
      <c r="E621" s="24">
        <f>IF(B621-B620&gt;0,(B621-B620)/'data'!$G$26*100-1,E620-C621)</f>
        <v>-3035</v>
      </c>
      <c r="F621" s="25">
        <f>3600*(B621*'data'!$C$15/1000-H621-I621)/C621</f>
        <v>239.927510873336</v>
      </c>
      <c r="G621" s="25">
        <f>IF(N621&gt;B621,0,IF(E621&gt;0,'data'!$H$29,IF(F621&lt;0,0,F621)))</f>
        <v>239.927510873336</v>
      </c>
      <c r="H621" s="30">
        <f>(J621*'data'!$C$16+K621*OFFSET('data'!$C$17,0,$D$3)-I620*(OFFSET('data'!$C$18,0,$D$3)+'data'!$C$19+OFFSET('data'!$C$20,0,$D$3)))*$C621/60</f>
        <v>-0.332992951890124</v>
      </c>
      <c r="I621" s="30">
        <f>(G620/60)*$C621/60+H621+I620</f>
        <v>13.0904645232452</v>
      </c>
      <c r="J621" s="30">
        <f>J620+('data'!$C$19*I620-'data'!$C$16*J620)*$C621/60</f>
        <v>61.7699290429841</v>
      </c>
      <c r="K621" s="30">
        <f>K620+(OFFSET('data'!$C$20,0,$D$3)*I620-OFFSET('data'!$C$17,0,$D$3)*K620)*$C621/60</f>
        <v>116.491057573620</v>
      </c>
      <c r="L621" s="28">
        <f>$A621/60</f>
        <v>51.3760144339082</v>
      </c>
      <c r="M621" s="24">
        <f>I621/'data'!$C$15*1000</f>
        <v>1.99996337827263</v>
      </c>
      <c r="N621" s="24">
        <f>N620+'data'!$G$21*(M620-N620)/60*C620</f>
        <v>1.99227801963412</v>
      </c>
      <c r="O621" s="25">
        <f>IF(N621&lt;='data'!$G$22,1.89,1.47)</f>
        <v>1.89</v>
      </c>
      <c r="P621" s="24">
        <f>$A621</f>
        <v>3082.560866034490</v>
      </c>
      <c r="Q621" s="29">
        <f>'data'!$G$23-'data'!$G$23*(1-('data'!$G$22^O621)/('data'!$G$22^O621+N621^O621))</f>
        <v>63.4339540077605</v>
      </c>
      <c r="R621" s="29">
        <f>VLOOKUP(IF(P621-'data'!$G$24&lt;0,0,P621-'data'!$G$24),P2:Q1104,2)</f>
        <v>63.4410826990153</v>
      </c>
    </row>
    <row r="622" ht="20.05" customHeight="1">
      <c r="A622" s="22">
        <f>$A621+C621</f>
        <v>3087.560866034490</v>
      </c>
      <c r="B622" s="23">
        <v>2</v>
      </c>
      <c r="C622" s="24">
        <v>5</v>
      </c>
      <c r="D622" t="b" s="25">
        <f>D$3</f>
        <v>1</v>
      </c>
      <c r="E622" s="24">
        <f>IF(B622-B621&gt;0,(B622-B621)/'data'!$G$26*100-1,E621-C622)</f>
        <v>-3040</v>
      </c>
      <c r="F622" s="25">
        <f>3600*(B622*'data'!$C$15/1000-H622-I622)/C622</f>
        <v>240.097812813212</v>
      </c>
      <c r="G622" s="25">
        <f>IF(N622&gt;B622,0,IF(E622&gt;0,'data'!$H$29,IF(F622&lt;0,0,F622)))</f>
        <v>240.097812813212</v>
      </c>
      <c r="H622" s="30">
        <f>(J622*'data'!$C$16+K622*OFFSET('data'!$C$17,0,$D$3)-I621*(OFFSET('data'!$C$18,0,$D$3)+'data'!$C$19+OFFSET('data'!$C$20,0,$D$3)))*$C622/60</f>
        <v>-0.333231068176474</v>
      </c>
      <c r="I622" s="30">
        <f>(G621/60)*$C622/60+H622+I621</f>
        <v>13.0904661090595</v>
      </c>
      <c r="J622" s="30">
        <f>J621+('data'!$C$19*I621-'data'!$C$16*J621)*$C622/60</f>
        <v>61.7238113589431</v>
      </c>
      <c r="K622" s="30">
        <f>K621+(OFFSET('data'!$C$20,0,$D$3)*I621-OFFSET('data'!$C$17,0,$D$3)*K621)*$C622/60</f>
        <v>116.576061883159</v>
      </c>
      <c r="L622" s="28">
        <f>$A622/60</f>
        <v>51.4593477672415</v>
      </c>
      <c r="M622" s="24">
        <f>I622/'data'!$C$15*1000</f>
        <v>1.9999636205536</v>
      </c>
      <c r="N622" s="24">
        <f>N621+'data'!$G$21*(M621-N621)/60*C621</f>
        <v>1.99236845488792</v>
      </c>
      <c r="O622" s="25">
        <f>IF(N622&lt;='data'!$G$22,1.89,1.47)</f>
        <v>1.89</v>
      </c>
      <c r="P622" s="24">
        <f>$A622</f>
        <v>3087.560866034490</v>
      </c>
      <c r="Q622" s="29">
        <f>'data'!$G$23-'data'!$G$23*(1-('data'!$G$22^O622)/('data'!$G$22^O622+N622^O622))</f>
        <v>63.4322238781769</v>
      </c>
      <c r="R622" s="29">
        <f>VLOOKUP(IF(P622-'data'!$G$24&lt;0,0,P622-'data'!$G$24),P2:Q1104,2)</f>
        <v>63.4392688039764</v>
      </c>
    </row>
    <row r="623" ht="20.05" customHeight="1">
      <c r="A623" s="22">
        <f>$A622+C622</f>
        <v>3092.560866034490</v>
      </c>
      <c r="B623" s="23">
        <v>2</v>
      </c>
      <c r="C623" s="24">
        <v>5</v>
      </c>
      <c r="D623" t="b" s="25">
        <f>D$3</f>
        <v>1</v>
      </c>
      <c r="E623" s="24">
        <f>IF(B623-B622&gt;0,(B623-B622)/'data'!$G$26*100-1,E622-C623)</f>
        <v>-3045</v>
      </c>
      <c r="F623" s="25">
        <f>3600*(B623*'data'!$C$15/1000-H623-I623)/C623</f>
        <v>240.266986468468</v>
      </c>
      <c r="G623" s="25">
        <f>IF(N623&gt;B623,0,IF(E623&gt;0,'data'!$H$29,IF(F623&lt;0,0,F623)))</f>
        <v>240.266986468468</v>
      </c>
      <c r="H623" s="30">
        <f>(J623*'data'!$C$16+K623*OFFSET('data'!$C$17,0,$D$3)-I622*(OFFSET('data'!$C$18,0,$D$3)+'data'!$C$19+OFFSET('data'!$C$20,0,$D$3)))*$C623/60</f>
        <v>-0.333467608024652</v>
      </c>
      <c r="I623" s="30">
        <f>(G622/60)*$C623/60+H623+I622</f>
        <v>13.0904676854976</v>
      </c>
      <c r="J623" s="30">
        <f>J622+('data'!$C$19*I622-'data'!$C$16*J622)*$C623/60</f>
        <v>61.6779643482843</v>
      </c>
      <c r="K623" s="30">
        <f>K622+(OFFSET('data'!$C$20,0,$D$3)*I622-OFFSET('data'!$C$17,0,$D$3)*K622)*$C623/60</f>
        <v>116.661033599439</v>
      </c>
      <c r="L623" s="28">
        <f>$A623/60</f>
        <v>51.5426811005748</v>
      </c>
      <c r="M623" s="24">
        <f>I623/'data'!$C$15*1000</f>
        <v>1.99996386140208</v>
      </c>
      <c r="N623" s="24">
        <f>N622+'data'!$G$21*(M622-N622)/60*C622</f>
        <v>1.99245782882177</v>
      </c>
      <c r="O623" s="25">
        <f>IF(N623&lt;='data'!$G$22,1.89,1.47)</f>
        <v>1.89</v>
      </c>
      <c r="P623" s="24">
        <f>$A623</f>
        <v>3092.560866034490</v>
      </c>
      <c r="Q623" s="29">
        <f>'data'!$G$23-'data'!$G$23*(1-('data'!$G$22^O623)/('data'!$G$22^O623+N623^O623))</f>
        <v>63.4305140769106</v>
      </c>
      <c r="R623" s="29">
        <f>VLOOKUP(IF(P623-'data'!$G$24&lt;0,0,P623-'data'!$G$24),P2:Q1104,2)</f>
        <v>63.4374762239932</v>
      </c>
    </row>
    <row r="624" ht="20.05" customHeight="1">
      <c r="A624" s="22">
        <f>$A623+C623</f>
        <v>3097.560866034490</v>
      </c>
      <c r="B624" s="23">
        <v>2</v>
      </c>
      <c r="C624" s="24">
        <v>5</v>
      </c>
      <c r="D624" t="b" s="25">
        <f>D$3</f>
        <v>1</v>
      </c>
      <c r="E624" s="24">
        <f>IF(B624-B623&gt;0,(B624-B623)/'data'!$G$26*100-1,E623-C624)</f>
        <v>-3050</v>
      </c>
      <c r="F624" s="25">
        <f>3600*(B624*'data'!$C$15/1000-H624-I624)/C624</f>
        <v>240.435038510440</v>
      </c>
      <c r="G624" s="25">
        <f>IF(N624&gt;B624,0,IF(E624&gt;0,'data'!$H$29,IF(F624&lt;0,0,F624)))</f>
        <v>240.435038510440</v>
      </c>
      <c r="H624" s="30">
        <f>(J624*'data'!$C$16+K624*OFFSET('data'!$C$17,0,$D$3)-I623*(OFFSET('data'!$C$18,0,$D$3)+'data'!$C$19+OFFSET('data'!$C$20,0,$D$3)))*$C624/60</f>
        <v>-0.333702580755702</v>
      </c>
      <c r="I624" s="30">
        <f>(G623/60)*$C624/60+H624+I623</f>
        <v>13.0904692526148</v>
      </c>
      <c r="J624" s="30">
        <f>J623+('data'!$C$19*I623-'data'!$C$16*J623)*$C624/60</f>
        <v>61.632386422373</v>
      </c>
      <c r="K624" s="30">
        <f>K623+(OFFSET('data'!$C$20,0,$D$3)*I623-OFFSET('data'!$C$17,0,$D$3)*K623)*$C624/60</f>
        <v>116.745972734872</v>
      </c>
      <c r="L624" s="28">
        <f>$A624/60</f>
        <v>51.6260144339082</v>
      </c>
      <c r="M624" s="24">
        <f>I624/'data'!$C$15*1000</f>
        <v>1.99996410082651</v>
      </c>
      <c r="N624" s="24">
        <f>N623+'data'!$G$21*(M623-N623)/60*C623</f>
        <v>1.9925461539076</v>
      </c>
      <c r="O624" s="25">
        <f>IF(N624&lt;='data'!$G$22,1.89,1.47)</f>
        <v>1.89</v>
      </c>
      <c r="P624" s="24">
        <f>$A624</f>
        <v>3097.560866034490</v>
      </c>
      <c r="Q624" s="29">
        <f>'data'!$G$23-'data'!$G$23*(1-('data'!$G$22^O624)/('data'!$G$22^O624+N624^O624))</f>
        <v>63.4288243645195</v>
      </c>
      <c r="R624" s="29">
        <f>VLOOKUP(IF(P624-'data'!$G$24&lt;0,0,P624-'data'!$G$24),P2:Q1104,2)</f>
        <v>63.4357047079655</v>
      </c>
    </row>
    <row r="625" ht="20.05" customHeight="1">
      <c r="A625" s="22">
        <f>$A624+C624</f>
        <v>3102.560866034490</v>
      </c>
      <c r="B625" s="23">
        <v>2</v>
      </c>
      <c r="C625" s="24">
        <v>5</v>
      </c>
      <c r="D625" t="b" s="25">
        <f>D$3</f>
        <v>1</v>
      </c>
      <c r="E625" s="24">
        <f>IF(B625-B624&gt;0,(B625-B624)/'data'!$G$26*100-1,E624-C625)</f>
        <v>-3055</v>
      </c>
      <c r="F625" s="25">
        <f>3600*(B625*'data'!$C$15/1000-H625-I625)/C625</f>
        <v>240.601975571642</v>
      </c>
      <c r="G625" s="25">
        <f>IF(N625&gt;B625,0,IF(E625&gt;0,'data'!$H$29,IF(F625&lt;0,0,F625)))</f>
        <v>240.601975571642</v>
      </c>
      <c r="H625" s="30">
        <f>(J625*'data'!$C$16+K625*OFFSET('data'!$C$17,0,$D$3)-I624*(OFFSET('data'!$C$18,0,$D$3)+'data'!$C$19+OFFSET('data'!$C$20,0,$D$3)))*$C625/60</f>
        <v>-0.33393599563595</v>
      </c>
      <c r="I625" s="30">
        <f>(G624/60)*$C625/60+H625+I624</f>
        <v>13.0904708104656</v>
      </c>
      <c r="J625" s="30">
        <f>J624+('data'!$C$19*I624-'data'!$C$16*J624)*$C625/60</f>
        <v>61.5870760018985</v>
      </c>
      <c r="K625" s="30">
        <f>K624+(OFFSET('data'!$C$20,0,$D$3)*I624-OFFSET('data'!$C$17,0,$D$3)*K624)*$C625/60</f>
        <v>116.830879301863</v>
      </c>
      <c r="L625" s="28">
        <f>$A625/60</f>
        <v>51.7093477672415</v>
      </c>
      <c r="M625" s="24">
        <f>I625/'data'!$C$15*1000</f>
        <v>1.99996433883522</v>
      </c>
      <c r="N625" s="24">
        <f>N624+'data'!$G$21*(M624-N624)/60*C624</f>
        <v>1.99263344247067</v>
      </c>
      <c r="O625" s="25">
        <f>IF(N625&lt;='data'!$G$22,1.89,1.47)</f>
        <v>1.89</v>
      </c>
      <c r="P625" s="24">
        <f>$A625</f>
        <v>3102.560866034490</v>
      </c>
      <c r="Q625" s="29">
        <f>'data'!$G$23-'data'!$G$23*(1-('data'!$G$22^O625)/('data'!$G$22^O625+N625^O625))</f>
        <v>63.4271545043904</v>
      </c>
      <c r="R625" s="29">
        <f>VLOOKUP(IF(P625-'data'!$G$24&lt;0,0,P625-'data'!$G$24),P2:Q1104,2)</f>
        <v>63.4339540077605</v>
      </c>
    </row>
    <row r="626" ht="20.05" customHeight="1">
      <c r="A626" s="22">
        <f>$A625+C625</f>
        <v>3107.560866034490</v>
      </c>
      <c r="B626" s="23">
        <v>2</v>
      </c>
      <c r="C626" s="24">
        <v>5</v>
      </c>
      <c r="D626" t="b" s="25">
        <f>D$3</f>
        <v>1</v>
      </c>
      <c r="E626" s="24">
        <f>IF(B626-B625&gt;0,(B626-B625)/'data'!$G$26*100-1,E625-C626)</f>
        <v>-3060</v>
      </c>
      <c r="F626" s="25">
        <f>3600*(B626*'data'!$C$15/1000-H626-I626)/C626</f>
        <v>240.767804245396</v>
      </c>
      <c r="G626" s="25">
        <f>IF(N626&gt;B626,0,IF(E626&gt;0,'data'!$H$29,IF(F626&lt;0,0,F626)))</f>
        <v>240.767804245396</v>
      </c>
      <c r="H626" s="30">
        <f>(J626*'data'!$C$16+K626*OFFSET('data'!$C$17,0,$D$3)-I625*(OFFSET('data'!$C$18,0,$D$3)+'data'!$C$19+OFFSET('data'!$C$20,0,$D$3)))*$C626/60</f>
        <v>-0.334167861877285</v>
      </c>
      <c r="I626" s="30">
        <f>(G625/60)*$C626/60+H626+I625</f>
        <v>13.0904723591045</v>
      </c>
      <c r="J626" s="30">
        <f>J625+('data'!$C$19*I625-'data'!$C$16*J625)*$C626/60</f>
        <v>61.5420315168193</v>
      </c>
      <c r="K626" s="30">
        <f>K625+(OFFSET('data'!$C$20,0,$D$3)*I625-OFFSET('data'!$C$17,0,$D$3)*K625)*$C626/60</f>
        <v>116.915753312815</v>
      </c>
      <c r="L626" s="28">
        <f>$A626/60</f>
        <v>51.7926811005748</v>
      </c>
      <c r="M626" s="24">
        <f>I626/'data'!$C$15*1000</f>
        <v>1.99996457543653</v>
      </c>
      <c r="N626" s="24">
        <f>N625+'data'!$G$21*(M625-N625)/60*C625</f>
        <v>1.99271970669131</v>
      </c>
      <c r="O626" s="25">
        <f>IF(N626&lt;='data'!$G$22,1.89,1.47)</f>
        <v>1.89</v>
      </c>
      <c r="P626" s="24">
        <f>$A626</f>
        <v>3107.560866034490</v>
      </c>
      <c r="Q626" s="29">
        <f>'data'!$G$23-'data'!$G$23*(1-('data'!$G$22^O626)/('data'!$G$22^O626+N626^O626))</f>
        <v>63.4255042627048</v>
      </c>
      <c r="R626" s="29">
        <f>VLOOKUP(IF(P626-'data'!$G$24&lt;0,0,P626-'data'!$G$24),P2:Q1104,2)</f>
        <v>63.4322238781769</v>
      </c>
    </row>
    <row r="627" ht="20.05" customHeight="1">
      <c r="A627" s="22">
        <f>$A626+C626</f>
        <v>3112.560866034490</v>
      </c>
      <c r="B627" s="23">
        <v>2</v>
      </c>
      <c r="C627" s="24">
        <v>5</v>
      </c>
      <c r="D627" t="b" s="25">
        <f>D$3</f>
        <v>1</v>
      </c>
      <c r="E627" s="24">
        <f>IF(B627-B626&gt;0,(B627-B626)/'data'!$G$26*100-1,E626-C627)</f>
        <v>-3065</v>
      </c>
      <c r="F627" s="25">
        <f>3600*(B627*'data'!$C$15/1000-H627-I627)/C627</f>
        <v>240.932531086374</v>
      </c>
      <c r="G627" s="25">
        <f>IF(N627&gt;B627,0,IF(E627&gt;0,'data'!$H$29,IF(F627&lt;0,0,F627)))</f>
        <v>240.932531086374</v>
      </c>
      <c r="H627" s="30">
        <f>(J627*'data'!$C$16+K627*OFFSET('data'!$C$17,0,$D$3)-I626*(OFFSET('data'!$C$18,0,$D$3)+'data'!$C$19+OFFSET('data'!$C$20,0,$D$3)))*$C627/60</f>
        <v>-0.334398188637521</v>
      </c>
      <c r="I627" s="30">
        <f>(G626/60)*$C627/60+H627+I626</f>
        <v>13.0904738985856</v>
      </c>
      <c r="J627" s="30">
        <f>J626+('data'!$C$19*I626-'data'!$C$16*J626)*$C627/60</f>
        <v>61.4972514063087</v>
      </c>
      <c r="K627" s="30">
        <f>K626+(OFFSET('data'!$C$20,0,$D$3)*I626-OFFSET('data'!$C$17,0,$D$3)*K626)*$C627/60</f>
        <v>117.000594780125</v>
      </c>
      <c r="L627" s="28">
        <f>$A627/60</f>
        <v>51.8760144339082</v>
      </c>
      <c r="M627" s="24">
        <f>I627/'data'!$C$15*1000</f>
        <v>1.99996481063872</v>
      </c>
      <c r="N627" s="24">
        <f>N626+'data'!$G$21*(M626-N626)/60*C626</f>
        <v>1.99280495860661</v>
      </c>
      <c r="O627" s="25">
        <f>IF(N627&lt;='data'!$G$22,1.89,1.47)</f>
        <v>1.89</v>
      </c>
      <c r="P627" s="24">
        <f>$A627</f>
        <v>3112.560866034490</v>
      </c>
      <c r="Q627" s="29">
        <f>'data'!$G$23-'data'!$G$23*(1-('data'!$G$22^O627)/('data'!$G$22^O627+N627^O627))</f>
        <v>63.4238734084062</v>
      </c>
      <c r="R627" s="29">
        <f>VLOOKUP(IF(P627-'data'!$G$24&lt;0,0,P627-'data'!$G$24),P2:Q1104,2)</f>
        <v>63.4305140769106</v>
      </c>
    </row>
    <row r="628" ht="20.05" customHeight="1">
      <c r="A628" s="22">
        <f>$A627+C627</f>
        <v>3117.560866034490</v>
      </c>
      <c r="B628" s="23">
        <v>2</v>
      </c>
      <c r="C628" s="24">
        <v>5</v>
      </c>
      <c r="D628" t="b" s="25">
        <f>D$3</f>
        <v>1</v>
      </c>
      <c r="E628" s="24">
        <f>IF(B628-B627&gt;0,(B628-B627)/'data'!$G$26*100-1,E627-C628)</f>
        <v>-3070</v>
      </c>
      <c r="F628" s="25">
        <f>3600*(B628*'data'!$C$15/1000-H628-I628)/C628</f>
        <v>241.096162610817</v>
      </c>
      <c r="G628" s="25">
        <f>IF(N628&gt;B628,0,IF(E628&gt;0,'data'!$H$29,IF(F628&lt;0,0,F628)))</f>
        <v>241.096162610817</v>
      </c>
      <c r="H628" s="30">
        <f>(J628*'data'!$C$16+K628*OFFSET('data'!$C$17,0,$D$3)-I627*(OFFSET('data'!$C$18,0,$D$3)+'data'!$C$19+OFFSET('data'!$C$20,0,$D$3)))*$C628/60</f>
        <v>-0.334626985020693</v>
      </c>
      <c r="I628" s="30">
        <f>(G627/60)*$C628/60+H628+I627</f>
        <v>13.0904754289626</v>
      </c>
      <c r="J628" s="30">
        <f>J627+('data'!$C$19*I627-'data'!$C$16*J627)*$C628/60</f>
        <v>61.452734118701</v>
      </c>
      <c r="K628" s="30">
        <f>K627+(OFFSET('data'!$C$20,0,$D$3)*I627-OFFSET('data'!$C$17,0,$D$3)*K627)*$C628/60</f>
        <v>117.085403716187</v>
      </c>
      <c r="L628" s="28">
        <f>$A628/60</f>
        <v>51.9593477672415</v>
      </c>
      <c r="M628" s="24">
        <f>I628/'data'!$C$15*1000</f>
        <v>1.99996504444997</v>
      </c>
      <c r="N628" s="24">
        <f>N627+'data'!$G$21*(M627-N627)/60*C627</f>
        <v>1.99288921011212</v>
      </c>
      <c r="O628" s="25">
        <f>IF(N628&lt;='data'!$G$22,1.89,1.47)</f>
        <v>1.89</v>
      </c>
      <c r="P628" s="24">
        <f>$A628</f>
        <v>3117.560866034490</v>
      </c>
      <c r="Q628" s="29">
        <f>'data'!$G$23-'data'!$G$23*(1-('data'!$G$22^O628)/('data'!$G$22^O628+N628^O628))</f>
        <v>63.4222617131672</v>
      </c>
      <c r="R628" s="29">
        <f>VLOOKUP(IF(P628-'data'!$G$24&lt;0,0,P628-'data'!$G$24),P2:Q1104,2)</f>
        <v>63.4288243645195</v>
      </c>
    </row>
    <row r="629" ht="20.05" customHeight="1">
      <c r="A629" s="22">
        <f>$A628+C628</f>
        <v>3122.560866034490</v>
      </c>
      <c r="B629" s="23">
        <v>2</v>
      </c>
      <c r="C629" s="24">
        <v>5</v>
      </c>
      <c r="D629" t="b" s="25">
        <f>D$3</f>
        <v>1</v>
      </c>
      <c r="E629" s="24">
        <f>IF(B629-B628&gt;0,(B629-B628)/'data'!$G$26*100-1,E628-C629)</f>
        <v>-3075</v>
      </c>
      <c r="F629" s="25">
        <f>3600*(B629*'data'!$C$15/1000-H629-I629)/C629</f>
        <v>241.258705296545</v>
      </c>
      <c r="G629" s="25">
        <f>IF(N629&gt;B629,0,IF(E629&gt;0,'data'!$H$29,IF(F629&lt;0,0,F629)))</f>
        <v>241.258705296545</v>
      </c>
      <c r="H629" s="30">
        <f>(J629*'data'!$C$16+K629*OFFSET('data'!$C$17,0,$D$3)-I628*(OFFSET('data'!$C$18,0,$D$3)+'data'!$C$19+OFFSET('data'!$C$20,0,$D$3)))*$C629/60</f>
        <v>-0.33485426007737</v>
      </c>
      <c r="I629" s="30">
        <f>(G628/60)*$C629/60+H629+I628</f>
        <v>13.0904769502891</v>
      </c>
      <c r="J629" s="30">
        <f>J628+('data'!$C$19*I628-'data'!$C$16*J628)*$C629/60</f>
        <v>61.4084781114374</v>
      </c>
      <c r="K629" s="30">
        <f>K628+(OFFSET('data'!$C$20,0,$D$3)*I628-OFFSET('data'!$C$17,0,$D$3)*K628)*$C629/60</f>
        <v>117.170180133390</v>
      </c>
      <c r="L629" s="28">
        <f>$A629/60</f>
        <v>52.0426811005748</v>
      </c>
      <c r="M629" s="24">
        <f>I629/'data'!$C$15*1000</f>
        <v>1.99996527687849</v>
      </c>
      <c r="N629" s="24">
        <f>N628+'data'!$G$21*(M628-N628)/60*C628</f>
        <v>1.99297247296351</v>
      </c>
      <c r="O629" s="25">
        <f>IF(N629&lt;='data'!$G$22,1.89,1.47)</f>
        <v>1.89</v>
      </c>
      <c r="P629" s="24">
        <f>$A629</f>
        <v>3122.560866034490</v>
      </c>
      <c r="Q629" s="29">
        <f>'data'!$G$23-'data'!$G$23*(1-('data'!$G$22^O629)/('data'!$G$22^O629+N629^O629))</f>
        <v>63.4206689513567</v>
      </c>
      <c r="R629" s="29">
        <f>VLOOKUP(IF(P629-'data'!$G$24&lt;0,0,P629-'data'!$G$24),P2:Q1104,2)</f>
        <v>63.4271545043904</v>
      </c>
    </row>
    <row r="630" ht="20.05" customHeight="1">
      <c r="A630" s="22">
        <f>$A629+C629</f>
        <v>3127.560866034490</v>
      </c>
      <c r="B630" s="23">
        <v>2</v>
      </c>
      <c r="C630" s="24">
        <v>5</v>
      </c>
      <c r="D630" t="b" s="25">
        <f>D$3</f>
        <v>1</v>
      </c>
      <c r="E630" s="24">
        <f>IF(B630-B629&gt;0,(B630-B629)/'data'!$G$26*100-1,E629-C630)</f>
        <v>-3080</v>
      </c>
      <c r="F630" s="25">
        <f>3600*(B630*'data'!$C$15/1000-H630-I630)/C630</f>
        <v>241.420165583479</v>
      </c>
      <c r="G630" s="25">
        <f>IF(N630&gt;B630,0,IF(E630&gt;0,'data'!$H$29,IF(F630&lt;0,0,F630)))</f>
        <v>241.420165583479</v>
      </c>
      <c r="H630" s="30">
        <f>(J630*'data'!$C$16+K630*OFFSET('data'!$C$17,0,$D$3)-I629*(OFFSET('data'!$C$18,0,$D$3)+'data'!$C$19+OFFSET('data'!$C$20,0,$D$3)))*$C630/60</f>
        <v>-0.33508002280499</v>
      </c>
      <c r="I630" s="30">
        <f>(G629/60)*$C630/60+H630+I629</f>
        <v>13.0904784626182</v>
      </c>
      <c r="J630" s="30">
        <f>J629+('data'!$C$19*I629-'data'!$C$16*J629)*$C630/60</f>
        <v>61.3644818510127</v>
      </c>
      <c r="K630" s="30">
        <f>K629+(OFFSET('data'!$C$20,0,$D$3)*I629-OFFSET('data'!$C$17,0,$D$3)*K629)*$C630/60</f>
        <v>117.254924044119</v>
      </c>
      <c r="L630" s="28">
        <f>$A630/60</f>
        <v>52.1260144339082</v>
      </c>
      <c r="M630" s="24">
        <f>I630/'data'!$C$15*1000</f>
        <v>1.99996550793239</v>
      </c>
      <c r="N630" s="24">
        <f>N629+'data'!$G$21*(M629-N629)/60*C629</f>
        <v>1.99305475877821</v>
      </c>
      <c r="O630" s="25">
        <f>IF(N630&lt;='data'!$G$22,1.89,1.47)</f>
        <v>1.89</v>
      </c>
      <c r="P630" s="24">
        <f>$A630</f>
        <v>3127.560866034490</v>
      </c>
      <c r="Q630" s="29">
        <f>'data'!$G$23-'data'!$G$23*(1-('data'!$G$22^O630)/('data'!$G$22^O630+N630^O630))</f>
        <v>63.4190949000087</v>
      </c>
      <c r="R630" s="29">
        <f>VLOOKUP(IF(P630-'data'!$G$24&lt;0,0,P630-'data'!$G$24),P2:Q1104,2)</f>
        <v>63.4255042627048</v>
      </c>
    </row>
    <row r="631" ht="20.05" customHeight="1">
      <c r="A631" s="22">
        <f>$A630+C630</f>
        <v>3132.560866034490</v>
      </c>
      <c r="B631" s="23">
        <v>2</v>
      </c>
      <c r="C631" s="24">
        <v>5</v>
      </c>
      <c r="D631" t="b" s="25">
        <f>D$3</f>
        <v>1</v>
      </c>
      <c r="E631" s="24">
        <f>IF(B631-B630&gt;0,(B631-B630)/'data'!$G$26*100-1,E630-C631)</f>
        <v>-3085</v>
      </c>
      <c r="F631" s="25">
        <f>3600*(B631*'data'!$C$15/1000-H631-I631)/C631</f>
        <v>241.580549873709</v>
      </c>
      <c r="G631" s="25">
        <f>IF(N631&gt;B631,0,IF(E631&gt;0,'data'!$H$29,IF(F631&lt;0,0,F631)))</f>
        <v>241.580549873709</v>
      </c>
      <c r="H631" s="30">
        <f>(J631*'data'!$C$16+K631*OFFSET('data'!$C$17,0,$D$3)-I630*(OFFSET('data'!$C$18,0,$D$3)+'data'!$C$19+OFFSET('data'!$C$20,0,$D$3)))*$C631/60</f>
        <v>-0.335304282148142</v>
      </c>
      <c r="I631" s="30">
        <f>(G630/60)*$C631/60+H631+I630</f>
        <v>13.0904799660027</v>
      </c>
      <c r="J631" s="30">
        <f>J630+('data'!$C$19*I630-'data'!$C$16*J630)*$C631/60</f>
        <v>61.3207438129221</v>
      </c>
      <c r="K631" s="30">
        <f>K630+(OFFSET('data'!$C$20,0,$D$3)*I630-OFFSET('data'!$C$17,0,$D$3)*K630)*$C631/60</f>
        <v>117.339635460755</v>
      </c>
      <c r="L631" s="28">
        <f>$A631/60</f>
        <v>52.2093477672415</v>
      </c>
      <c r="M631" s="24">
        <f>I631/'data'!$C$15*1000</f>
        <v>1.99996573761972</v>
      </c>
      <c r="N631" s="24">
        <f>N630+'data'!$G$21*(M630-N630)/60*C630</f>
        <v>1.99313607903704</v>
      </c>
      <c r="O631" s="25">
        <f>IF(N631&lt;='data'!$G$22,1.89,1.47)</f>
        <v>1.89</v>
      </c>
      <c r="P631" s="24">
        <f>$A631</f>
        <v>3132.560866034490</v>
      </c>
      <c r="Q631" s="29">
        <f>'data'!$G$23-'data'!$G$23*(1-('data'!$G$22^O631)/('data'!$G$22^O631+N631^O631))</f>
        <v>63.417539338790</v>
      </c>
      <c r="R631" s="29">
        <f>VLOOKUP(IF(P631-'data'!$G$24&lt;0,0,P631-'data'!$G$24),P2:Q1104,2)</f>
        <v>63.4238734084062</v>
      </c>
    </row>
    <row r="632" ht="20.05" customHeight="1">
      <c r="A632" s="22">
        <f>$A631+C631</f>
        <v>3137.560866034490</v>
      </c>
      <c r="B632" s="23">
        <v>2</v>
      </c>
      <c r="C632" s="24">
        <v>5</v>
      </c>
      <c r="D632" t="b" s="25">
        <f>D$3</f>
        <v>1</v>
      </c>
      <c r="E632" s="24">
        <f>IF(B632-B631&gt;0,(B632-B631)/'data'!$G$26*100-1,E631-C632)</f>
        <v>-3090</v>
      </c>
      <c r="F632" s="25">
        <f>3600*(B632*'data'!$C$15/1000-H632-I632)/C632</f>
        <v>241.739864531725</v>
      </c>
      <c r="G632" s="25">
        <f>IF(N632&gt;B632,0,IF(E632&gt;0,'data'!$H$29,IF(F632&lt;0,0,F632)))</f>
        <v>241.739864531725</v>
      </c>
      <c r="H632" s="30">
        <f>(J632*'data'!$C$16+K632*OFFSET('data'!$C$17,0,$D$3)-I631*(OFFSET('data'!$C$18,0,$D$3)+'data'!$C$19+OFFSET('data'!$C$20,0,$D$3)))*$C632/60</f>
        <v>-0.335527046998898</v>
      </c>
      <c r="I632" s="30">
        <f>(G631/60)*$C632/60+H632+I631</f>
        <v>13.0904814604951</v>
      </c>
      <c r="J632" s="30">
        <f>J631+('data'!$C$19*I631-'data'!$C$16*J631)*$C632/60</f>
        <v>61.2772624816085</v>
      </c>
      <c r="K632" s="30">
        <f>K631+(OFFSET('data'!$C$20,0,$D$3)*I631-OFFSET('data'!$C$17,0,$D$3)*K631)*$C632/60</f>
        <v>117.424314395674</v>
      </c>
      <c r="L632" s="28">
        <f>$A632/60</f>
        <v>52.2926811005748</v>
      </c>
      <c r="M632" s="24">
        <f>I632/'data'!$C$15*1000</f>
        <v>1.99996596594853</v>
      </c>
      <c r="N632" s="24">
        <f>N631+'data'!$G$21*(M631-N631)/60*C631</f>
        <v>1.99321644508582</v>
      </c>
      <c r="O632" s="25">
        <f>IF(N632&lt;='data'!$G$22,1.89,1.47)</f>
        <v>1.89</v>
      </c>
      <c r="P632" s="24">
        <f>$A632</f>
        <v>3137.560866034490</v>
      </c>
      <c r="Q632" s="29">
        <f>'data'!$G$23-'data'!$G$23*(1-('data'!$G$22^O632)/('data'!$G$22^O632+N632^O632))</f>
        <v>63.4160020499693</v>
      </c>
      <c r="R632" s="29">
        <f>VLOOKUP(IF(P632-'data'!$G$24&lt;0,0,P632-'data'!$G$24),P2:Q1104,2)</f>
        <v>63.4222617131672</v>
      </c>
    </row>
    <row r="633" ht="20.05" customHeight="1">
      <c r="A633" s="22">
        <f>$A632+C632</f>
        <v>3142.560866034490</v>
      </c>
      <c r="B633" s="23">
        <v>2</v>
      </c>
      <c r="C633" s="24">
        <v>5</v>
      </c>
      <c r="D633" t="b" s="25">
        <f>D$3</f>
        <v>1</v>
      </c>
      <c r="E633" s="24">
        <f>IF(B633-B632&gt;0,(B633-B632)/'data'!$G$26*100-1,E632-C633)</f>
        <v>-3095</v>
      </c>
      <c r="F633" s="25">
        <f>3600*(B633*'data'!$C$15/1000-H633-I633)/C633</f>
        <v>241.898115884638</v>
      </c>
      <c r="G633" s="25">
        <f>IF(N633&gt;B633,0,IF(E633&gt;0,'data'!$H$29,IF(F633&lt;0,0,F633)))</f>
        <v>241.898115884638</v>
      </c>
      <c r="H633" s="30">
        <f>(J633*'data'!$C$16+K633*OFFSET('data'!$C$17,0,$D$3)-I632*(OFFSET('data'!$C$18,0,$D$3)+'data'!$C$19+OFFSET('data'!$C$20,0,$D$3)))*$C633/60</f>
        <v>-0.33574832619711</v>
      </c>
      <c r="I633" s="30">
        <f>(G632/60)*$C633/60+H633+I632</f>
        <v>13.0904829461476</v>
      </c>
      <c r="J633" s="30">
        <f>J632+('data'!$C$19*I632-'data'!$C$16*J632)*$C633/60</f>
        <v>61.2340363504098</v>
      </c>
      <c r="K633" s="30">
        <f>K632+(OFFSET('data'!$C$20,0,$D$3)*I632-OFFSET('data'!$C$17,0,$D$3)*K632)*$C633/60</f>
        <v>117.508960861249</v>
      </c>
      <c r="L633" s="28">
        <f>$A633/60</f>
        <v>52.3760144339082</v>
      </c>
      <c r="M633" s="24">
        <f>I633/'data'!$C$15*1000</f>
        <v>1.99996619292677</v>
      </c>
      <c r="N633" s="24">
        <f>N632+'data'!$G$21*(M632-N632)/60*C632</f>
        <v>1.99329586813697</v>
      </c>
      <c r="O633" s="25">
        <f>IF(N633&lt;='data'!$G$22,1.89,1.47)</f>
        <v>1.89</v>
      </c>
      <c r="P633" s="24">
        <f>$A633</f>
        <v>3142.560866034490</v>
      </c>
      <c r="Q633" s="29">
        <f>'data'!$G$23-'data'!$G$23*(1-('data'!$G$22^O633)/('data'!$G$22^O633+N633^O633))</f>
        <v>63.414482818386</v>
      </c>
      <c r="R633" s="29">
        <f>VLOOKUP(IF(P633-'data'!$G$24&lt;0,0,P633-'data'!$G$24),P2:Q1104,2)</f>
        <v>63.4206689513567</v>
      </c>
    </row>
    <row r="634" ht="20.05" customHeight="1">
      <c r="A634" s="22">
        <f>$A633+C633</f>
        <v>3147.560866034490</v>
      </c>
      <c r="B634" s="23">
        <v>2</v>
      </c>
      <c r="C634" s="24">
        <v>5</v>
      </c>
      <c r="D634" t="b" s="25">
        <f>D$3</f>
        <v>1</v>
      </c>
      <c r="E634" s="24">
        <f>IF(B634-B633&gt;0,(B634-B633)/'data'!$G$26*100-1,E633-C634)</f>
        <v>-3100</v>
      </c>
      <c r="F634" s="25">
        <f>3600*(B634*'data'!$C$15/1000-H634-I634)/C634</f>
        <v>242.055310222326</v>
      </c>
      <c r="G634" s="25">
        <f>IF(N634&gt;B634,0,IF(E634&gt;0,'data'!$H$29,IF(F634&lt;0,0,F634)))</f>
        <v>242.055310222326</v>
      </c>
      <c r="H634" s="30">
        <f>(J634*'data'!$C$16+K634*OFFSET('data'!$C$17,0,$D$3)-I633*(OFFSET('data'!$C$18,0,$D$3)+'data'!$C$19+OFFSET('data'!$C$20,0,$D$3)))*$C634/60</f>
        <v>-0.335968128530722</v>
      </c>
      <c r="I634" s="30">
        <f>(G633/60)*$C634/60+H634+I633</f>
        <v>13.0904844230122</v>
      </c>
      <c r="J634" s="30">
        <f>J633+('data'!$C$19*I633-'data'!$C$16*J633)*$C634/60</f>
        <v>61.191063921507</v>
      </c>
      <c r="K634" s="30">
        <f>K633+(OFFSET('data'!$C$20,0,$D$3)*I633-OFFSET('data'!$C$17,0,$D$3)*K633)*$C634/60</f>
        <v>117.593574869848</v>
      </c>
      <c r="L634" s="28">
        <f>$A634/60</f>
        <v>52.4593477672415</v>
      </c>
      <c r="M634" s="24">
        <f>I634/'data'!$C$15*1000</f>
        <v>1.99996641856239</v>
      </c>
      <c r="N634" s="24">
        <f>N633+'data'!$G$21*(M633-N633)/60*C633</f>
        <v>1.99337435927104</v>
      </c>
      <c r="O634" s="25">
        <f>IF(N634&lt;='data'!$G$22,1.89,1.47)</f>
        <v>1.89</v>
      </c>
      <c r="P634" s="24">
        <f>$A634</f>
        <v>3147.560866034490</v>
      </c>
      <c r="Q634" s="29">
        <f>'data'!$G$23-'data'!$G$23*(1-('data'!$G$22^O634)/('data'!$G$22^O634+N634^O634))</f>
        <v>63.4129814314204</v>
      </c>
      <c r="R634" s="29">
        <f>VLOOKUP(IF(P634-'data'!$G$24&lt;0,0,P634-'data'!$G$24),P2:Q1104,2)</f>
        <v>63.4190949000087</v>
      </c>
    </row>
    <row r="635" ht="20.05" customHeight="1">
      <c r="A635" s="22">
        <f>$A634+C634</f>
        <v>3152.560866034490</v>
      </c>
      <c r="B635" s="23">
        <v>2</v>
      </c>
      <c r="C635" s="24">
        <v>5</v>
      </c>
      <c r="D635" t="b" s="25">
        <f>D$3</f>
        <v>1</v>
      </c>
      <c r="E635" s="24">
        <f>IF(B635-B634&gt;0,(B635-B634)/'data'!$G$26*100-1,E634-C635)</f>
        <v>-3105</v>
      </c>
      <c r="F635" s="25">
        <f>3600*(B635*'data'!$C$15/1000-H635-I635)/C635</f>
        <v>242.211453797809</v>
      </c>
      <c r="G635" s="25">
        <f>IF(N635&gt;B635,0,IF(E635&gt;0,'data'!$H$29,IF(F635&lt;0,0,F635)))</f>
        <v>242.211453797809</v>
      </c>
      <c r="H635" s="30">
        <f>(J635*'data'!$C$16+K635*OFFSET('data'!$C$17,0,$D$3)-I634*(OFFSET('data'!$C$18,0,$D$3)+'data'!$C$19+OFFSET('data'!$C$20,0,$D$3)))*$C635/60</f>
        <v>-0.336186462736082</v>
      </c>
      <c r="I635" s="30">
        <f>(G634/60)*$C635/60+H635+I634</f>
        <v>13.0904858911405</v>
      </c>
      <c r="J635" s="30">
        <f>J634+('data'!$C$19*I634-'data'!$C$16*J634)*$C635/60</f>
        <v>61.1483437058718</v>
      </c>
      <c r="K635" s="30">
        <f>K634+(OFFSET('data'!$C$20,0,$D$3)*I634-OFFSET('data'!$C$17,0,$D$3)*K634)*$C635/60</f>
        <v>117.678156433835</v>
      </c>
      <c r="L635" s="28">
        <f>$A635/60</f>
        <v>52.5426811005748</v>
      </c>
      <c r="M635" s="24">
        <f>I635/'data'!$C$15*1000</f>
        <v>1.99996664286328</v>
      </c>
      <c r="N635" s="24">
        <f>N634+'data'!$G$21*(M634-N634)/60*C634</f>
        <v>1.9934519294383</v>
      </c>
      <c r="O635" s="25">
        <f>IF(N635&lt;='data'!$G$22,1.89,1.47)</f>
        <v>1.89</v>
      </c>
      <c r="P635" s="24">
        <f>$A635</f>
        <v>3152.560866034490</v>
      </c>
      <c r="Q635" s="29">
        <f>'data'!$G$23-'data'!$G$23*(1-('data'!$G$22^O635)/('data'!$G$22^O635+N635^O635))</f>
        <v>63.4114976789629</v>
      </c>
      <c r="R635" s="29">
        <f>VLOOKUP(IF(P635-'data'!$G$24&lt;0,0,P635-'data'!$G$24),P2:Q1104,2)</f>
        <v>63.417539338790</v>
      </c>
    </row>
    <row r="636" ht="20.05" customHeight="1">
      <c r="A636" s="22">
        <f>$A635+C635</f>
        <v>3157.560866034490</v>
      </c>
      <c r="B636" s="23">
        <v>2</v>
      </c>
      <c r="C636" s="24">
        <v>5</v>
      </c>
      <c r="D636" t="b" s="25">
        <f>D$3</f>
        <v>1</v>
      </c>
      <c r="E636" s="24">
        <f>IF(B636-B635&gt;0,(B636-B635)/'data'!$G$26*100-1,E635-C636)</f>
        <v>-3110</v>
      </c>
      <c r="F636" s="25">
        <f>3600*(B636*'data'!$C$15/1000-H636-I636)/C636</f>
        <v>242.366552827452</v>
      </c>
      <c r="G636" s="25">
        <f>IF(N636&gt;B636,0,IF(E636&gt;0,'data'!$H$29,IF(F636&lt;0,0,F636)))</f>
        <v>242.366552827452</v>
      </c>
      <c r="H636" s="30">
        <f>(J636*'data'!$C$16+K636*OFFSET('data'!$C$17,0,$D$3)-I635*(OFFSET('data'!$C$18,0,$D$3)+'data'!$C$19+OFFSET('data'!$C$20,0,$D$3)))*$C636/60</f>
        <v>-0.33640333749823</v>
      </c>
      <c r="I636" s="30">
        <f>(G635/60)*$C636/60+H636+I635</f>
        <v>13.0904873505837</v>
      </c>
      <c r="J636" s="30">
        <f>J635+('data'!$C$19*I635-'data'!$C$16*J635)*$C636/60</f>
        <v>61.1058742232155</v>
      </c>
      <c r="K636" s="30">
        <f>K635+(OFFSET('data'!$C$20,0,$D$3)*I635-OFFSET('data'!$C$17,0,$D$3)*K635)*$C636/60</f>
        <v>117.762705565570</v>
      </c>
      <c r="L636" s="28">
        <f>$A636/60</f>
        <v>52.6260144339082</v>
      </c>
      <c r="M636" s="24">
        <f>I636/'data'!$C$15*1000</f>
        <v>1.99996686583726</v>
      </c>
      <c r="N636" s="24">
        <f>N635+'data'!$G$21*(M635-N635)/60*C635</f>
        <v>1.99352858946026</v>
      </c>
      <c r="O636" s="25">
        <f>IF(N636&lt;='data'!$G$22,1.89,1.47)</f>
        <v>1.89</v>
      </c>
      <c r="P636" s="24">
        <f>$A636</f>
        <v>3157.560866034490</v>
      </c>
      <c r="Q636" s="29">
        <f>'data'!$G$23-'data'!$G$23*(1-('data'!$G$22^O636)/('data'!$G$22^O636+N636^O636))</f>
        <v>63.4100313533844</v>
      </c>
      <c r="R636" s="29">
        <f>VLOOKUP(IF(P636-'data'!$G$24&lt;0,0,P636-'data'!$G$24),P2:Q1104,2)</f>
        <v>63.4160020499693</v>
      </c>
    </row>
    <row r="637" ht="20.05" customHeight="1">
      <c r="A637" s="22">
        <f>$A636+C636</f>
        <v>3162.560866034490</v>
      </c>
      <c r="B637" s="23">
        <v>2</v>
      </c>
      <c r="C637" s="24">
        <v>5</v>
      </c>
      <c r="D637" t="b" s="25">
        <f>D$3</f>
        <v>1</v>
      </c>
      <c r="E637" s="24">
        <f>IF(B637-B636&gt;0,(B637-B636)/'data'!$G$26*100-1,E636-C637)</f>
        <v>-3115</v>
      </c>
      <c r="F637" s="25">
        <f>3600*(B637*'data'!$C$15/1000-H637-I637)/C637</f>
        <v>242.520613490966</v>
      </c>
      <c r="G637" s="25">
        <f>IF(N637&gt;B637,0,IF(E637&gt;0,'data'!$H$29,IF(F637&lt;0,0,F637)))</f>
        <v>242.520613490966</v>
      </c>
      <c r="H637" s="30">
        <f>(J637*'data'!$C$16+K637*OFFSET('data'!$C$17,0,$D$3)-I636*(OFFSET('data'!$C$18,0,$D$3)+'data'!$C$19+OFFSET('data'!$C$20,0,$D$3)))*$C637/60</f>
        <v>-0.3366187614512</v>
      </c>
      <c r="I637" s="30">
        <f>(G636/60)*$C637/60+H637+I636</f>
        <v>13.0904888013929</v>
      </c>
      <c r="J637" s="30">
        <f>J636+('data'!$C$19*I636-'data'!$C$16*J636)*$C637/60</f>
        <v>61.0636540019374</v>
      </c>
      <c r="K637" s="30">
        <f>K636+(OFFSET('data'!$C$20,0,$D$3)*I636-OFFSET('data'!$C$17,0,$D$3)*K636)*$C637/60</f>
        <v>117.847222277408</v>
      </c>
      <c r="L637" s="28">
        <f>$A637/60</f>
        <v>52.7093477672415</v>
      </c>
      <c r="M637" s="24">
        <f>I637/'data'!$C$15*1000</f>
        <v>1.99996708749213</v>
      </c>
      <c r="N637" s="24">
        <f>N636+'data'!$G$21*(M636-N636)/60*C636</f>
        <v>1.99360435003118</v>
      </c>
      <c r="O637" s="25">
        <f>IF(N637&lt;='data'!$G$22,1.89,1.47)</f>
        <v>1.89</v>
      </c>
      <c r="P637" s="24">
        <f>$A637</f>
        <v>3162.560866034490</v>
      </c>
      <c r="Q637" s="29">
        <f>'data'!$G$23-'data'!$G$23*(1-('data'!$G$22^O637)/('data'!$G$22^O637+N637^O637))</f>
        <v>63.4085822495071</v>
      </c>
      <c r="R637" s="29">
        <f>VLOOKUP(IF(P637-'data'!$G$24&lt;0,0,P637-'data'!$G$24),P2:Q1104,2)</f>
        <v>63.414482818386</v>
      </c>
    </row>
    <row r="638" ht="20.05" customHeight="1">
      <c r="A638" s="22">
        <f>$A637+C637</f>
        <v>3167.560866034490</v>
      </c>
      <c r="B638" s="23">
        <v>2</v>
      </c>
      <c r="C638" s="24">
        <v>5</v>
      </c>
      <c r="D638" t="b" s="25">
        <f>D$3</f>
        <v>1</v>
      </c>
      <c r="E638" s="24">
        <f>IF(B638-B637&gt;0,(B638-B637)/'data'!$G$26*100-1,E637-C638)</f>
        <v>-3120</v>
      </c>
      <c r="F638" s="25">
        <f>3600*(B638*'data'!$C$15/1000-H638-I638)/C638</f>
        <v>242.673641931928</v>
      </c>
      <c r="G638" s="25">
        <f>IF(N638&gt;B638,0,IF(E638&gt;0,'data'!$H$29,IF(F638&lt;0,0,F638)))</f>
        <v>242.673641931928</v>
      </c>
      <c r="H638" s="30">
        <f>(J638*'data'!$C$16+K638*OFFSET('data'!$C$17,0,$D$3)-I637*(OFFSET('data'!$C$18,0,$D$3)+'data'!$C$19+OFFSET('data'!$C$20,0,$D$3)))*$C638/60</f>
        <v>-0.336832743178336</v>
      </c>
      <c r="I638" s="30">
        <f>(G637/60)*$C638/60+H638+I637</f>
        <v>13.0904902436187</v>
      </c>
      <c r="J638" s="30">
        <f>J637+('data'!$C$19*I637-'data'!$C$16*J637)*$C638/60</f>
        <v>61.0216815790741</v>
      </c>
      <c r="K638" s="30">
        <f>K637+(OFFSET('data'!$C$20,0,$D$3)*I637-OFFSET('data'!$C$17,0,$D$3)*K637)*$C638/60</f>
        <v>117.9317065817</v>
      </c>
      <c r="L638" s="28">
        <f>$A638/60</f>
        <v>52.7926811005748</v>
      </c>
      <c r="M638" s="24">
        <f>I638/'data'!$C$15*1000</f>
        <v>1.99996730783563</v>
      </c>
      <c r="N638" s="24">
        <f>N637+'data'!$G$21*(M637-N637)/60*C637</f>
        <v>1.99367922171957</v>
      </c>
      <c r="O638" s="25">
        <f>IF(N638&lt;='data'!$G$22,1.89,1.47)</f>
        <v>1.89</v>
      </c>
      <c r="P638" s="24">
        <f>$A638</f>
        <v>3167.560866034490</v>
      </c>
      <c r="Q638" s="29">
        <f>'data'!$G$23-'data'!$G$23*(1-('data'!$G$22^O638)/('data'!$G$22^O638+N638^O638))</f>
        <v>63.4071501645754</v>
      </c>
      <c r="R638" s="29">
        <f>VLOOKUP(IF(P638-'data'!$G$24&lt;0,0,P638-'data'!$G$24),P2:Q1104,2)</f>
        <v>63.4129814314204</v>
      </c>
    </row>
    <row r="639" ht="20.05" customHeight="1">
      <c r="A639" s="22">
        <f>$A638+C638</f>
        <v>3172.560866034490</v>
      </c>
      <c r="B639" s="23">
        <v>2</v>
      </c>
      <c r="C639" s="24">
        <v>5</v>
      </c>
      <c r="D639" t="b" s="25">
        <f>D$3</f>
        <v>1</v>
      </c>
      <c r="E639" s="24">
        <f>IF(B639-B638&gt;0,(B639-B638)/'data'!$G$26*100-1,E638-C639)</f>
        <v>-3125</v>
      </c>
      <c r="F639" s="25">
        <f>3600*(B639*'data'!$C$15/1000-H639-I639)/C639</f>
        <v>242.825644257687</v>
      </c>
      <c r="G639" s="25">
        <f>IF(N639&gt;B639,0,IF(E639&gt;0,'data'!$H$29,IF(F639&lt;0,0,F639)))</f>
        <v>242.825644257687</v>
      </c>
      <c r="H639" s="30">
        <f>(J639*'data'!$C$16+K639*OFFSET('data'!$C$17,0,$D$3)-I638*(OFFSET('data'!$C$18,0,$D$3)+'data'!$C$19+OFFSET('data'!$C$20,0,$D$3)))*$C639/60</f>
        <v>-0.337045291212567</v>
      </c>
      <c r="I639" s="30">
        <f>(G638/60)*$C639/60+H639+I638</f>
        <v>13.0904916773116</v>
      </c>
      <c r="J639" s="30">
        <f>J638+('data'!$C$19*I638-'data'!$C$16*J638)*$C639/60</f>
        <v>60.9799555002483</v>
      </c>
      <c r="K639" s="30">
        <f>K638+(OFFSET('data'!$C$20,0,$D$3)*I638-OFFSET('data'!$C$17,0,$D$3)*K638)*$C639/60</f>
        <v>118.016158490794</v>
      </c>
      <c r="L639" s="28">
        <f>$A639/60</f>
        <v>52.8760144339082</v>
      </c>
      <c r="M639" s="24">
        <f>I639/'data'!$C$15*1000</f>
        <v>1.99996752687547</v>
      </c>
      <c r="N639" s="24">
        <f>N638+'data'!$G$21*(M638-N638)/60*C638</f>
        <v>1.99375321496966</v>
      </c>
      <c r="O639" s="25">
        <f>IF(N639&lt;='data'!$G$22,1.89,1.47)</f>
        <v>1.89</v>
      </c>
      <c r="P639" s="24">
        <f>$A639</f>
        <v>3172.560866034490</v>
      </c>
      <c r="Q639" s="29">
        <f>'data'!$G$23-'data'!$G$23*(1-('data'!$G$22^O639)/('data'!$G$22^O639+N639^O639))</f>
        <v>63.4057348982271</v>
      </c>
      <c r="R639" s="29">
        <f>VLOOKUP(IF(P639-'data'!$G$24&lt;0,0,P639-'data'!$G$24),P2:Q1104,2)</f>
        <v>63.4114976789629</v>
      </c>
    </row>
    <row r="640" ht="20.05" customHeight="1">
      <c r="A640" s="22">
        <f>$A639+C639</f>
        <v>3177.560866034490</v>
      </c>
      <c r="B640" s="23">
        <v>2</v>
      </c>
      <c r="C640" s="24">
        <v>5</v>
      </c>
      <c r="D640" t="b" s="25">
        <f>D$3</f>
        <v>1</v>
      </c>
      <c r="E640" s="24">
        <f>IF(B640-B639&gt;0,(B640-B639)/'data'!$G$26*100-1,E639-C640)</f>
        <v>-3130</v>
      </c>
      <c r="F640" s="25">
        <f>3600*(B640*'data'!$C$15/1000-H640-I640)/C640</f>
        <v>242.976626539809</v>
      </c>
      <c r="G640" s="25">
        <f>IF(N640&gt;B640,0,IF(E640&gt;0,'data'!$H$29,IF(F640&lt;0,0,F640)))</f>
        <v>242.976626539809</v>
      </c>
      <c r="H640" s="30">
        <f>(J640*'data'!$C$16+K640*OFFSET('data'!$C$17,0,$D$3)-I639*(OFFSET('data'!$C$18,0,$D$3)+'data'!$C$19+OFFSET('data'!$C$20,0,$D$3)))*$C640/60</f>
        <v>-0.337256414036726</v>
      </c>
      <c r="I640" s="30">
        <f>(G639/60)*$C640/60+H640+I639</f>
        <v>13.0904931025217</v>
      </c>
      <c r="J640" s="30">
        <f>J639+('data'!$C$19*I639-'data'!$C$16*J639)*$C640/60</f>
        <v>60.938474319619</v>
      </c>
      <c r="K640" s="30">
        <f>K639+(OFFSET('data'!$C$20,0,$D$3)*I639-OFFSET('data'!$C$17,0,$D$3)*K639)*$C640/60</f>
        <v>118.100578017032</v>
      </c>
      <c r="L640" s="28">
        <f>$A640/60</f>
        <v>52.9593477672415</v>
      </c>
      <c r="M640" s="24">
        <f>I640/'data'!$C$15*1000</f>
        <v>1.99996774461931</v>
      </c>
      <c r="N640" s="24">
        <f>N639+'data'!$G$21*(M639-N639)/60*C639</f>
        <v>1.99382634010289</v>
      </c>
      <c r="O640" s="25">
        <f>IF(N640&lt;='data'!$G$22,1.89,1.47)</f>
        <v>1.89</v>
      </c>
      <c r="P640" s="24">
        <f>$A640</f>
        <v>3177.560866034490</v>
      </c>
      <c r="Q640" s="29">
        <f>'data'!$G$23-'data'!$G$23*(1-('data'!$G$22^O640)/('data'!$G$22^O640+N640^O640))</f>
        <v>63.4043362524649</v>
      </c>
      <c r="R640" s="29">
        <f>VLOOKUP(IF(P640-'data'!$G$24&lt;0,0,P640-'data'!$G$24),P2:Q1104,2)</f>
        <v>63.4100313533844</v>
      </c>
    </row>
    <row r="641" ht="20.05" customHeight="1">
      <c r="A641" s="22">
        <f>$A640+C640</f>
        <v>3182.560866034490</v>
      </c>
      <c r="B641" s="23">
        <v>2</v>
      </c>
      <c r="C641" s="24">
        <v>5</v>
      </c>
      <c r="D641" t="b" s="25">
        <f>D$3</f>
        <v>1</v>
      </c>
      <c r="E641" s="24">
        <f>IF(B641-B640&gt;0,(B641-B640)/'data'!$G$26*100-1,E640-C641)</f>
        <v>-3135</v>
      </c>
      <c r="F641" s="25">
        <f>3600*(B641*'data'!$C$15/1000-H641-I641)/C641</f>
        <v>243.126594814282</v>
      </c>
      <c r="G641" s="25">
        <f>IF(N641&gt;B641,0,IF(E641&gt;0,'data'!$H$29,IF(F641&lt;0,0,F641)))</f>
        <v>243.126594814282</v>
      </c>
      <c r="H641" s="30">
        <f>(J641*'data'!$C$16+K641*OFFSET('data'!$C$17,0,$D$3)-I640*(OFFSET('data'!$C$18,0,$D$3)+'data'!$C$19+OFFSET('data'!$C$20,0,$D$3)))*$C641/60</f>
        <v>-0.337466120083827</v>
      </c>
      <c r="I641" s="30">
        <f>(G640/60)*$C641/60+H641+I640</f>
        <v>13.0904945192987</v>
      </c>
      <c r="J641" s="30">
        <f>J640+('data'!$C$19*I640-'data'!$C$16*J640)*$C641/60</f>
        <v>60.897236599831</v>
      </c>
      <c r="K641" s="30">
        <f>K640+(OFFSET('data'!$C$20,0,$D$3)*I640-OFFSET('data'!$C$17,0,$D$3)*K640)*$C641/60</f>
        <v>118.184965172753</v>
      </c>
      <c r="L641" s="28">
        <f>$A641/60</f>
        <v>53.0426811005748</v>
      </c>
      <c r="M641" s="24">
        <f>I641/'data'!$C$15*1000</f>
        <v>1.99996796107474</v>
      </c>
      <c r="N641" s="24">
        <f>N640+'data'!$G$21*(M640-N640)/60*C640</f>
        <v>1.99389860731933</v>
      </c>
      <c r="O641" s="25">
        <f>IF(N641&lt;='data'!$G$22,1.89,1.47)</f>
        <v>1.89</v>
      </c>
      <c r="P641" s="24">
        <f>$A641</f>
        <v>3182.560866034490</v>
      </c>
      <c r="Q641" s="29">
        <f>'data'!$G$23-'data'!$G$23*(1-('data'!$G$22^O641)/('data'!$G$22^O641+N641^O641))</f>
        <v>63.4029540316284</v>
      </c>
      <c r="R641" s="29">
        <f>VLOOKUP(IF(P641-'data'!$G$24&lt;0,0,P641-'data'!$G$24),P2:Q1104,2)</f>
        <v>63.4085822495071</v>
      </c>
    </row>
    <row r="642" ht="20.05" customHeight="1">
      <c r="A642" s="22">
        <f>$A641+C641</f>
        <v>3187.560866034490</v>
      </c>
      <c r="B642" s="23">
        <v>2</v>
      </c>
      <c r="C642" s="24">
        <v>5</v>
      </c>
      <c r="D642" t="b" s="25">
        <f>D$3</f>
        <v>1</v>
      </c>
      <c r="E642" s="24">
        <f>IF(B642-B641&gt;0,(B642-B641)/'data'!$G$26*100-1,E641-C642)</f>
        <v>-3140</v>
      </c>
      <c r="F642" s="25">
        <f>3600*(B642*'data'!$C$15/1000-H642-I642)/C642</f>
        <v>243.275555081431</v>
      </c>
      <c r="G642" s="25">
        <f>IF(N642&gt;B642,0,IF(E642&gt;0,'data'!$H$29,IF(F642&lt;0,0,F642)))</f>
        <v>243.275555081431</v>
      </c>
      <c r="H642" s="30">
        <f>(J642*'data'!$C$16+K642*OFFSET('data'!$C$17,0,$D$3)-I641*(OFFSET('data'!$C$18,0,$D$3)+'data'!$C$19+OFFSET('data'!$C$20,0,$D$3)))*$C642/60</f>
        <v>-0.337674417737356</v>
      </c>
      <c r="I642" s="30">
        <f>(G641/60)*$C642/60+H642+I641</f>
        <v>13.0904959276923</v>
      </c>
      <c r="J642" s="30">
        <f>J641+('data'!$C$19*I641-'data'!$C$16*J641)*$C642/60</f>
        <v>60.8562409119652</v>
      </c>
      <c r="K642" s="30">
        <f>K641+(OFFSET('data'!$C$20,0,$D$3)*I641-OFFSET('data'!$C$17,0,$D$3)*K641)*$C642/60</f>
        <v>118.269319970291</v>
      </c>
      <c r="L642" s="28">
        <f>$A642/60</f>
        <v>53.1260144339082</v>
      </c>
      <c r="M642" s="24">
        <f>I642/'data'!$C$15*1000</f>
        <v>1.99996817624935</v>
      </c>
      <c r="N642" s="24">
        <f>N641+'data'!$G$21*(M641-N641)/60*C641</f>
        <v>1.9939700266991</v>
      </c>
      <c r="O642" s="25">
        <f>IF(N642&lt;='data'!$G$22,1.89,1.47)</f>
        <v>1.89</v>
      </c>
      <c r="P642" s="24">
        <f>$A642</f>
        <v>3187.560866034490</v>
      </c>
      <c r="Q642" s="29">
        <f>'data'!$G$23-'data'!$G$23*(1-('data'!$G$22^O642)/('data'!$G$22^O642+N642^O642))</f>
        <v>63.4015880423669</v>
      </c>
      <c r="R642" s="29">
        <f>VLOOKUP(IF(P642-'data'!$G$24&lt;0,0,P642-'data'!$G$24),P2:Q1104,2)</f>
        <v>63.4071501645754</v>
      </c>
    </row>
    <row r="643" ht="20.05" customHeight="1">
      <c r="A643" s="22">
        <f>$A642+C642</f>
        <v>3192.560866034490</v>
      </c>
      <c r="B643" s="23">
        <v>2</v>
      </c>
      <c r="C643" s="24">
        <v>5</v>
      </c>
      <c r="D643" t="b" s="25">
        <f>D$3</f>
        <v>1</v>
      </c>
      <c r="E643" s="24">
        <f>IF(B643-B642&gt;0,(B643-B642)/'data'!$G$26*100-1,E642-C643)</f>
        <v>-3145</v>
      </c>
      <c r="F643" s="25">
        <f>3600*(B643*'data'!$C$15/1000-H643-I643)/C643</f>
        <v>243.423513306580</v>
      </c>
      <c r="G643" s="25">
        <f>IF(N643&gt;B643,0,IF(E643&gt;0,'data'!$H$29,IF(F643&lt;0,0,F643)))</f>
        <v>243.423513306580</v>
      </c>
      <c r="H643" s="30">
        <f>(J643*'data'!$C$16+K643*OFFSET('data'!$C$17,0,$D$3)-I642*(OFFSET('data'!$C$18,0,$D$3)+'data'!$C$19+OFFSET('data'!$C$20,0,$D$3)))*$C643/60</f>
        <v>-0.337881315331586</v>
      </c>
      <c r="I643" s="30">
        <f>(G642/60)*$C643/60+H643+I642</f>
        <v>13.0904973277516</v>
      </c>
      <c r="J643" s="30">
        <f>J642+('data'!$C$19*I642-'data'!$C$16*J642)*$C643/60</f>
        <v>60.8154858354892</v>
      </c>
      <c r="K643" s="30">
        <f>K642+(OFFSET('data'!$C$20,0,$D$3)*I642-OFFSET('data'!$C$17,0,$D$3)*K642)*$C643/60</f>
        <v>118.353642421976</v>
      </c>
      <c r="L643" s="28">
        <f>$A643/60</f>
        <v>53.2093477672415</v>
      </c>
      <c r="M643" s="24">
        <f>I643/'data'!$C$15*1000</f>
        <v>1.99996839015065</v>
      </c>
      <c r="N643" s="24">
        <f>N642+'data'!$G$21*(M642-N642)/60*C642</f>
        <v>1.9940406082038</v>
      </c>
      <c r="O643" s="25">
        <f>IF(N643&lt;='data'!$G$22,1.89,1.47)</f>
        <v>1.89</v>
      </c>
      <c r="P643" s="24">
        <f>$A643</f>
        <v>3192.560866034490</v>
      </c>
      <c r="Q643" s="29">
        <f>'data'!$G$23-'data'!$G$23*(1-('data'!$G$22^O643)/('data'!$G$22^O643+N643^O643))</f>
        <v>63.4002380936115</v>
      </c>
      <c r="R643" s="29">
        <f>VLOOKUP(IF(P643-'data'!$G$24&lt;0,0,P643-'data'!$G$24),P2:Q1104,2)</f>
        <v>63.4057348982271</v>
      </c>
    </row>
    <row r="644" ht="20.05" customHeight="1">
      <c r="A644" s="22">
        <f>$A643+C643</f>
        <v>3197.560866034490</v>
      </c>
      <c r="B644" s="23">
        <v>2</v>
      </c>
      <c r="C644" s="24">
        <v>5</v>
      </c>
      <c r="D644" t="b" s="25">
        <f>D$3</f>
        <v>1</v>
      </c>
      <c r="E644" s="24">
        <f>IF(B644-B643&gt;0,(B644-B643)/'data'!$G$26*100-1,E643-C644)</f>
        <v>-3150</v>
      </c>
      <c r="F644" s="25">
        <f>3600*(B644*'data'!$C$15/1000-H644-I644)/C644</f>
        <v>243.570475419876</v>
      </c>
      <c r="G644" s="25">
        <f>IF(N644&gt;B644,0,IF(E644&gt;0,'data'!$H$29,IF(F644&lt;0,0,F644)))</f>
        <v>243.570475419876</v>
      </c>
      <c r="H644" s="30">
        <f>(J644*'data'!$C$16+K644*OFFSET('data'!$C$17,0,$D$3)-I643*(OFFSET('data'!$C$18,0,$D$3)+'data'!$C$19+OFFSET('data'!$C$20,0,$D$3)))*$C644/60</f>
        <v>-0.33808682115183</v>
      </c>
      <c r="I644" s="30">
        <f>(G643/60)*$C644/60+H644+I643</f>
        <v>13.0904987195256</v>
      </c>
      <c r="J644" s="30">
        <f>J643+('data'!$C$19*I643-'data'!$C$16*J643)*$C644/60</f>
        <v>60.7749699582079</v>
      </c>
      <c r="K644" s="30">
        <f>K643+(OFFSET('data'!$C$20,0,$D$3)*I643-OFFSET('data'!$C$17,0,$D$3)*K643)*$C644/60</f>
        <v>118.437932540134</v>
      </c>
      <c r="L644" s="28">
        <f>$A644/60</f>
        <v>53.2926811005748</v>
      </c>
      <c r="M644" s="24">
        <f>I644/'data'!$C$15*1000</f>
        <v>1.99996860278612</v>
      </c>
      <c r="N644" s="24">
        <f>N643+'data'!$G$21*(M643-N643)/60*C643</f>
        <v>1.99411036167791</v>
      </c>
      <c r="O644" s="25">
        <f>IF(N644&lt;='data'!$G$22,1.89,1.47)</f>
        <v>1.89</v>
      </c>
      <c r="P644" s="24">
        <f>$A644</f>
        <v>3197.560866034490</v>
      </c>
      <c r="Q644" s="29">
        <f>'data'!$G$23-'data'!$G$23*(1-('data'!$G$22^O644)/('data'!$G$22^O644+N644^O644))</f>
        <v>63.3989039965481</v>
      </c>
      <c r="R644" s="29">
        <f>VLOOKUP(IF(P644-'data'!$G$24&lt;0,0,P644-'data'!$G$24),P2:Q1104,2)</f>
        <v>63.4043362524649</v>
      </c>
    </row>
    <row r="645" ht="20.05" customHeight="1">
      <c r="A645" s="22">
        <f>$A644+C644</f>
        <v>3202.560866034490</v>
      </c>
      <c r="B645" s="23">
        <v>2</v>
      </c>
      <c r="C645" s="24">
        <v>5</v>
      </c>
      <c r="D645" t="b" s="25">
        <f>D$3</f>
        <v>1</v>
      </c>
      <c r="E645" s="24">
        <f>IF(B645-B644&gt;0,(B645-B644)/'data'!$G$26*100-1,E644-C645)</f>
        <v>-3155</v>
      </c>
      <c r="F645" s="25">
        <f>3600*(B645*'data'!$C$15/1000-H645-I645)/C645</f>
        <v>243.716447316728</v>
      </c>
      <c r="G645" s="25">
        <f>IF(N645&gt;B645,0,IF(E645&gt;0,'data'!$H$29,IF(F645&lt;0,0,F645)))</f>
        <v>243.716447316728</v>
      </c>
      <c r="H645" s="30">
        <f>(J645*'data'!$C$16+K645*OFFSET('data'!$C$17,0,$D$3)-I644*(OFFSET('data'!$C$18,0,$D$3)+'data'!$C$19+OFFSET('data'!$C$20,0,$D$3)))*$C645/60</f>
        <v>-0.338290943434758</v>
      </c>
      <c r="I645" s="30">
        <f>(G644/60)*$C645/60+H645+I644</f>
        <v>13.0905001030629</v>
      </c>
      <c r="J645" s="30">
        <f>J644+('data'!$C$19*I644-'data'!$C$16*J644)*$C645/60</f>
        <v>60.7346918762147</v>
      </c>
      <c r="K645" s="30">
        <f>K644+(OFFSET('data'!$C$20,0,$D$3)*I644-OFFSET('data'!$C$17,0,$D$3)*K644)*$C645/60</f>
        <v>118.522190337086</v>
      </c>
      <c r="L645" s="28">
        <f>$A645/60</f>
        <v>53.3760144339082</v>
      </c>
      <c r="M645" s="24">
        <f>I645/'data'!$C$15*1000</f>
        <v>1.99996881416318</v>
      </c>
      <c r="N645" s="24">
        <f>N644+'data'!$G$21*(M644-N644)/60*C644</f>
        <v>1.99417929685014</v>
      </c>
      <c r="O645" s="25">
        <f>IF(N645&lt;='data'!$G$22,1.89,1.47)</f>
        <v>1.89</v>
      </c>
      <c r="P645" s="24">
        <f>$A645</f>
        <v>3202.560866034490</v>
      </c>
      <c r="Q645" s="29">
        <f>'data'!$G$23-'data'!$G$23*(1-('data'!$G$22^O645)/('data'!$G$22^O645+N645^O645))</f>
        <v>63.3975855645909</v>
      </c>
      <c r="R645" s="29">
        <f>VLOOKUP(IF(P645-'data'!$G$24&lt;0,0,P645-'data'!$G$24),P2:Q1104,2)</f>
        <v>63.4029540316284</v>
      </c>
    </row>
    <row r="646" ht="20.05" customHeight="1">
      <c r="A646" s="22">
        <f>$A645+C645</f>
        <v>3207.560866034490</v>
      </c>
      <c r="B646" s="23">
        <v>2</v>
      </c>
      <c r="C646" s="24">
        <v>5</v>
      </c>
      <c r="D646" t="b" s="25">
        <f>D$3</f>
        <v>1</v>
      </c>
      <c r="E646" s="24">
        <f>IF(B646-B645&gt;0,(B646-B645)/'data'!$G$26*100-1,E645-C646)</f>
        <v>-3160</v>
      </c>
      <c r="F646" s="25">
        <f>3600*(B646*'data'!$C$15/1000-H646-I646)/C646</f>
        <v>243.861434857860</v>
      </c>
      <c r="G646" s="25">
        <f>IF(N646&gt;B646,0,IF(E646&gt;0,'data'!$H$29,IF(F646&lt;0,0,F646)))</f>
        <v>243.861434857860</v>
      </c>
      <c r="H646" s="30">
        <f>(J646*'data'!$C$16+K646*OFFSET('data'!$C$17,0,$D$3)-I645*(OFFSET('data'!$C$18,0,$D$3)+'data'!$C$19+OFFSET('data'!$C$20,0,$D$3)))*$C646/60</f>
        <v>-0.338493690368664</v>
      </c>
      <c r="I646" s="30">
        <f>(G645/60)*$C646/60+H646+I645</f>
        <v>13.0905014784119</v>
      </c>
      <c r="J646" s="30">
        <f>J645+('data'!$C$19*I645-'data'!$C$16*J645)*$C646/60</f>
        <v>60.6946501938428</v>
      </c>
      <c r="K646" s="30">
        <f>K645+(OFFSET('data'!$C$20,0,$D$3)*I645-OFFSET('data'!$C$17,0,$D$3)*K645)*$C646/60</f>
        <v>118.606415825150</v>
      </c>
      <c r="L646" s="28">
        <f>$A646/60</f>
        <v>53.4593477672415</v>
      </c>
      <c r="M646" s="24">
        <f>I646/'data'!$C$15*1000</f>
        <v>1.99996902428923</v>
      </c>
      <c r="N646" s="24">
        <f>N645+'data'!$G$21*(M645-N645)/60*C645</f>
        <v>1.99424742333482</v>
      </c>
      <c r="O646" s="25">
        <f>IF(N646&lt;='data'!$G$22,1.89,1.47)</f>
        <v>1.89</v>
      </c>
      <c r="P646" s="24">
        <f>$A646</f>
        <v>3207.560866034490</v>
      </c>
      <c r="Q646" s="29">
        <f>'data'!$G$23-'data'!$G$23*(1-('data'!$G$22^O646)/('data'!$G$22^O646+N646^O646))</f>
        <v>63.3962826133557</v>
      </c>
      <c r="R646" s="29">
        <f>VLOOKUP(IF(P646-'data'!$G$24&lt;0,0,P646-'data'!$G$24),P2:Q1104,2)</f>
        <v>63.4015880423669</v>
      </c>
    </row>
    <row r="647" ht="20.05" customHeight="1">
      <c r="A647" s="22">
        <f>$A646+C646</f>
        <v>3212.560866034490</v>
      </c>
      <c r="B647" s="23">
        <v>2</v>
      </c>
      <c r="C647" s="24">
        <v>5</v>
      </c>
      <c r="D647" t="b" s="25">
        <f>D$3</f>
        <v>1</v>
      </c>
      <c r="E647" s="24">
        <f>IF(B647-B646&gt;0,(B647-B646)/'data'!$G$26*100-1,E646-C647)</f>
        <v>-3165</v>
      </c>
      <c r="F647" s="25">
        <f>3600*(B647*'data'!$C$15/1000-H647-I647)/C647</f>
        <v>244.005443869596</v>
      </c>
      <c r="G647" s="25">
        <f>IF(N647&gt;B647,0,IF(E647&gt;0,'data'!$H$29,IF(F647&lt;0,0,F647)))</f>
        <v>244.005443869596</v>
      </c>
      <c r="H647" s="30">
        <f>(J647*'data'!$C$16+K647*OFFSET('data'!$C$17,0,$D$3)-I646*(OFFSET('data'!$C$18,0,$D$3)+'data'!$C$19+OFFSET('data'!$C$20,0,$D$3)))*$C647/60</f>
        <v>-0.338695070093764</v>
      </c>
      <c r="I647" s="30">
        <f>(G646/60)*$C647/60+H647+I646</f>
        <v>13.0905028456207</v>
      </c>
      <c r="J647" s="30">
        <f>J646+('data'!$C$19*I646-'data'!$C$16*J646)*$C647/60</f>
        <v>60.6548435236168</v>
      </c>
      <c r="K647" s="30">
        <f>K646+(OFFSET('data'!$C$20,0,$D$3)*I646-OFFSET('data'!$C$17,0,$D$3)*K646)*$C647/60</f>
        <v>118.690609016638</v>
      </c>
      <c r="L647" s="28">
        <f>$A647/60</f>
        <v>53.5426811005748</v>
      </c>
      <c r="M647" s="24">
        <f>I647/'data'!$C$15*1000</f>
        <v>1.99996923317162</v>
      </c>
      <c r="N647" s="24">
        <f>N646+'data'!$G$21*(M646-N646)/60*C646</f>
        <v>1.99431475063323</v>
      </c>
      <c r="O647" s="25">
        <f>IF(N647&lt;='data'!$G$22,1.89,1.47)</f>
        <v>1.89</v>
      </c>
      <c r="P647" s="24">
        <f>$A647</f>
        <v>3212.560866034490</v>
      </c>
      <c r="Q647" s="29">
        <f>'data'!$G$23-'data'!$G$23*(1-('data'!$G$22^O647)/('data'!$G$22^O647+N647^O647))</f>
        <v>63.3949949606344</v>
      </c>
      <c r="R647" s="29">
        <f>VLOOKUP(IF(P647-'data'!$G$24&lt;0,0,P647-'data'!$G$24),P2:Q1104,2)</f>
        <v>63.4002380936115</v>
      </c>
    </row>
    <row r="648" ht="20.05" customHeight="1">
      <c r="A648" s="22">
        <f>$A647+C647</f>
        <v>3217.560866034490</v>
      </c>
      <c r="B648" s="23">
        <v>2</v>
      </c>
      <c r="C648" s="24">
        <v>5</v>
      </c>
      <c r="D648" t="b" s="25">
        <f>D$3</f>
        <v>1</v>
      </c>
      <c r="E648" s="24">
        <f>IF(B648-B647&gt;0,(B648-B647)/'data'!$G$26*100-1,E647-C648)</f>
        <v>-3170</v>
      </c>
      <c r="F648" s="25">
        <f>3600*(B648*'data'!$C$15/1000-H648-I648)/C648</f>
        <v>244.148480144055</v>
      </c>
      <c r="G648" s="25">
        <f>IF(N648&gt;B648,0,IF(E648&gt;0,'data'!$H$29,IF(F648&lt;0,0,F648)))</f>
        <v>244.148480144055</v>
      </c>
      <c r="H648" s="30">
        <f>(J648*'data'!$C$16+K648*OFFSET('data'!$C$17,0,$D$3)-I647*(OFFSET('data'!$C$18,0,$D$3)+'data'!$C$19+OFFSET('data'!$C$20,0,$D$3)))*$C648/60</f>
        <v>-0.338895090702468</v>
      </c>
      <c r="I648" s="30">
        <f>(G647/60)*$C648/60+H648+I647</f>
        <v>13.0905042047371</v>
      </c>
      <c r="J648" s="30">
        <f>J647+('data'!$C$19*I647-'data'!$C$16*J647)*$C648/60</f>
        <v>60.6152704862046</v>
      </c>
      <c r="K648" s="30">
        <f>K647+(OFFSET('data'!$C$20,0,$D$3)*I647-OFFSET('data'!$C$17,0,$D$3)*K647)*$C648/60</f>
        <v>118.774769923860</v>
      </c>
      <c r="L648" s="28">
        <f>$A648/60</f>
        <v>53.6260144339082</v>
      </c>
      <c r="M648" s="24">
        <f>I648/'data'!$C$15*1000</f>
        <v>1.99996944081766</v>
      </c>
      <c r="N648" s="24">
        <f>N647+'data'!$G$21*(M647-N647)/60*C647</f>
        <v>1.99438128813493</v>
      </c>
      <c r="O648" s="25">
        <f>IF(N648&lt;='data'!$G$22,1.89,1.47)</f>
        <v>1.89</v>
      </c>
      <c r="P648" s="24">
        <f>$A648</f>
        <v>3217.560866034490</v>
      </c>
      <c r="Q648" s="29">
        <f>'data'!$G$23-'data'!$G$23*(1-('data'!$G$22^O648)/('data'!$G$22^O648+N648^O648))</f>
        <v>63.3937224263685</v>
      </c>
      <c r="R648" s="29">
        <f>VLOOKUP(IF(P648-'data'!$G$24&lt;0,0,P648-'data'!$G$24),P2:Q1104,2)</f>
        <v>63.3989039965481</v>
      </c>
    </row>
    <row r="649" ht="20.05" customHeight="1">
      <c r="A649" s="22">
        <f>$A648+C648</f>
        <v>3222.560866034490</v>
      </c>
      <c r="B649" s="23">
        <v>2</v>
      </c>
      <c r="C649" s="24">
        <v>5</v>
      </c>
      <c r="D649" t="b" s="25">
        <f>D$3</f>
        <v>1</v>
      </c>
      <c r="E649" s="24">
        <f>IF(B649-B648&gt;0,(B649-B648)/'data'!$G$26*100-1,E648-C649)</f>
        <v>-3175</v>
      </c>
      <c r="F649" s="25">
        <f>3600*(B649*'data'!$C$15/1000-H649-I649)/C649</f>
        <v>244.290549439357</v>
      </c>
      <c r="G649" s="25">
        <f>IF(N649&gt;B649,0,IF(E649&gt;0,'data'!$H$29,IF(F649&lt;0,0,F649)))</f>
        <v>244.290549439357</v>
      </c>
      <c r="H649" s="30">
        <f>(J649*'data'!$C$16+K649*OFFSET('data'!$C$17,0,$D$3)-I648*(OFFSET('data'!$C$18,0,$D$3)+'data'!$C$19+OFFSET('data'!$C$20,0,$D$3)))*$C649/60</f>
        <v>-0.339093760239665</v>
      </c>
      <c r="I649" s="30">
        <f>(G648/60)*$C649/60+H649+I648</f>
        <v>13.0905055558086</v>
      </c>
      <c r="J649" s="30">
        <f>J648+('data'!$C$19*I648-'data'!$C$16*J648)*$C649/60</f>
        <v>60.5759297103699</v>
      </c>
      <c r="K649" s="30">
        <f>K648+(OFFSET('data'!$C$20,0,$D$3)*I648-OFFSET('data'!$C$17,0,$D$3)*K648)*$C649/60</f>
        <v>118.858898559120</v>
      </c>
      <c r="L649" s="28">
        <f>$A649/60</f>
        <v>53.7093477672415</v>
      </c>
      <c r="M649" s="24">
        <f>I649/'data'!$C$15*1000</f>
        <v>1.99996964723459</v>
      </c>
      <c r="N649" s="24">
        <f>N648+'data'!$G$21*(M648-N648)/60*C648</f>
        <v>1.99444704511907</v>
      </c>
      <c r="O649" s="25">
        <f>IF(N649&lt;='data'!$G$22,1.89,1.47)</f>
        <v>1.89</v>
      </c>
      <c r="P649" s="24">
        <f>$A649</f>
        <v>3222.560866034490</v>
      </c>
      <c r="Q649" s="29">
        <f>'data'!$G$23-'data'!$G$23*(1-('data'!$G$22^O649)/('data'!$G$22^O649+N649^O649))</f>
        <v>63.3924648326243</v>
      </c>
      <c r="R649" s="29">
        <f>VLOOKUP(IF(P649-'data'!$G$24&lt;0,0,P649-'data'!$G$24),P2:Q1104,2)</f>
        <v>63.3975855645909</v>
      </c>
    </row>
    <row r="650" ht="20.05" customHeight="1">
      <c r="A650" s="22">
        <f>$A649+C649</f>
        <v>3227.560866034490</v>
      </c>
      <c r="B650" s="23">
        <v>2</v>
      </c>
      <c r="C650" s="24">
        <v>5</v>
      </c>
      <c r="D650" t="b" s="25">
        <f>D$3</f>
        <v>1</v>
      </c>
      <c r="E650" s="24">
        <f>IF(B650-B649&gt;0,(B650-B649)/'data'!$G$26*100-1,E649-C650)</f>
        <v>-3180</v>
      </c>
      <c r="F650" s="25">
        <f>3600*(B650*'data'!$C$15/1000-H650-I650)/C650</f>
        <v>244.431657479749</v>
      </c>
      <c r="G650" s="25">
        <f>IF(N650&gt;B650,0,IF(E650&gt;0,'data'!$H$29,IF(F650&lt;0,0,F650)))</f>
        <v>244.431657479749</v>
      </c>
      <c r="H650" s="30">
        <f>(J650*'data'!$C$16+K650*OFFSET('data'!$C$17,0,$D$3)-I649*(OFFSET('data'!$C$18,0,$D$3)+'data'!$C$19+OFFSET('data'!$C$20,0,$D$3)))*$C650/60</f>
        <v>-0.339291086702998</v>
      </c>
      <c r="I650" s="30">
        <f>(G649/60)*$C650/60+H650+I649</f>
        <v>13.0905068988825</v>
      </c>
      <c r="J650" s="30">
        <f>J649+('data'!$C$19*I649-'data'!$C$16*J649)*$C650/60</f>
        <v>60.5368198329242</v>
      </c>
      <c r="K650" s="30">
        <f>K649+(OFFSET('data'!$C$20,0,$D$3)*I649-OFFSET('data'!$C$17,0,$D$3)*K649)*$C650/60</f>
        <v>118.942994934719</v>
      </c>
      <c r="L650" s="28">
        <f>$A650/60</f>
        <v>53.7926811005748</v>
      </c>
      <c r="M650" s="24">
        <f>I650/'data'!$C$15*1000</f>
        <v>1.99996985242964</v>
      </c>
      <c r="N650" s="24">
        <f>N649+'data'!$G$21*(M649-N649)/60*C649</f>
        <v>1.99451203075571</v>
      </c>
      <c r="O650" s="25">
        <f>IF(N650&lt;='data'!$G$22,1.89,1.47)</f>
        <v>1.89</v>
      </c>
      <c r="P650" s="24">
        <f>$A650</f>
        <v>3227.560866034490</v>
      </c>
      <c r="Q650" s="29">
        <f>'data'!$G$23-'data'!$G$23*(1-('data'!$G$22^O650)/('data'!$G$22^O650+N650^O650))</f>
        <v>63.3912220035673</v>
      </c>
      <c r="R650" s="29">
        <f>VLOOKUP(IF(P650-'data'!$G$24&lt;0,0,P650-'data'!$G$24),P2:Q1104,2)</f>
        <v>63.3962826133557</v>
      </c>
    </row>
    <row r="651" ht="20.05" customHeight="1">
      <c r="A651" s="22">
        <f>$A650+C650</f>
        <v>3232.560866034490</v>
      </c>
      <c r="B651" s="23">
        <v>2</v>
      </c>
      <c r="C651" s="24">
        <v>5</v>
      </c>
      <c r="D651" t="b" s="25">
        <f>D$3</f>
        <v>1</v>
      </c>
      <c r="E651" s="24">
        <f>IF(B651-B650&gt;0,(B651-B650)/'data'!$G$26*100-1,E650-C651)</f>
        <v>-3185</v>
      </c>
      <c r="F651" s="25">
        <f>3600*(B651*'data'!$C$15/1000-H651-I651)/C651</f>
        <v>244.571809955955</v>
      </c>
      <c r="G651" s="25">
        <f>IF(N651&gt;B651,0,IF(E651&gt;0,'data'!$H$29,IF(F651&lt;0,0,F651)))</f>
        <v>244.571809955955</v>
      </c>
      <c r="H651" s="30">
        <f>(J651*'data'!$C$16+K651*OFFSET('data'!$C$17,0,$D$3)-I650*(OFFSET('data'!$C$18,0,$D$3)+'data'!$C$19+OFFSET('data'!$C$20,0,$D$3)))*$C651/60</f>
        <v>-0.339487078043151</v>
      </c>
      <c r="I651" s="30">
        <f>(G650/60)*$C651/60+H651+I650</f>
        <v>13.0905082340057</v>
      </c>
      <c r="J651" s="30">
        <f>J650+('data'!$C$19*I650-'data'!$C$16*J650)*$C651/60</f>
        <v>60.4979394986799</v>
      </c>
      <c r="K651" s="30">
        <f>K650+(OFFSET('data'!$C$20,0,$D$3)*I650-OFFSET('data'!$C$17,0,$D$3)*K650)*$C651/60</f>
        <v>119.027059062952</v>
      </c>
      <c r="L651" s="28">
        <f>$A651/60</f>
        <v>53.8760144339082</v>
      </c>
      <c r="M651" s="24">
        <f>I651/'data'!$C$15*1000</f>
        <v>1.99997005640999</v>
      </c>
      <c r="N651" s="24">
        <f>N650+'data'!$G$21*(M650-N650)/60*C650</f>
        <v>1.99457625410708</v>
      </c>
      <c r="O651" s="25">
        <f>IF(N651&lt;='data'!$G$22,1.89,1.47)</f>
        <v>1.89</v>
      </c>
      <c r="P651" s="24">
        <f>$A651</f>
        <v>3232.560866034490</v>
      </c>
      <c r="Q651" s="29">
        <f>'data'!$G$23-'data'!$G$23*(1-('data'!$G$22^O651)/('data'!$G$22^O651+N651^O651))</f>
        <v>63.3899937654373</v>
      </c>
      <c r="R651" s="29">
        <f>VLOOKUP(IF(P651-'data'!$G$24&lt;0,0,P651-'data'!$G$24),P2:Q1104,2)</f>
        <v>63.3949949606344</v>
      </c>
    </row>
    <row r="652" ht="20.05" customHeight="1">
      <c r="A652" s="22">
        <f>$A651+C651</f>
        <v>3237.560866034490</v>
      </c>
      <c r="B652" s="23">
        <v>2</v>
      </c>
      <c r="C652" s="24">
        <v>5</v>
      </c>
      <c r="D652" t="b" s="25">
        <f>D$3</f>
        <v>1</v>
      </c>
      <c r="E652" s="24">
        <f>IF(B652-B651&gt;0,(B652-B651)/'data'!$G$26*100-1,E651-C652)</f>
        <v>-3190</v>
      </c>
      <c r="F652" s="25">
        <f>3600*(B652*'data'!$C$15/1000-H652-I652)/C652</f>
        <v>244.711012525220</v>
      </c>
      <c r="G652" s="25">
        <f>IF(N652&gt;B652,0,IF(E652&gt;0,'data'!$H$29,IF(F652&lt;0,0,F652)))</f>
        <v>244.711012525220</v>
      </c>
      <c r="H652" s="30">
        <f>(J652*'data'!$C$16+K652*OFFSET('data'!$C$17,0,$D$3)-I651*(OFFSET('data'!$C$18,0,$D$3)+'data'!$C$19+OFFSET('data'!$C$20,0,$D$3)))*$C652/60</f>
        <v>-0.339681742164108</v>
      </c>
      <c r="I652" s="30">
        <f>(G651/60)*$C652/60+H652+I651</f>
        <v>13.0905095612249</v>
      </c>
      <c r="J652" s="30">
        <f>J651+('data'!$C$19*I651-'data'!$C$16*J651)*$C652/60</f>
        <v>60.4592873604034</v>
      </c>
      <c r="K652" s="30">
        <f>K651+(OFFSET('data'!$C$20,0,$D$3)*I651-OFFSET('data'!$C$17,0,$D$3)*K651)*$C652/60</f>
        <v>119.111090956112</v>
      </c>
      <c r="L652" s="28">
        <f>$A652/60</f>
        <v>53.9593477672415</v>
      </c>
      <c r="M652" s="24">
        <f>I652/'data'!$C$15*1000</f>
        <v>1.99997025918277</v>
      </c>
      <c r="N652" s="24">
        <f>N651+'data'!$G$21*(M651-N651)/60*C651</f>
        <v>1.99463972412886</v>
      </c>
      <c r="O652" s="25">
        <f>IF(N652&lt;='data'!$G$22,1.89,1.47)</f>
        <v>1.89</v>
      </c>
      <c r="P652" s="24">
        <f>$A652</f>
        <v>3237.560866034490</v>
      </c>
      <c r="Q652" s="29">
        <f>'data'!$G$23-'data'!$G$23*(1-('data'!$G$22^O652)/('data'!$G$22^O652+N652^O652))</f>
        <v>63.3887799465243</v>
      </c>
      <c r="R652" s="29">
        <f>VLOOKUP(IF(P652-'data'!$G$24&lt;0,0,P652-'data'!$G$24),P2:Q1104,2)</f>
        <v>63.3937224263685</v>
      </c>
    </row>
    <row r="653" ht="20.05" customHeight="1">
      <c r="A653" s="22">
        <f>$A652+C652</f>
        <v>3242.560866034490</v>
      </c>
      <c r="B653" s="23">
        <v>2</v>
      </c>
      <c r="C653" s="24">
        <v>5</v>
      </c>
      <c r="D653" t="b" s="25">
        <f>D$3</f>
        <v>1</v>
      </c>
      <c r="E653" s="24">
        <f>IF(B653-B652&gt;0,(B653-B652)/'data'!$G$26*100-1,E652-C653)</f>
        <v>-3195</v>
      </c>
      <c r="F653" s="25">
        <f>3600*(B653*'data'!$C$15/1000-H653-I653)/C653</f>
        <v>244.849270811591</v>
      </c>
      <c r="G653" s="25">
        <f>IF(N653&gt;B653,0,IF(E653&gt;0,'data'!$H$29,IF(F653&lt;0,0,F653)))</f>
        <v>244.849270811591</v>
      </c>
      <c r="H653" s="30">
        <f>(J653*'data'!$C$16+K653*OFFSET('data'!$C$17,0,$D$3)-I652*(OFFSET('data'!$C$18,0,$D$3)+'data'!$C$19+OFFSET('data'!$C$20,0,$D$3)))*$C653/60</f>
        <v>-0.339875086923445</v>
      </c>
      <c r="I653" s="30">
        <f>(G652/60)*$C653/60+H653+I652</f>
        <v>13.0905108805865</v>
      </c>
      <c r="J653" s="30">
        <f>J652+('data'!$C$19*I652-'data'!$C$16*J652)*$C653/60</f>
        <v>60.4208620787681</v>
      </c>
      <c r="K653" s="30">
        <f>K652+(OFFSET('data'!$C$20,0,$D$3)*I652-OFFSET('data'!$C$17,0,$D$3)*K652)*$C653/60</f>
        <v>119.195090626485</v>
      </c>
      <c r="L653" s="28">
        <f>$A653/60</f>
        <v>54.0426811005748</v>
      </c>
      <c r="M653" s="24">
        <f>I653/'data'!$C$15*1000</f>
        <v>1.99997046075505</v>
      </c>
      <c r="N653" s="24">
        <f>N652+'data'!$G$21*(M652-N652)/60*C652</f>
        <v>1.99470244967143</v>
      </c>
      <c r="O653" s="25">
        <f>IF(N653&lt;='data'!$G$22,1.89,1.47)</f>
        <v>1.89</v>
      </c>
      <c r="P653" s="24">
        <f>$A653</f>
        <v>3242.560866034490</v>
      </c>
      <c r="Q653" s="29">
        <f>'data'!$G$23-'data'!$G$23*(1-('data'!$G$22^O653)/('data'!$G$22^O653+N653^O653))</f>
        <v>63.3875803771438</v>
      </c>
      <c r="R653" s="29">
        <f>VLOOKUP(IF(P653-'data'!$G$24&lt;0,0,P653-'data'!$G$24),P2:Q1104,2)</f>
        <v>63.3924648326243</v>
      </c>
    </row>
    <row r="654" ht="20.05" customHeight="1">
      <c r="A654" s="22">
        <f>$A653+C653</f>
        <v>3247.560866034490</v>
      </c>
      <c r="B654" s="23">
        <v>2</v>
      </c>
      <c r="C654" s="24">
        <v>5</v>
      </c>
      <c r="D654" t="b" s="25">
        <f>D$3</f>
        <v>1</v>
      </c>
      <c r="E654" s="24">
        <f>IF(B654-B653&gt;0,(B654-B653)/'data'!$G$26*100-1,E653-C654)</f>
        <v>-3200</v>
      </c>
      <c r="F654" s="25">
        <f>3600*(B654*'data'!$C$15/1000-H654-I654)/C654</f>
        <v>244.986590406030</v>
      </c>
      <c r="G654" s="25">
        <f>IF(N654&gt;B654,0,IF(E654&gt;0,'data'!$H$29,IF(F654&lt;0,0,F654)))</f>
        <v>244.986590406030</v>
      </c>
      <c r="H654" s="30">
        <f>(J654*'data'!$C$16+K654*OFFSET('data'!$C$17,0,$D$3)-I653*(OFFSET('data'!$C$18,0,$D$3)+'data'!$C$19+OFFSET('data'!$C$20,0,$D$3)))*$C654/60</f>
        <v>-0.340067120132588</v>
      </c>
      <c r="I654" s="30">
        <f>(G653/60)*$C654/60+H654+I653</f>
        <v>13.0905121921367</v>
      </c>
      <c r="J654" s="30">
        <f>J653+('data'!$C$19*I653-'data'!$C$16*J653)*$C654/60</f>
        <v>60.3826623223082</v>
      </c>
      <c r="K654" s="30">
        <f>K653+(OFFSET('data'!$C$20,0,$D$3)*I653-OFFSET('data'!$C$17,0,$D$3)*K653)*$C654/60</f>
        <v>119.279058086356</v>
      </c>
      <c r="L654" s="28">
        <f>$A654/60</f>
        <v>54.1260144339082</v>
      </c>
      <c r="M654" s="24">
        <f>I654/'data'!$C$15*1000</f>
        <v>1.99997066113391</v>
      </c>
      <c r="N654" s="24">
        <f>N653+'data'!$G$21*(M653-N653)/60*C653</f>
        <v>1.99476443948111</v>
      </c>
      <c r="O654" s="25">
        <f>IF(N654&lt;='data'!$G$22,1.89,1.47)</f>
        <v>1.89</v>
      </c>
      <c r="P654" s="24">
        <f>$A654</f>
        <v>3247.560866034490</v>
      </c>
      <c r="Q654" s="29">
        <f>'data'!$G$23-'data'!$G$23*(1-('data'!$G$22^O654)/('data'!$G$22^O654+N654^O654))</f>
        <v>63.3863948896128</v>
      </c>
      <c r="R654" s="29">
        <f>VLOOKUP(IF(P654-'data'!$G$24&lt;0,0,P654-'data'!$G$24),P2:Q1104,2)</f>
        <v>63.3912220035673</v>
      </c>
    </row>
    <row r="655" ht="20.05" customHeight="1">
      <c r="A655" s="22">
        <f>$A654+C654</f>
        <v>3252.560866034490</v>
      </c>
      <c r="B655" s="23">
        <v>2</v>
      </c>
      <c r="C655" s="24">
        <v>5</v>
      </c>
      <c r="D655" t="b" s="25">
        <f>D$3</f>
        <v>1</v>
      </c>
      <c r="E655" s="24">
        <f>IF(B655-B654&gt;0,(B655-B654)/'data'!$G$26*100-1,E654-C655)</f>
        <v>-3205</v>
      </c>
      <c r="F655" s="25">
        <f>3600*(B655*'data'!$C$15/1000-H655-I655)/C655</f>
        <v>245.122976866766</v>
      </c>
      <c r="G655" s="25">
        <f>IF(N655&gt;B655,0,IF(E655&gt;0,'data'!$H$29,IF(F655&lt;0,0,F655)))</f>
        <v>245.122976866766</v>
      </c>
      <c r="H655" s="30">
        <f>(J655*'data'!$C$16+K655*OFFSET('data'!$C$17,0,$D$3)-I654*(OFFSET('data'!$C$18,0,$D$3)+'data'!$C$19+OFFSET('data'!$C$20,0,$D$3)))*$C655/60</f>
        <v>-0.340257849557099</v>
      </c>
      <c r="I655" s="30">
        <f>(G654/60)*$C655/60+H655+I654</f>
        <v>13.0905134959213</v>
      </c>
      <c r="J655" s="30">
        <f>J654+('data'!$C$19*I654-'data'!$C$16*J654)*$C655/60</f>
        <v>60.3446867673726</v>
      </c>
      <c r="K655" s="30">
        <f>K654+(OFFSET('data'!$C$20,0,$D$3)*I654-OFFSET('data'!$C$17,0,$D$3)*K654)*$C655/60</f>
        <v>119.362993348003</v>
      </c>
      <c r="L655" s="28">
        <f>$A655/60</f>
        <v>54.2093477672415</v>
      </c>
      <c r="M655" s="24">
        <f>I655/'data'!$C$15*1000</f>
        <v>1.99997086032635</v>
      </c>
      <c r="N655" s="24">
        <f>N654+'data'!$G$21*(M654-N654)/60*C654</f>
        <v>1.99482570220139</v>
      </c>
      <c r="O655" s="25">
        <f>IF(N655&lt;='data'!$G$22,1.89,1.47)</f>
        <v>1.89</v>
      </c>
      <c r="P655" s="24">
        <f>$A655</f>
        <v>3252.560866034490</v>
      </c>
      <c r="Q655" s="29">
        <f>'data'!$G$23-'data'!$G$23*(1-('data'!$G$22^O655)/('data'!$G$22^O655+N655^O655))</f>
        <v>63.3852233182265</v>
      </c>
      <c r="R655" s="29">
        <f>VLOOKUP(IF(P655-'data'!$G$24&lt;0,0,P655-'data'!$G$24),P2:Q1104,2)</f>
        <v>63.3899937654373</v>
      </c>
    </row>
    <row r="656" ht="20.05" customHeight="1">
      <c r="A656" s="22">
        <f>$A655+C655</f>
        <v>3257.560866034490</v>
      </c>
      <c r="B656" s="23">
        <v>2</v>
      </c>
      <c r="C656" s="24">
        <v>5</v>
      </c>
      <c r="D656" t="b" s="25">
        <f>D$3</f>
        <v>1</v>
      </c>
      <c r="E656" s="24">
        <f>IF(B656-B655&gt;0,(B656-B655)/'data'!$G$26*100-1,E655-C656)</f>
        <v>-3210</v>
      </c>
      <c r="F656" s="25">
        <f>3600*(B656*'data'!$C$15/1000-H656-I656)/C656</f>
        <v>245.258435719257</v>
      </c>
      <c r="G656" s="25">
        <f>IF(N656&gt;B656,0,IF(E656&gt;0,'data'!$H$29,IF(F656&lt;0,0,F656)))</f>
        <v>245.258435719257</v>
      </c>
      <c r="H656" s="30">
        <f>(J656*'data'!$C$16+K656*OFFSET('data'!$C$17,0,$D$3)-I655*(OFFSET('data'!$C$18,0,$D$3)+'data'!$C$19+OFFSET('data'!$C$20,0,$D$3)))*$C656/60</f>
        <v>-0.340447282916926</v>
      </c>
      <c r="I656" s="30">
        <f>(G655/60)*$C656/60+H656+I655</f>
        <v>13.090514791986</v>
      </c>
      <c r="J656" s="30">
        <f>J655+('data'!$C$19*I655-'data'!$C$16*J655)*$C656/60</f>
        <v>60.3069340980789</v>
      </c>
      <c r="K656" s="30">
        <f>K655+(OFFSET('data'!$C$20,0,$D$3)*I655-OFFSET('data'!$C$17,0,$D$3)*K655)*$C656/60</f>
        <v>119.446896423701</v>
      </c>
      <c r="L656" s="28">
        <f>$A656/60</f>
        <v>54.2926811005748</v>
      </c>
      <c r="M656" s="24">
        <f>I656/'data'!$C$15*1000</f>
        <v>1.99997105833933</v>
      </c>
      <c r="N656" s="24">
        <f>N655+'data'!$G$21*(M655-N655)/60*C655</f>
        <v>1.99488624637411</v>
      </c>
      <c r="O656" s="25">
        <f>IF(N656&lt;='data'!$G$22,1.89,1.47)</f>
        <v>1.89</v>
      </c>
      <c r="P656" s="24">
        <f>$A656</f>
        <v>3257.560866034490</v>
      </c>
      <c r="Q656" s="29">
        <f>'data'!$G$23-'data'!$G$23*(1-('data'!$G$22^O656)/('data'!$G$22^O656+N656^O656))</f>
        <v>63.3840654992347</v>
      </c>
      <c r="R656" s="29">
        <f>VLOOKUP(IF(P656-'data'!$G$24&lt;0,0,P656-'data'!$G$24),P2:Q1104,2)</f>
        <v>63.3887799465243</v>
      </c>
    </row>
    <row r="657" ht="20.05" customHeight="1">
      <c r="A657" s="22">
        <f>$A656+C656</f>
        <v>3262.560866034490</v>
      </c>
      <c r="B657" s="23">
        <v>2</v>
      </c>
      <c r="C657" s="24">
        <v>5</v>
      </c>
      <c r="D657" t="b" s="25">
        <f>D$3</f>
        <v>1</v>
      </c>
      <c r="E657" s="24">
        <f>IF(B657-B656&gt;0,(B657-B656)/'data'!$G$26*100-1,E656-C657)</f>
        <v>-3215</v>
      </c>
      <c r="F657" s="25">
        <f>3600*(B657*'data'!$C$15/1000-H657-I657)/C657</f>
        <v>245.392972456617</v>
      </c>
      <c r="G657" s="25">
        <f>IF(N657&gt;B657,0,IF(E657&gt;0,'data'!$H$29,IF(F657&lt;0,0,F657)))</f>
        <v>245.392972456617</v>
      </c>
      <c r="H657" s="30">
        <f>(J657*'data'!$C$16+K657*OFFSET('data'!$C$17,0,$D$3)-I656*(OFFSET('data'!$C$18,0,$D$3)+'data'!$C$19+OFFSET('data'!$C$20,0,$D$3)))*$C657/60</f>
        <v>-0.340635427886692</v>
      </c>
      <c r="I657" s="30">
        <f>(G656/60)*$C657/60+H657+I656</f>
        <v>13.0905160803761</v>
      </c>
      <c r="J657" s="30">
        <f>J656+('data'!$C$19*I656-'data'!$C$16*J656)*$C657/60</f>
        <v>60.2694030062679</v>
      </c>
      <c r="K657" s="30">
        <f>K656+(OFFSET('data'!$C$20,0,$D$3)*I656-OFFSET('data'!$C$17,0,$D$3)*K656)*$C657/60</f>
        <v>119.530767325721</v>
      </c>
      <c r="L657" s="28">
        <f>$A657/60</f>
        <v>54.3760144339082</v>
      </c>
      <c r="M657" s="24">
        <f>I657/'data'!$C$15*1000</f>
        <v>1.99997125517979</v>
      </c>
      <c r="N657" s="24">
        <f>N656+'data'!$G$21*(M656-N656)/60*C656</f>
        <v>1.99494608044071</v>
      </c>
      <c r="O657" s="25">
        <f>IF(N657&lt;='data'!$G$22,1.89,1.47)</f>
        <v>1.89</v>
      </c>
      <c r="P657" s="24">
        <f>$A657</f>
        <v>3262.560866034490</v>
      </c>
      <c r="Q657" s="29">
        <f>'data'!$G$23-'data'!$G$23*(1-('data'!$G$22^O657)/('data'!$G$22^O657+N657^O657))</f>
        <v>63.3829212708182</v>
      </c>
      <c r="R657" s="29">
        <f>VLOOKUP(IF(P657-'data'!$G$24&lt;0,0,P657-'data'!$G$24),P2:Q1104,2)</f>
        <v>63.3875803771438</v>
      </c>
    </row>
    <row r="658" ht="20.05" customHeight="1">
      <c r="A658" s="22">
        <f>$A657+C657</f>
        <v>3267.560866034490</v>
      </c>
      <c r="B658" s="23">
        <v>2</v>
      </c>
      <c r="C658" s="24">
        <v>5</v>
      </c>
      <c r="D658" t="b" s="25">
        <f>D$3</f>
        <v>1</v>
      </c>
      <c r="E658" s="24">
        <f>IF(B658-B657&gt;0,(B658-B657)/'data'!$G$26*100-1,E657-C658)</f>
        <v>-3220</v>
      </c>
      <c r="F658" s="25">
        <f>3600*(B658*'data'!$C$15/1000-H658-I658)/C658</f>
        <v>245.526592539717</v>
      </c>
      <c r="G658" s="25">
        <f>IF(N658&gt;B658,0,IF(E658&gt;0,'data'!$H$29,IF(F658&lt;0,0,F658)))</f>
        <v>245.526592539717</v>
      </c>
      <c r="H658" s="30">
        <f>(J658*'data'!$C$16+K658*OFFSET('data'!$C$17,0,$D$3)-I657*(OFFSET('data'!$C$18,0,$D$3)+'data'!$C$19+OFFSET('data'!$C$20,0,$D$3)))*$C658/60</f>
        <v>-0.340822292095942</v>
      </c>
      <c r="I658" s="30">
        <f>(G657/60)*$C658/60+H658+I657</f>
        <v>13.0905173611366</v>
      </c>
      <c r="J658" s="30">
        <f>J657+('data'!$C$19*I657-'data'!$C$16*J657)*$C658/60</f>
        <v>60.2320921914582</v>
      </c>
      <c r="K658" s="30">
        <f>K657+(OFFSET('data'!$C$20,0,$D$3)*I657-OFFSET('data'!$C$17,0,$D$3)*K657)*$C658/60</f>
        <v>119.614606066329</v>
      </c>
      <c r="L658" s="28">
        <f>$A658/60</f>
        <v>54.4593477672415</v>
      </c>
      <c r="M658" s="24">
        <f>I658/'data'!$C$15*1000</f>
        <v>1.99997145085459</v>
      </c>
      <c r="N658" s="24">
        <f>N657+'data'!$G$21*(M657-N657)/60*C657</f>
        <v>1.99500521274335</v>
      </c>
      <c r="O658" s="25">
        <f>IF(N658&lt;='data'!$G$22,1.89,1.47)</f>
        <v>1.89</v>
      </c>
      <c r="P658" s="24">
        <f>$A658</f>
        <v>3267.560866034490</v>
      </c>
      <c r="Q658" s="29">
        <f>'data'!$G$23-'data'!$G$23*(1-('data'!$G$22^O658)/('data'!$G$22^O658+N658^O658))</f>
        <v>63.3817904730669</v>
      </c>
      <c r="R658" s="29">
        <f>VLOOKUP(IF(P658-'data'!$G$24&lt;0,0,P658-'data'!$G$24),P2:Q1104,2)</f>
        <v>63.3863948896128</v>
      </c>
    </row>
    <row r="659" ht="20.05" customHeight="1">
      <c r="A659" s="22">
        <f>$A658+C658</f>
        <v>3272.560866034490</v>
      </c>
      <c r="B659" s="23">
        <v>2</v>
      </c>
      <c r="C659" s="24">
        <v>5</v>
      </c>
      <c r="D659" t="b" s="25">
        <f>D$3</f>
        <v>1</v>
      </c>
      <c r="E659" s="24">
        <f>IF(B659-B658&gt;0,(B659-B658)/'data'!$G$26*100-1,E658-C659)</f>
        <v>-3225</v>
      </c>
      <c r="F659" s="25">
        <f>3600*(B659*'data'!$C$15/1000-H659-I659)/C659</f>
        <v>245.659301397313</v>
      </c>
      <c r="G659" s="25">
        <f>IF(N659&gt;B659,0,IF(E659&gt;0,'data'!$H$29,IF(F659&lt;0,0,F659)))</f>
        <v>245.659301397313</v>
      </c>
      <c r="H659" s="30">
        <f>(J659*'data'!$C$16+K659*OFFSET('data'!$C$17,0,$D$3)-I658*(OFFSET('data'!$C$18,0,$D$3)+'data'!$C$19+OFFSET('data'!$C$20,0,$D$3)))*$C659/60</f>
        <v>-0.341007883129415</v>
      </c>
      <c r="I659" s="30">
        <f>(G658/60)*$C659/60+H659+I658</f>
        <v>13.0905186343123</v>
      </c>
      <c r="J659" s="30">
        <f>J658+('data'!$C$19*I658-'data'!$C$16*J658)*$C659/60</f>
        <v>60.1950003608013</v>
      </c>
      <c r="K659" s="30">
        <f>K658+(OFFSET('data'!$C$20,0,$D$3)*I658-OFFSET('data'!$C$17,0,$D$3)*K658)*$C659/60</f>
        <v>119.698412657787</v>
      </c>
      <c r="L659" s="28">
        <f>$A659/60</f>
        <v>54.5426811005748</v>
      </c>
      <c r="M659" s="24">
        <f>I659/'data'!$C$15*1000</f>
        <v>1.99997164537059</v>
      </c>
      <c r="N659" s="24">
        <f>N658+'data'!$G$21*(M658-N658)/60*C658</f>
        <v>1.99506365152612</v>
      </c>
      <c r="O659" s="25">
        <f>IF(N659&lt;='data'!$G$22,1.89,1.47)</f>
        <v>1.89</v>
      </c>
      <c r="P659" s="24">
        <f>$A659</f>
        <v>3272.560866034490</v>
      </c>
      <c r="Q659" s="29">
        <f>'data'!$G$23-'data'!$G$23*(1-('data'!$G$22^O659)/('data'!$G$22^O659+N659^O659))</f>
        <v>63.3806729479563</v>
      </c>
      <c r="R659" s="29">
        <f>VLOOKUP(IF(P659-'data'!$G$24&lt;0,0,P659-'data'!$G$24),P2:Q1104,2)</f>
        <v>63.3852233182265</v>
      </c>
    </row>
    <row r="660" ht="20.05" customHeight="1">
      <c r="A660" s="22">
        <f>$A659+C659</f>
        <v>3277.560866034490</v>
      </c>
      <c r="B660" s="23">
        <v>2</v>
      </c>
      <c r="C660" s="24">
        <v>5</v>
      </c>
      <c r="D660" t="b" s="25">
        <f>D$3</f>
        <v>1</v>
      </c>
      <c r="E660" s="24">
        <f>IF(B660-B659&gt;0,(B660-B659)/'data'!$G$26*100-1,E659-C660)</f>
        <v>-3230</v>
      </c>
      <c r="F660" s="25">
        <f>3600*(B660*'data'!$C$15/1000-H660-I660)/C660</f>
        <v>245.791104426165</v>
      </c>
      <c r="G660" s="25">
        <f>IF(N660&gt;B660,0,IF(E660&gt;0,'data'!$H$29,IF(F660&lt;0,0,F660)))</f>
        <v>245.791104426165</v>
      </c>
      <c r="H660" s="30">
        <f>(J660*'data'!$C$16+K660*OFFSET('data'!$C$17,0,$D$3)-I659*(OFFSET('data'!$C$18,0,$D$3)+'data'!$C$19+OFFSET('data'!$C$20,0,$D$3)))*$C660/60</f>
        <v>-0.341192208527309</v>
      </c>
      <c r="I660" s="30">
        <f>(G659/60)*$C660/60+H660+I659</f>
        <v>13.0905198999479</v>
      </c>
      <c r="J660" s="30">
        <f>J659+('data'!$C$19*I659-'data'!$C$16*J659)*$C660/60</f>
        <v>60.1581262290366</v>
      </c>
      <c r="K660" s="30">
        <f>K659+(OFFSET('data'!$C$20,0,$D$3)*I659-OFFSET('data'!$C$17,0,$D$3)*K659)*$C660/60</f>
        <v>119.782187112352</v>
      </c>
      <c r="L660" s="28">
        <f>$A660/60</f>
        <v>54.6260144339082</v>
      </c>
      <c r="M660" s="24">
        <f>I660/'data'!$C$15*1000</f>
        <v>1.99997183873461</v>
      </c>
      <c r="N660" s="24">
        <f>N659+'data'!$G$21*(M659-N659)/60*C659</f>
        <v>1.99512140493619</v>
      </c>
      <c r="O660" s="25">
        <f>IF(N660&lt;='data'!$G$22,1.89,1.47)</f>
        <v>1.89</v>
      </c>
      <c r="P660" s="24">
        <f>$A660</f>
        <v>3277.560866034490</v>
      </c>
      <c r="Q660" s="29">
        <f>'data'!$G$23-'data'!$G$23*(1-('data'!$G$22^O660)/('data'!$G$22^O660+N660^O660))</f>
        <v>63.3795685393257</v>
      </c>
      <c r="R660" s="29">
        <f>VLOOKUP(IF(P660-'data'!$G$24&lt;0,0,P660-'data'!$G$24),P2:Q1104,2)</f>
        <v>63.3840654992347</v>
      </c>
    </row>
    <row r="661" ht="20.05" customHeight="1">
      <c r="A661" s="22">
        <f>$A660+C660</f>
        <v>3282.560866034490</v>
      </c>
      <c r="B661" s="23">
        <v>2</v>
      </c>
      <c r="C661" s="24">
        <v>5</v>
      </c>
      <c r="D661" t="b" s="25">
        <f>D$3</f>
        <v>1</v>
      </c>
      <c r="E661" s="24">
        <f>IF(B661-B660&gt;0,(B661-B660)/'data'!$G$26*100-1,E660-C661)</f>
        <v>-3235</v>
      </c>
      <c r="F661" s="25">
        <f>3600*(B661*'data'!$C$15/1000-H661-I661)/C661</f>
        <v>245.922006991517</v>
      </c>
      <c r="G661" s="25">
        <f>IF(N661&gt;B661,0,IF(E661&gt;0,'data'!$H$29,IF(F661&lt;0,0,F661)))</f>
        <v>245.922006991517</v>
      </c>
      <c r="H661" s="30">
        <f>(J661*'data'!$C$16+K661*OFFSET('data'!$C$17,0,$D$3)-I660*(OFFSET('data'!$C$18,0,$D$3)+'data'!$C$19+OFFSET('data'!$C$20,0,$D$3)))*$C661/60</f>
        <v>-0.341375275785554</v>
      </c>
      <c r="I661" s="30">
        <f>(G660/60)*$C661/60+H661+I660</f>
        <v>13.0905211580876</v>
      </c>
      <c r="J661" s="30">
        <f>J660+('data'!$C$19*I660-'data'!$C$16*J660)*$C661/60</f>
        <v>60.1214685184469</v>
      </c>
      <c r="K661" s="30">
        <f>K660+(OFFSET('data'!$C$20,0,$D$3)*I660-OFFSET('data'!$C$17,0,$D$3)*K660)*$C661/60</f>
        <v>119.865929442278</v>
      </c>
      <c r="L661" s="28">
        <f>$A661/60</f>
        <v>54.7093477672415</v>
      </c>
      <c r="M661" s="24">
        <f>I661/'data'!$C$15*1000</f>
        <v>1.99997203095341</v>
      </c>
      <c r="N661" s="24">
        <f>N660+'data'!$G$21*(M660-N660)/60*C660</f>
        <v>1.99517848102492</v>
      </c>
      <c r="O661" s="25">
        <f>IF(N661&lt;='data'!$G$22,1.89,1.47)</f>
        <v>1.89</v>
      </c>
      <c r="P661" s="24">
        <f>$A661</f>
        <v>3282.560866034490</v>
      </c>
      <c r="Q661" s="29">
        <f>'data'!$G$23-'data'!$G$23*(1-('data'!$G$22^O661)/('data'!$G$22^O661+N661^O661))</f>
        <v>63.378477092856</v>
      </c>
      <c r="R661" s="29">
        <f>VLOOKUP(IF(P661-'data'!$G$24&lt;0,0,P661-'data'!$G$24),P2:Q1104,2)</f>
        <v>63.3829212708182</v>
      </c>
    </row>
    <row r="662" ht="20.05" customHeight="1">
      <c r="A662" s="22">
        <f>$A661+C661</f>
        <v>3287.560866034490</v>
      </c>
      <c r="B662" s="23">
        <v>2</v>
      </c>
      <c r="C662" s="24">
        <v>5</v>
      </c>
      <c r="D662" t="b" s="25">
        <f>D$3</f>
        <v>1</v>
      </c>
      <c r="E662" s="24">
        <f>IF(B662-B661&gt;0,(B662-B661)/'data'!$G$26*100-1,E661-C662)</f>
        <v>-3240</v>
      </c>
      <c r="F662" s="25">
        <f>3600*(B662*'data'!$C$15/1000-H662-I662)/C662</f>
        <v>246.052014427124</v>
      </c>
      <c r="G662" s="25">
        <f>IF(N662&gt;B662,0,IF(E662&gt;0,'data'!$H$29,IF(F662&lt;0,0,F662)))</f>
        <v>246.052014427124</v>
      </c>
      <c r="H662" s="30">
        <f>(J662*'data'!$C$16+K662*OFFSET('data'!$C$17,0,$D$3)-I661*(OFFSET('data'!$C$18,0,$D$3)+'data'!$C$19+OFFSET('data'!$C$20,0,$D$3)))*$C662/60</f>
        <v>-0.341557092356041</v>
      </c>
      <c r="I662" s="30">
        <f>(G661/60)*$C662/60+H662+I661</f>
        <v>13.0905224087753</v>
      </c>
      <c r="J662" s="30">
        <f>J661+('data'!$C$19*I661-'data'!$C$16*J661)*$C662/60</f>
        <v>60.0850259588142</v>
      </c>
      <c r="K662" s="30">
        <f>K661+(OFFSET('data'!$C$20,0,$D$3)*I661-OFFSET('data'!$C$17,0,$D$3)*K661)*$C662/60</f>
        <v>119.949639659815</v>
      </c>
      <c r="L662" s="28">
        <f>$A662/60</f>
        <v>54.7926811005748</v>
      </c>
      <c r="M662" s="24">
        <f>I662/'data'!$C$15*1000</f>
        <v>1.99997222203368</v>
      </c>
      <c r="N662" s="24">
        <f>N661+'data'!$G$21*(M661-N661)/60*C661</f>
        <v>1.99523488774903</v>
      </c>
      <c r="O662" s="25">
        <f>IF(N662&lt;='data'!$G$22,1.89,1.47)</f>
        <v>1.89</v>
      </c>
      <c r="P662" s="24">
        <f>$A662</f>
        <v>3287.560866034490</v>
      </c>
      <c r="Q662" s="29">
        <f>'data'!$G$23-'data'!$G$23*(1-('data'!$G$22^O662)/('data'!$G$22^O662+N662^O662))</f>
        <v>63.3773984560477</v>
      </c>
      <c r="R662" s="29">
        <f>VLOOKUP(IF(P662-'data'!$G$24&lt;0,0,P662-'data'!$G$24),P2:Q1104,2)</f>
        <v>63.3817904730669</v>
      </c>
    </row>
    <row r="663" ht="20.05" customHeight="1">
      <c r="A663" s="22">
        <f>$A662+C662</f>
        <v>3292.560866034490</v>
      </c>
      <c r="B663" s="23">
        <v>2</v>
      </c>
      <c r="C663" s="24">
        <v>5</v>
      </c>
      <c r="D663" t="b" s="25">
        <f>D$3</f>
        <v>1</v>
      </c>
      <c r="E663" s="24">
        <f>IF(B663-B662&gt;0,(B663-B662)/'data'!$G$26*100-1,E662-C663)</f>
        <v>-3245</v>
      </c>
      <c r="F663" s="25">
        <f>3600*(B663*'data'!$C$15/1000-H663-I663)/C663</f>
        <v>246.181132035159</v>
      </c>
      <c r="G663" s="25">
        <f>IF(N663&gt;B663,0,IF(E663&gt;0,'data'!$H$29,IF(F663&lt;0,0,F663)))</f>
        <v>246.181132035159</v>
      </c>
      <c r="H663" s="30">
        <f>(J663*'data'!$C$16+K663*OFFSET('data'!$C$17,0,$D$3)-I662*(OFFSET('data'!$C$18,0,$D$3)+'data'!$C$19+OFFSET('data'!$C$20,0,$D$3)))*$C663/60</f>
        <v>-0.341737665646901</v>
      </c>
      <c r="I663" s="30">
        <f>(G662/60)*$C663/60+H663+I662</f>
        <v>13.090523652055</v>
      </c>
      <c r="J663" s="30">
        <f>J662+('data'!$C$19*I662-'data'!$C$16*J662)*$C663/60</f>
        <v>60.0487972873757</v>
      </c>
      <c r="K663" s="30">
        <f>K662+(OFFSET('data'!$C$20,0,$D$3)*I662-OFFSET('data'!$C$17,0,$D$3)*K662)*$C663/60</f>
        <v>120.033317777207</v>
      </c>
      <c r="L663" s="28">
        <f>$A663/60</f>
        <v>54.8760144339082</v>
      </c>
      <c r="M663" s="24">
        <f>I663/'data'!$C$15*1000</f>
        <v>1.99997241198217</v>
      </c>
      <c r="N663" s="24">
        <f>N662+'data'!$G$21*(M662-N662)/60*C662</f>
        <v>1.99529063297167</v>
      </c>
      <c r="O663" s="25">
        <f>IF(N663&lt;='data'!$G$22,1.89,1.47)</f>
        <v>1.89</v>
      </c>
      <c r="P663" s="24">
        <f>$A663</f>
        <v>3292.560866034490</v>
      </c>
      <c r="Q663" s="29">
        <f>'data'!$G$23-'data'!$G$23*(1-('data'!$G$22^O663)/('data'!$G$22^O663+N663^O663))</f>
        <v>63.3763324781998</v>
      </c>
      <c r="R663" s="29">
        <f>VLOOKUP(IF(P663-'data'!$G$24&lt;0,0,P663-'data'!$G$24),P2:Q1104,2)</f>
        <v>63.3806729479563</v>
      </c>
    </row>
    <row r="664" ht="20.05" customHeight="1">
      <c r="A664" s="22">
        <f>$A663+C663</f>
        <v>3297.560866034490</v>
      </c>
      <c r="B664" s="23">
        <v>2</v>
      </c>
      <c r="C664" s="24">
        <v>5</v>
      </c>
      <c r="D664" t="b" s="25">
        <f>D$3</f>
        <v>1</v>
      </c>
      <c r="E664" s="24">
        <f>IF(B664-B663&gt;0,(B664-B663)/'data'!$G$26*100-1,E663-C664)</f>
        <v>-3250</v>
      </c>
      <c r="F664" s="25">
        <f>3600*(B664*'data'!$C$15/1000-H664-I664)/C664</f>
        <v>246.309365087060</v>
      </c>
      <c r="G664" s="25">
        <f>IF(N664&gt;B664,0,IF(E664&gt;0,'data'!$H$29,IF(F664&lt;0,0,F664)))</f>
        <v>246.309365087060</v>
      </c>
      <c r="H664" s="30">
        <f>(J664*'data'!$C$16+K664*OFFSET('data'!$C$17,0,$D$3)-I663*(OFFSET('data'!$C$18,0,$D$3)+'data'!$C$19+OFFSET('data'!$C$20,0,$D$3)))*$C664/60</f>
        <v>-0.341917003022774</v>
      </c>
      <c r="I664" s="30">
        <f>(G663/60)*$C664/60+H664+I663</f>
        <v>13.0905248879699</v>
      </c>
      <c r="J664" s="30">
        <f>J663+('data'!$C$19*I663-'data'!$C$16*J663)*$C664/60</f>
        <v>60.012781248780</v>
      </c>
      <c r="K664" s="30">
        <f>K663+(OFFSET('data'!$C$20,0,$D$3)*I663-OFFSET('data'!$C$17,0,$D$3)*K663)*$C664/60</f>
        <v>120.116963806696</v>
      </c>
      <c r="L664" s="28">
        <f>$A664/60</f>
        <v>54.9593477672415</v>
      </c>
      <c r="M664" s="24">
        <f>I664/'data'!$C$15*1000</f>
        <v>1.99997260080545</v>
      </c>
      <c r="N664" s="24">
        <f>N663+'data'!$G$21*(M663-N663)/60*C663</f>
        <v>1.99534572446355</v>
      </c>
      <c r="O664" s="25">
        <f>IF(N664&lt;='data'!$G$22,1.89,1.47)</f>
        <v>1.89</v>
      </c>
      <c r="P664" s="24">
        <f>$A664</f>
        <v>3297.560866034490</v>
      </c>
      <c r="Q664" s="29">
        <f>'data'!$G$23-'data'!$G$23*(1-('data'!$G$22^O664)/('data'!$G$22^O664+N664^O664))</f>
        <v>63.3752790103884</v>
      </c>
      <c r="R664" s="29">
        <f>VLOOKUP(IF(P664-'data'!$G$24&lt;0,0,P664-'data'!$G$24),P2:Q1104,2)</f>
        <v>63.3795685393257</v>
      </c>
    </row>
    <row r="665" ht="20.05" customHeight="1">
      <c r="A665" s="22">
        <f>$A664+C664</f>
        <v>3302.560866034490</v>
      </c>
      <c r="B665" s="23">
        <v>2</v>
      </c>
      <c r="C665" s="24">
        <v>5</v>
      </c>
      <c r="D665" t="b" s="25">
        <f>D$3</f>
        <v>1</v>
      </c>
      <c r="E665" s="24">
        <f>IF(B665-B664&gt;0,(B665-B664)/'data'!$G$26*100-1,E664-C665)</f>
        <v>-3255</v>
      </c>
      <c r="F665" s="25">
        <f>3600*(B665*'data'!$C$15/1000-H665-I665)/C665</f>
        <v>246.436718822816</v>
      </c>
      <c r="G665" s="25">
        <f>IF(N665&gt;B665,0,IF(E665&gt;0,'data'!$H$29,IF(F665&lt;0,0,F665)))</f>
        <v>246.436718822816</v>
      </c>
      <c r="H665" s="30">
        <f>(J665*'data'!$C$16+K665*OFFSET('data'!$C$17,0,$D$3)-I664*(OFFSET('data'!$C$18,0,$D$3)+'data'!$C$19+OFFSET('data'!$C$20,0,$D$3)))*$C665/60</f>
        <v>-0.342095111805025</v>
      </c>
      <c r="I665" s="30">
        <f>(G664/60)*$C665/60+H665+I664</f>
        <v>13.0905261165636</v>
      </c>
      <c r="J665" s="30">
        <f>J664+('data'!$C$19*I664-'data'!$C$16*J664)*$C665/60</f>
        <v>59.9769765950436</v>
      </c>
      <c r="K665" s="30">
        <f>K664+(OFFSET('data'!$C$20,0,$D$3)*I664-OFFSET('data'!$C$17,0,$D$3)*K664)*$C665/60</f>
        <v>120.200577760517</v>
      </c>
      <c r="L665" s="28">
        <f>$A665/60</f>
        <v>55.0426811005748</v>
      </c>
      <c r="M665" s="24">
        <f>I665/'data'!$C$15*1000</f>
        <v>1.9999727885102</v>
      </c>
      <c r="N665" s="24">
        <f>N664+'data'!$G$21*(M664-N664)/60*C664</f>
        <v>1.99540016990402</v>
      </c>
      <c r="O665" s="25">
        <f>IF(N665&lt;='data'!$G$22,1.89,1.47)</f>
        <v>1.89</v>
      </c>
      <c r="P665" s="24">
        <f>$A665</f>
        <v>3302.560866034490</v>
      </c>
      <c r="Q665" s="29">
        <f>'data'!$G$23-'data'!$G$23*(1-('data'!$G$22^O665)/('data'!$G$22^O665+N665^O665))</f>
        <v>63.3742379054454</v>
      </c>
      <c r="R665" s="29">
        <f>VLOOKUP(IF(P665-'data'!$G$24&lt;0,0,P665-'data'!$G$24),P2:Q1104,2)</f>
        <v>63.378477092856</v>
      </c>
    </row>
    <row r="666" ht="20.05" customHeight="1">
      <c r="A666" s="22">
        <f>$A665+C665</f>
        <v>3307.560866034490</v>
      </c>
      <c r="B666" s="23">
        <v>2</v>
      </c>
      <c r="C666" s="24">
        <v>5</v>
      </c>
      <c r="D666" t="b" s="25">
        <f>D$3</f>
        <v>1</v>
      </c>
      <c r="E666" s="24">
        <f>IF(B666-B665&gt;0,(B666-B665)/'data'!$G$26*100-1,E665-C666)</f>
        <v>-3260</v>
      </c>
      <c r="F666" s="25">
        <f>3600*(B666*'data'!$C$15/1000-H666-I666)/C666</f>
        <v>246.563198452134</v>
      </c>
      <c r="G666" s="25">
        <f>IF(N666&gt;B666,0,IF(E666&gt;0,'data'!$H$29,IF(F666&lt;0,0,F666)))</f>
        <v>246.563198452134</v>
      </c>
      <c r="H666" s="30">
        <f>(J666*'data'!$C$16+K666*OFFSET('data'!$C$17,0,$D$3)-I665*(OFFSET('data'!$C$18,0,$D$3)+'data'!$C$19+OFFSET('data'!$C$20,0,$D$3)))*$C666/60</f>
        <v>-0.342271999272055</v>
      </c>
      <c r="I666" s="30">
        <f>(G665/60)*$C666/60+H666+I665</f>
        <v>13.0905273378788</v>
      </c>
      <c r="J666" s="30">
        <f>J665+('data'!$C$19*I665-'data'!$C$16*J665)*$C666/60</f>
        <v>59.9413820855076</v>
      </c>
      <c r="K666" s="30">
        <f>K665+(OFFSET('data'!$C$20,0,$D$3)*I665-OFFSET('data'!$C$17,0,$D$3)*K665)*$C666/60</f>
        <v>120.284159650903</v>
      </c>
      <c r="L666" s="28">
        <f>$A666/60</f>
        <v>55.1260144339082</v>
      </c>
      <c r="M666" s="24">
        <f>I666/'data'!$C$15*1000</f>
        <v>1.99997297510295</v>
      </c>
      <c r="N666" s="24">
        <f>N665+'data'!$G$21*(M665-N665)/60*C665</f>
        <v>1.99545397688215</v>
      </c>
      <c r="O666" s="25">
        <f>IF(N666&lt;='data'!$G$22,1.89,1.47)</f>
        <v>1.89</v>
      </c>
      <c r="P666" s="24">
        <f>$A666</f>
        <v>3307.560866034490</v>
      </c>
      <c r="Q666" s="29">
        <f>'data'!$G$23-'data'!$G$23*(1-('data'!$G$22^O666)/('data'!$G$22^O666+N666^O666))</f>
        <v>63.3732090179377</v>
      </c>
      <c r="R666" s="29">
        <f>VLOOKUP(IF(P666-'data'!$G$24&lt;0,0,P666-'data'!$G$24),P2:Q1104,2)</f>
        <v>63.3773984560477</v>
      </c>
    </row>
    <row r="667" ht="20.05" customHeight="1">
      <c r="A667" s="22">
        <f>$A666+C666</f>
        <v>3312.560866034490</v>
      </c>
      <c r="B667" s="23">
        <v>2</v>
      </c>
      <c r="C667" s="24">
        <v>5</v>
      </c>
      <c r="D667" t="b" s="25">
        <f>D$3</f>
        <v>1</v>
      </c>
      <c r="E667" s="24">
        <f>IF(B667-B666&gt;0,(B667-B666)/'data'!$G$26*100-1,E666-C667)</f>
        <v>-3265</v>
      </c>
      <c r="F667" s="25">
        <f>3600*(B667*'data'!$C$15/1000-H667-I667)/C667</f>
        <v>246.688809153772</v>
      </c>
      <c r="G667" s="25">
        <f>IF(N667&gt;B667,0,IF(E667&gt;0,'data'!$H$29,IF(F667&lt;0,0,F667)))</f>
        <v>246.688809153772</v>
      </c>
      <c r="H667" s="30">
        <f>(J667*'data'!$C$16+K667*OFFSET('data'!$C$17,0,$D$3)-I666*(OFFSET('data'!$C$18,0,$D$3)+'data'!$C$19+OFFSET('data'!$C$20,0,$D$3)))*$C667/60</f>
        <v>-0.342447672659485</v>
      </c>
      <c r="I667" s="30">
        <f>(G666/60)*$C667/60+H667+I666</f>
        <v>13.0905285519584</v>
      </c>
      <c r="J667" s="30">
        <f>J666+('data'!$C$19*I666-'data'!$C$16*J666)*$C667/60</f>
        <v>59.9059964867948</v>
      </c>
      <c r="K667" s="30">
        <f>K666+(OFFSET('data'!$C$20,0,$D$3)*I666-OFFSET('data'!$C$17,0,$D$3)*K666)*$C667/60</f>
        <v>120.367709490082</v>
      </c>
      <c r="L667" s="28">
        <f>$A667/60</f>
        <v>55.2093477672415</v>
      </c>
      <c r="M667" s="24">
        <f>I667/'data'!$C$15*1000</f>
        <v>1.99997316059023</v>
      </c>
      <c r="N667" s="24">
        <f>N666+'data'!$G$21*(M666-N666)/60*C666</f>
        <v>1.99550715289777</v>
      </c>
      <c r="O667" s="25">
        <f>IF(N667&lt;='data'!$G$22,1.89,1.47)</f>
        <v>1.89</v>
      </c>
      <c r="P667" s="24">
        <f>$A667</f>
        <v>3312.560866034490</v>
      </c>
      <c r="Q667" s="29">
        <f>'data'!$G$23-'data'!$G$23*(1-('data'!$G$22^O667)/('data'!$G$22^O667+N667^O667))</f>
        <v>63.3721922041473</v>
      </c>
      <c r="R667" s="29">
        <f>VLOOKUP(IF(P667-'data'!$G$24&lt;0,0,P667-'data'!$G$24),P2:Q1104,2)</f>
        <v>63.3763324781998</v>
      </c>
    </row>
    <row r="668" ht="20.05" customHeight="1">
      <c r="A668" s="22">
        <f>$A667+C667</f>
        <v>3317.560866034490</v>
      </c>
      <c r="B668" s="23">
        <v>2</v>
      </c>
      <c r="C668" s="24">
        <v>5</v>
      </c>
      <c r="D668" t="b" s="25">
        <f>D$3</f>
        <v>1</v>
      </c>
      <c r="E668" s="24">
        <f>IF(B668-B667&gt;0,(B668-B667)/'data'!$G$26*100-1,E667-C668)</f>
        <v>-3270</v>
      </c>
      <c r="F668" s="25">
        <f>3600*(B668*'data'!$C$15/1000-H668-I668)/C668</f>
        <v>246.813556076274</v>
      </c>
      <c r="G668" s="25">
        <f>IF(N668&gt;B668,0,IF(E668&gt;0,'data'!$H$29,IF(F668&lt;0,0,F668)))</f>
        <v>246.813556076274</v>
      </c>
      <c r="H668" s="30">
        <f>(J668*'data'!$C$16+K668*OFFSET('data'!$C$17,0,$D$3)-I667*(OFFSET('data'!$C$18,0,$D$3)+'data'!$C$19+OFFSET('data'!$C$20,0,$D$3)))*$C668/60</f>
        <v>-0.342622139160472</v>
      </c>
      <c r="I668" s="30">
        <f>(G667/60)*$C668/60+H668+I667</f>
        <v>13.0905297588448</v>
      </c>
      <c r="J668" s="30">
        <f>J667+('data'!$C$19*I667-'data'!$C$16*J667)*$C668/60</f>
        <v>59.8708185727669</v>
      </c>
      <c r="K668" s="30">
        <f>K667+(OFFSET('data'!$C$20,0,$D$3)*I667-OFFSET('data'!$C$17,0,$D$3)*K667)*$C668/60</f>
        <v>120.451227290277</v>
      </c>
      <c r="L668" s="28">
        <f>$A668/60</f>
        <v>55.2926811005748</v>
      </c>
      <c r="M668" s="24">
        <f>I668/'data'!$C$15*1000</f>
        <v>1.99997334497854</v>
      </c>
      <c r="N668" s="24">
        <f>N667+'data'!$G$21*(M667-N667)/60*C667</f>
        <v>1.99555970536254</v>
      </c>
      <c r="O668" s="25">
        <f>IF(N668&lt;='data'!$G$22,1.89,1.47)</f>
        <v>1.89</v>
      </c>
      <c r="P668" s="24">
        <f>$A668</f>
        <v>3317.560866034490</v>
      </c>
      <c r="Q668" s="29">
        <f>'data'!$G$23-'data'!$G$23*(1-('data'!$G$22^O668)/('data'!$G$22^O668+N668^O668))</f>
        <v>63.3711873220505</v>
      </c>
      <c r="R668" s="29">
        <f>VLOOKUP(IF(P668-'data'!$G$24&lt;0,0,P668-'data'!$G$24),P2:Q1104,2)</f>
        <v>63.3752790103884</v>
      </c>
    </row>
    <row r="669" ht="20.05" customHeight="1">
      <c r="A669" s="22">
        <f>$A668+C668</f>
        <v>3322.560866034490</v>
      </c>
      <c r="B669" s="23">
        <v>2</v>
      </c>
      <c r="C669" s="24">
        <v>5</v>
      </c>
      <c r="D669" t="b" s="25">
        <f>D$3</f>
        <v>1</v>
      </c>
      <c r="E669" s="24">
        <f>IF(B669-B668&gt;0,(B669-B668)/'data'!$G$26*100-1,E668-C669)</f>
        <v>-3275</v>
      </c>
      <c r="F669" s="25">
        <f>3600*(B669*'data'!$C$15/1000-H669-I669)/C669</f>
        <v>246.937444337758</v>
      </c>
      <c r="G669" s="25">
        <f>IF(N669&gt;B669,0,IF(E669&gt;0,'data'!$H$29,IF(F669&lt;0,0,F669)))</f>
        <v>246.937444337758</v>
      </c>
      <c r="H669" s="30">
        <f>(J669*'data'!$C$16+K669*OFFSET('data'!$C$17,0,$D$3)-I668*(OFFSET('data'!$C$18,0,$D$3)+'data'!$C$19+OFFSET('data'!$C$20,0,$D$3)))*$C669/60</f>
        <v>-0.34279540592591</v>
      </c>
      <c r="I669" s="30">
        <f>(G668/60)*$C669/60+H669+I668</f>
        <v>13.0905309585804</v>
      </c>
      <c r="J669" s="30">
        <f>J668+('data'!$C$19*I668-'data'!$C$16*J668)*$C669/60</f>
        <v>59.8358471244821</v>
      </c>
      <c r="K669" s="30">
        <f>K668+(OFFSET('data'!$C$20,0,$D$3)*I668-OFFSET('data'!$C$17,0,$D$3)*K668)*$C669/60</f>
        <v>120.534713063708</v>
      </c>
      <c r="L669" s="28">
        <f>$A669/60</f>
        <v>55.3760144339082</v>
      </c>
      <c r="M669" s="24">
        <f>I669/'data'!$C$15*1000</f>
        <v>1.99997352827435</v>
      </c>
      <c r="N669" s="24">
        <f>N668+'data'!$G$21*(M668-N668)/60*C668</f>
        <v>1.99561164160099</v>
      </c>
      <c r="O669" s="25">
        <f>IF(N669&lt;='data'!$G$22,1.89,1.47)</f>
        <v>1.89</v>
      </c>
      <c r="P669" s="24">
        <f>$A669</f>
        <v>3322.560866034490</v>
      </c>
      <c r="Q669" s="29">
        <f>'data'!$G$23-'data'!$G$23*(1-('data'!$G$22^O669)/('data'!$G$22^O669+N669^O669))</f>
        <v>63.3701942312977</v>
      </c>
      <c r="R669" s="29">
        <f>VLOOKUP(IF(P669-'data'!$G$24&lt;0,0,P669-'data'!$G$24),P2:Q1104,2)</f>
        <v>63.3742379054454</v>
      </c>
    </row>
    <row r="670" ht="20.05" customHeight="1">
      <c r="A670" s="22">
        <f>$A669+C669</f>
        <v>3327.560866034490</v>
      </c>
      <c r="B670" s="23">
        <v>2</v>
      </c>
      <c r="C670" s="24">
        <v>5</v>
      </c>
      <c r="D670" t="b" s="25">
        <f>D$3</f>
        <v>1</v>
      </c>
      <c r="E670" s="24">
        <f>IF(B670-B669&gt;0,(B670-B669)/'data'!$G$26*100-1,E669-C670)</f>
        <v>-3280</v>
      </c>
      <c r="F670" s="25">
        <f>3600*(B670*'data'!$C$15/1000-H670-I670)/C670</f>
        <v>247.060479026544</v>
      </c>
      <c r="G670" s="25">
        <f>IF(N670&gt;B670,0,IF(E670&gt;0,'data'!$H$29,IF(F670&lt;0,0,F670)))</f>
        <v>247.060479026544</v>
      </c>
      <c r="H670" s="30">
        <f>(J670*'data'!$C$16+K670*OFFSET('data'!$C$17,0,$D$3)-I669*(OFFSET('data'!$C$18,0,$D$3)+'data'!$C$19+OFFSET('data'!$C$20,0,$D$3)))*$C670/60</f>
        <v>-0.342967480064713</v>
      </c>
      <c r="I670" s="30">
        <f>(G669/60)*$C670/60+H670+I669</f>
        <v>13.090532151207</v>
      </c>
      <c r="J670" s="30">
        <f>J669+('data'!$C$19*I669-'data'!$C$16*J669)*$C670/60</f>
        <v>59.8010809301528</v>
      </c>
      <c r="K670" s="30">
        <f>K669+(OFFSET('data'!$C$20,0,$D$3)*I669-OFFSET('data'!$C$17,0,$D$3)*K669)*$C670/60</f>
        <v>120.618166822590</v>
      </c>
      <c r="L670" s="28">
        <f>$A670/60</f>
        <v>55.4593477672415</v>
      </c>
      <c r="M670" s="24">
        <f>I670/'data'!$C$15*1000</f>
        <v>1.99997371048404</v>
      </c>
      <c r="N670" s="24">
        <f>N669+'data'!$G$21*(M669-N669)/60*C669</f>
        <v>1.99566296885153</v>
      </c>
      <c r="O670" s="25">
        <f>IF(N670&lt;='data'!$G$22,1.89,1.47)</f>
        <v>1.89</v>
      </c>
      <c r="P670" s="24">
        <f>$A670</f>
        <v>3327.560866034490</v>
      </c>
      <c r="Q670" s="29">
        <f>'data'!$G$23-'data'!$G$23*(1-('data'!$G$22^O670)/('data'!$G$22^O670+N670^O670))</f>
        <v>63.3692127931942</v>
      </c>
      <c r="R670" s="29">
        <f>VLOOKUP(IF(P670-'data'!$G$24&lt;0,0,P670-'data'!$G$24),P2:Q1104,2)</f>
        <v>63.3732090179377</v>
      </c>
    </row>
    <row r="671" ht="20.05" customHeight="1">
      <c r="A671" s="22">
        <f>$A670+C670</f>
        <v>3332.560866034490</v>
      </c>
      <c r="B671" s="23">
        <v>2</v>
      </c>
      <c r="C671" s="24">
        <v>5</v>
      </c>
      <c r="D671" t="b" s="25">
        <f>D$3</f>
        <v>1</v>
      </c>
      <c r="E671" s="24">
        <f>IF(B671-B670&gt;0,(B671-B670)/'data'!$G$26*100-1,E670-C671)</f>
        <v>-3285</v>
      </c>
      <c r="F671" s="25">
        <f>3600*(B671*'data'!$C$15/1000-H671-I671)/C671</f>
        <v>247.182665200811</v>
      </c>
      <c r="G671" s="25">
        <f>IF(N671&gt;B671,0,IF(E671&gt;0,'data'!$H$29,IF(F671&lt;0,0,F671)))</f>
        <v>247.182665200811</v>
      </c>
      <c r="H671" s="30">
        <f>(J671*'data'!$C$16+K671*OFFSET('data'!$C$17,0,$D$3)-I670*(OFFSET('data'!$C$18,0,$D$3)+'data'!$C$19+OFFSET('data'!$C$20,0,$D$3)))*$C671/60</f>
        <v>-0.343138368644029</v>
      </c>
      <c r="I671" s="30">
        <f>(G670/60)*$C671/60+H671+I670</f>
        <v>13.0905333367665</v>
      </c>
      <c r="J671" s="30">
        <f>J670+('data'!$C$19*I670-'data'!$C$16*J670)*$C671/60</f>
        <v>59.7665187851036</v>
      </c>
      <c r="K671" s="30">
        <f>K670+(OFFSET('data'!$C$20,0,$D$3)*I670-OFFSET('data'!$C$17,0,$D$3)*K670)*$C671/60</f>
        <v>120.701588579133</v>
      </c>
      <c r="L671" s="28">
        <f>$A671/60</f>
        <v>55.5426811005748</v>
      </c>
      <c r="M671" s="24">
        <f>I671/'data'!$C$15*1000</f>
        <v>1.99997389161402</v>
      </c>
      <c r="N671" s="24">
        <f>N670+'data'!$G$21*(M670-N670)/60*C670</f>
        <v>1.99571369426747</v>
      </c>
      <c r="O671" s="25">
        <f>IF(N671&lt;='data'!$G$22,1.89,1.47)</f>
        <v>1.89</v>
      </c>
      <c r="P671" s="24">
        <f>$A671</f>
        <v>3332.560866034490</v>
      </c>
      <c r="Q671" s="29">
        <f>'data'!$G$23-'data'!$G$23*(1-('data'!$G$22^O671)/('data'!$G$22^O671+N671^O671))</f>
        <v>63.368242870680</v>
      </c>
      <c r="R671" s="29">
        <f>VLOOKUP(IF(P671-'data'!$G$24&lt;0,0,P671-'data'!$G$24),P2:Q1104,2)</f>
        <v>63.3721922041473</v>
      </c>
    </row>
    <row r="672" ht="20.05" customHeight="1">
      <c r="A672" s="22">
        <f>$A671+C671</f>
        <v>3337.560866034490</v>
      </c>
      <c r="B672" s="23">
        <v>2</v>
      </c>
      <c r="C672" s="24">
        <v>5</v>
      </c>
      <c r="D672" t="b" s="25">
        <f>D$3</f>
        <v>1</v>
      </c>
      <c r="E672" s="24">
        <f>IF(B672-B671&gt;0,(B672-B671)/'data'!$G$26*100-1,E671-C672)</f>
        <v>-3290</v>
      </c>
      <c r="F672" s="25">
        <f>3600*(B672*'data'!$C$15/1000-H672-I672)/C672</f>
        <v>247.304007889224</v>
      </c>
      <c r="G672" s="25">
        <f>IF(N672&gt;B672,0,IF(E672&gt;0,'data'!$H$29,IF(F672&lt;0,0,F672)))</f>
        <v>247.304007889224</v>
      </c>
      <c r="H672" s="30">
        <f>(J672*'data'!$C$16+K672*OFFSET('data'!$C$17,0,$D$3)-I671*(OFFSET('data'!$C$18,0,$D$3)+'data'!$C$19+OFFSET('data'!$C$20,0,$D$3)))*$C672/60</f>
        <v>-0.343308078689514</v>
      </c>
      <c r="I672" s="30">
        <f>(G671/60)*$C672/60+H672+I671</f>
        <v>13.0905345153003</v>
      </c>
      <c r="J672" s="30">
        <f>J671+('data'!$C$19*I671-'data'!$C$16*J671)*$C672/60</f>
        <v>59.7321594917296</v>
      </c>
      <c r="K672" s="30">
        <f>K671+(OFFSET('data'!$C$20,0,$D$3)*I671-OFFSET('data'!$C$17,0,$D$3)*K671)*$C672/60</f>
        <v>120.784978345545</v>
      </c>
      <c r="L672" s="28">
        <f>$A672/60</f>
        <v>55.6260144339082</v>
      </c>
      <c r="M672" s="24">
        <f>I672/'data'!$C$15*1000</f>
        <v>1.99997407167061</v>
      </c>
      <c r="N672" s="24">
        <f>N671+'data'!$G$21*(M671-N671)/60*C671</f>
        <v>1.99576382491802</v>
      </c>
      <c r="O672" s="25">
        <f>IF(N672&lt;='data'!$G$22,1.89,1.47)</f>
        <v>1.89</v>
      </c>
      <c r="P672" s="24">
        <f>$A672</f>
        <v>3337.560866034490</v>
      </c>
      <c r="Q672" s="29">
        <f>'data'!$G$23-'data'!$G$23*(1-('data'!$G$22^O672)/('data'!$G$22^O672+N672^O672))</f>
        <v>63.3672843283111</v>
      </c>
      <c r="R672" s="29">
        <f>VLOOKUP(IF(P672-'data'!$G$24&lt;0,0,P672-'data'!$G$24),P2:Q1104,2)</f>
        <v>63.3711873220505</v>
      </c>
    </row>
    <row r="673" ht="20.05" customHeight="1">
      <c r="A673" s="22">
        <f>$A672+C672</f>
        <v>3342.560866034490</v>
      </c>
      <c r="B673" s="23">
        <v>2</v>
      </c>
      <c r="C673" s="24">
        <v>5</v>
      </c>
      <c r="D673" t="b" s="25">
        <f>D$3</f>
        <v>1</v>
      </c>
      <c r="E673" s="24">
        <f>IF(B673-B672&gt;0,(B673-B672)/'data'!$G$26*100-1,E672-C673)</f>
        <v>-3295</v>
      </c>
      <c r="F673" s="25">
        <f>3600*(B673*'data'!$C$15/1000-H673-I673)/C673</f>
        <v>247.424512090735</v>
      </c>
      <c r="G673" s="25">
        <f>IF(N673&gt;B673,0,IF(E673&gt;0,'data'!$H$29,IF(F673&lt;0,0,F673)))</f>
        <v>247.424512090735</v>
      </c>
      <c r="H673" s="30">
        <f>(J673*'data'!$C$16+K673*OFFSET('data'!$C$17,0,$D$3)-I672*(OFFSET('data'!$C$18,0,$D$3)+'data'!$C$19+OFFSET('data'!$C$20,0,$D$3)))*$C673/60</f>
        <v>-0.343476617185557</v>
      </c>
      <c r="I673" s="30">
        <f>(G672/60)*$C673/60+H673+I672</f>
        <v>13.0905356868498</v>
      </c>
      <c r="J673" s="30">
        <f>J672+('data'!$C$19*I672-'data'!$C$16*J672)*$C673/60</f>
        <v>59.6980018594549</v>
      </c>
      <c r="K673" s="30">
        <f>K672+(OFFSET('data'!$C$20,0,$D$3)*I672-OFFSET('data'!$C$17,0,$D$3)*K672)*$C673/60</f>
        <v>120.868336134027</v>
      </c>
      <c r="L673" s="28">
        <f>$A673/60</f>
        <v>55.7093477672415</v>
      </c>
      <c r="M673" s="24">
        <f>I673/'data'!$C$15*1000</f>
        <v>1.99997425066014</v>
      </c>
      <c r="N673" s="24">
        <f>N672+'data'!$G$21*(M672-N672)/60*C672</f>
        <v>1.99581336778928</v>
      </c>
      <c r="O673" s="25">
        <f>IF(N673&lt;='data'!$G$22,1.89,1.47)</f>
        <v>1.89</v>
      </c>
      <c r="P673" s="24">
        <f>$A673</f>
        <v>3342.560866034490</v>
      </c>
      <c r="Q673" s="29">
        <f>'data'!$G$23-'data'!$G$23*(1-('data'!$G$22^O673)/('data'!$G$22^O673+N673^O673))</f>
        <v>63.3663370322398</v>
      </c>
      <c r="R673" s="29">
        <f>VLOOKUP(IF(P673-'data'!$G$24&lt;0,0,P673-'data'!$G$24),P2:Q1104,2)</f>
        <v>63.3701942312977</v>
      </c>
    </row>
    <row r="674" ht="20.05" customHeight="1">
      <c r="A674" s="22">
        <f>$A673+C673</f>
        <v>3347.560866034490</v>
      </c>
      <c r="B674" s="23">
        <v>2</v>
      </c>
      <c r="C674" s="24">
        <v>5</v>
      </c>
      <c r="D674" t="b" s="25">
        <f>D$3</f>
        <v>1</v>
      </c>
      <c r="E674" s="24">
        <f>IF(B674-B673&gt;0,(B674-B673)/'data'!$G$26*100-1,E673-C674)</f>
        <v>-3300</v>
      </c>
      <c r="F674" s="25">
        <f>3600*(B674*'data'!$C$15/1000-H674-I674)/C674</f>
        <v>247.5441827752</v>
      </c>
      <c r="G674" s="25">
        <f>IF(N674&gt;B674,0,IF(E674&gt;0,'data'!$H$29,IF(F674&lt;0,0,F674)))</f>
        <v>247.5441827752</v>
      </c>
      <c r="H674" s="30">
        <f>(J674*'data'!$C$16+K674*OFFSET('data'!$C$17,0,$D$3)-I673*(OFFSET('data'!$C$18,0,$D$3)+'data'!$C$19+OFFSET('data'!$C$20,0,$D$3)))*$C674/60</f>
        <v>-0.343643991075536</v>
      </c>
      <c r="I674" s="30">
        <f>(G673/60)*$C674/60+H674+I673</f>
        <v>13.0905368514558</v>
      </c>
      <c r="J674" s="30">
        <f>J673+('data'!$C$19*I673-'data'!$C$16*J673)*$C674/60</f>
        <v>59.6640447046912</v>
      </c>
      <c r="K674" s="30">
        <f>K673+(OFFSET('data'!$C$20,0,$D$3)*I673-OFFSET('data'!$C$17,0,$D$3)*K673)*$C674/60</f>
        <v>120.951661956778</v>
      </c>
      <c r="L674" s="28">
        <f>$A674/60</f>
        <v>55.7926811005748</v>
      </c>
      <c r="M674" s="24">
        <f>I674/'data'!$C$15*1000</f>
        <v>1.99997442858885</v>
      </c>
      <c r="N674" s="24">
        <f>N673+'data'!$G$21*(M673-N673)/60*C673</f>
        <v>1.99586232978522</v>
      </c>
      <c r="O674" s="25">
        <f>IF(N674&lt;='data'!$G$22,1.89,1.47)</f>
        <v>1.89</v>
      </c>
      <c r="P674" s="24">
        <f>$A674</f>
        <v>3347.560866034490</v>
      </c>
      <c r="Q674" s="29">
        <f>'data'!$G$23-'data'!$G$23*(1-('data'!$G$22^O674)/('data'!$G$22^O674+N674^O674))</f>
        <v>63.3654008501962</v>
      </c>
      <c r="R674" s="29">
        <f>VLOOKUP(IF(P674-'data'!$G$24&lt;0,0,P674-'data'!$G$24),P2:Q1104,2)</f>
        <v>63.3692127931942</v>
      </c>
    </row>
    <row r="675" ht="20.05" customHeight="1">
      <c r="A675" s="22">
        <f>$A674+C674</f>
        <v>3352.560866034490</v>
      </c>
      <c r="B675" s="23">
        <v>2</v>
      </c>
      <c r="C675" s="24">
        <v>5</v>
      </c>
      <c r="D675" t="b" s="25">
        <f>D$3</f>
        <v>1</v>
      </c>
      <c r="E675" s="24">
        <f>IF(B675-B674&gt;0,(B675-B674)/'data'!$G$26*100-1,E674-C675)</f>
        <v>-3305</v>
      </c>
      <c r="F675" s="25">
        <f>3600*(B675*'data'!$C$15/1000-H675-I675)/C675</f>
        <v>247.663024882959</v>
      </c>
      <c r="G675" s="25">
        <f>IF(N675&gt;B675,0,IF(E675&gt;0,'data'!$H$29,IF(F675&lt;0,0,F675)))</f>
        <v>247.663024882959</v>
      </c>
      <c r="H675" s="30">
        <f>(J675*'data'!$C$16+K675*OFFSET('data'!$C$17,0,$D$3)-I674*(OFFSET('data'!$C$18,0,$D$3)+'data'!$C$19+OFFSET('data'!$C$20,0,$D$3)))*$C675/60</f>
        <v>-0.343810207262034</v>
      </c>
      <c r="I675" s="30">
        <f>(G674/60)*$C675/60+H675+I674</f>
        <v>13.0905380091593</v>
      </c>
      <c r="J675" s="30">
        <f>J674+('data'!$C$19*I674-'data'!$C$16*J674)*$C675/60</f>
        <v>59.630286850797</v>
      </c>
      <c r="K675" s="30">
        <f>K674+(OFFSET('data'!$C$20,0,$D$3)*I674-OFFSET('data'!$C$17,0,$D$3)*K674)*$C675/60</f>
        <v>121.034955825991</v>
      </c>
      <c r="L675" s="28">
        <f>$A675/60</f>
        <v>55.8760144339082</v>
      </c>
      <c r="M675" s="24">
        <f>I675/'data'!$C$15*1000</f>
        <v>1.99997460546298</v>
      </c>
      <c r="N675" s="24">
        <f>N674+'data'!$G$21*(M674-N674)/60*C674</f>
        <v>1.99591071772864</v>
      </c>
      <c r="O675" s="25">
        <f>IF(N675&lt;='data'!$G$22,1.89,1.47)</f>
        <v>1.89</v>
      </c>
      <c r="P675" s="24">
        <f>$A675</f>
        <v>3352.560866034490</v>
      </c>
      <c r="Q675" s="29">
        <f>'data'!$G$23-'data'!$G$23*(1-('data'!$G$22^O675)/('data'!$G$22^O675+N675^O675))</f>
        <v>63.3644756514695</v>
      </c>
      <c r="R675" s="29">
        <f>VLOOKUP(IF(P675-'data'!$G$24&lt;0,0,P675-'data'!$G$24),P2:Q1104,2)</f>
        <v>63.368242870680</v>
      </c>
    </row>
    <row r="676" ht="20.05" customHeight="1">
      <c r="A676" s="22">
        <f>$A675+C675</f>
        <v>3357.560866034490</v>
      </c>
      <c r="B676" s="23">
        <v>2</v>
      </c>
      <c r="C676" s="24">
        <v>5</v>
      </c>
      <c r="D676" t="b" s="25">
        <f>D$3</f>
        <v>1</v>
      </c>
      <c r="E676" s="24">
        <f>IF(B676-B675&gt;0,(B676-B675)/'data'!$G$26*100-1,E675-C676)</f>
        <v>-3310</v>
      </c>
      <c r="F676" s="25">
        <f>3600*(B676*'data'!$C$15/1000-H676-I676)/C676</f>
        <v>247.781043325613</v>
      </c>
      <c r="G676" s="25">
        <f>IF(N676&gt;B676,0,IF(E676&gt;0,'data'!$H$29,IF(F676&lt;0,0,F676)))</f>
        <v>247.781043325613</v>
      </c>
      <c r="H676" s="30">
        <f>(J676*'data'!$C$16+K676*OFFSET('data'!$C$17,0,$D$3)-I675*(OFFSET('data'!$C$18,0,$D$3)+'data'!$C$19+OFFSET('data'!$C$20,0,$D$3)))*$C676/60</f>
        <v>-0.34397527260712</v>
      </c>
      <c r="I676" s="30">
        <f>(G675/60)*$C676/60+H676+I675</f>
        <v>13.0905391600007</v>
      </c>
      <c r="J676" s="30">
        <f>J675+('data'!$C$19*I675-'data'!$C$16*J675)*$C676/60</f>
        <v>59.5967271280367</v>
      </c>
      <c r="K676" s="30">
        <f>K675+(OFFSET('data'!$C$20,0,$D$3)*I675-OFFSET('data'!$C$17,0,$D$3)*K675)*$C676/60</f>
        <v>121.118217753856</v>
      </c>
      <c r="L676" s="28">
        <f>$A676/60</f>
        <v>55.9593477672415</v>
      </c>
      <c r="M676" s="24">
        <f>I676/'data'!$C$15*1000</f>
        <v>1.99997478128873</v>
      </c>
      <c r="N676" s="24">
        <f>N675+'data'!$G$21*(M675-N675)/60*C675</f>
        <v>1.99595853836213</v>
      </c>
      <c r="O676" s="25">
        <f>IF(N676&lt;='data'!$G$22,1.89,1.47)</f>
        <v>1.89</v>
      </c>
      <c r="P676" s="24">
        <f>$A676</f>
        <v>3357.560866034490</v>
      </c>
      <c r="Q676" s="29">
        <f>'data'!$G$23-'data'!$G$23*(1-('data'!$G$22^O676)/('data'!$G$22^O676+N676^O676))</f>
        <v>63.3635613068892</v>
      </c>
      <c r="R676" s="29">
        <f>VLOOKUP(IF(P676-'data'!$G$24&lt;0,0,P676-'data'!$G$24),P2:Q1104,2)</f>
        <v>63.3672843283111</v>
      </c>
    </row>
    <row r="677" ht="20.05" customHeight="1">
      <c r="A677" s="22">
        <f>$A676+C676</f>
        <v>3362.560866034490</v>
      </c>
      <c r="B677" s="23">
        <v>2</v>
      </c>
      <c r="C677" s="24">
        <v>5</v>
      </c>
      <c r="D677" t="b" s="25">
        <f>D$3</f>
        <v>1</v>
      </c>
      <c r="E677" s="24">
        <f>IF(B677-B676&gt;0,(B677-B676)/'data'!$G$26*100-1,E676-C677)</f>
        <v>-3315</v>
      </c>
      <c r="F677" s="25">
        <f>3600*(B677*'data'!$C$15/1000-H677-I677)/C677</f>
        <v>247.898242985732</v>
      </c>
      <c r="G677" s="25">
        <f>IF(N677&gt;B677,0,IF(E677&gt;0,'data'!$H$29,IF(F677&lt;0,0,F677)))</f>
        <v>247.898242985732</v>
      </c>
      <c r="H677" s="30">
        <f>(J677*'data'!$C$16+K677*OFFSET('data'!$C$17,0,$D$3)-I676*(OFFSET('data'!$C$18,0,$D$3)+'data'!$C$19+OFFSET('data'!$C$20,0,$D$3)))*$C677/60</f>
        <v>-0.344139193932541</v>
      </c>
      <c r="I677" s="30">
        <f>(G676/60)*$C677/60+H677+I676</f>
        <v>13.0905403040204</v>
      </c>
      <c r="J677" s="30">
        <f>J676+('data'!$C$19*I676-'data'!$C$16*J676)*$C677/60</f>
        <v>59.5633643735402</v>
      </c>
      <c r="K677" s="30">
        <f>K676+(OFFSET('data'!$C$20,0,$D$3)*I676-OFFSET('data'!$C$17,0,$D$3)*K676)*$C677/60</f>
        <v>121.201447752558</v>
      </c>
      <c r="L677" s="28">
        <f>$A677/60</f>
        <v>56.0426811005748</v>
      </c>
      <c r="M677" s="24">
        <f>I677/'data'!$C$15*1000</f>
        <v>1.99997495607225</v>
      </c>
      <c r="N677" s="24">
        <f>N676+'data'!$G$21*(M676-N676)/60*C676</f>
        <v>1.996005798349</v>
      </c>
      <c r="O677" s="25">
        <f>IF(N677&lt;='data'!$G$22,1.89,1.47)</f>
        <v>1.89</v>
      </c>
      <c r="P677" s="24">
        <f>$A677</f>
        <v>3362.560866034490</v>
      </c>
      <c r="Q677" s="29">
        <f>'data'!$G$23-'data'!$G$23*(1-('data'!$G$22^O677)/('data'!$G$22^O677+N677^O677))</f>
        <v>63.3626576888079</v>
      </c>
      <c r="R677" s="29">
        <f>VLOOKUP(IF(P677-'data'!$G$24&lt;0,0,P677-'data'!$G$24),P2:Q1104,2)</f>
        <v>63.3663370322398</v>
      </c>
    </row>
    <row r="678" ht="20.05" customHeight="1">
      <c r="A678" s="22">
        <f>$A677+C677</f>
        <v>3367.560866034490</v>
      </c>
      <c r="B678" s="23">
        <v>2</v>
      </c>
      <c r="C678" s="24">
        <v>5</v>
      </c>
      <c r="D678" t="b" s="25">
        <f>D$3</f>
        <v>1</v>
      </c>
      <c r="E678" s="24">
        <f>IF(B678-B677&gt;0,(B678-B677)/'data'!$G$26*100-1,E677-C678)</f>
        <v>-3320</v>
      </c>
      <c r="F678" s="25">
        <f>3600*(B678*'data'!$C$15/1000-H678-I678)/C678</f>
        <v>248.014628717338</v>
      </c>
      <c r="G678" s="25">
        <f>IF(N678&gt;B678,0,IF(E678&gt;0,'data'!$H$29,IF(F678&lt;0,0,F678)))</f>
        <v>248.014628717338</v>
      </c>
      <c r="H678" s="30">
        <f>(J678*'data'!$C$16+K678*OFFSET('data'!$C$17,0,$D$3)-I677*(OFFSET('data'!$C$18,0,$D$3)+'data'!$C$19+OFFSET('data'!$C$20,0,$D$3)))*$C678/60</f>
        <v>-0.344301978019994</v>
      </c>
      <c r="I678" s="30">
        <f>(G677/60)*$C678/60+H678+I677</f>
        <v>13.0905414412584</v>
      </c>
      <c r="J678" s="30">
        <f>J677+('data'!$C$19*I677-'data'!$C$16*J677)*$C678/60</f>
        <v>59.5301974312625</v>
      </c>
      <c r="K678" s="30">
        <f>K677+(OFFSET('data'!$C$20,0,$D$3)*I677-OFFSET('data'!$C$17,0,$D$3)*K677)*$C678/60</f>
        <v>121.284645834278</v>
      </c>
      <c r="L678" s="28">
        <f>$A678/60</f>
        <v>56.1260144339082</v>
      </c>
      <c r="M678" s="24">
        <f>I678/'data'!$C$15*1000</f>
        <v>1.99997512981966</v>
      </c>
      <c r="N678" s="24">
        <f>N677+'data'!$G$21*(M677-N677)/60*C677</f>
        <v>1.99605250427425</v>
      </c>
      <c r="O678" s="25">
        <f>IF(N678&lt;='data'!$G$22,1.89,1.47)</f>
        <v>1.89</v>
      </c>
      <c r="P678" s="24">
        <f>$A678</f>
        <v>3367.560866034490</v>
      </c>
      <c r="Q678" s="29">
        <f>'data'!$G$23-'data'!$G$23*(1-('data'!$G$22^O678)/('data'!$G$22^O678+N678^O678))</f>
        <v>63.3617646710816</v>
      </c>
      <c r="R678" s="29">
        <f>VLOOKUP(IF(P678-'data'!$G$24&lt;0,0,P678-'data'!$G$24),P2:Q1104,2)</f>
        <v>63.3654008501962</v>
      </c>
    </row>
    <row r="679" ht="20.05" customHeight="1">
      <c r="A679" s="22">
        <f>$A678+C678</f>
        <v>3372.560866034490</v>
      </c>
      <c r="B679" s="23">
        <v>2</v>
      </c>
      <c r="C679" s="24">
        <v>5</v>
      </c>
      <c r="D679" t="b" s="25">
        <f>D$3</f>
        <v>1</v>
      </c>
      <c r="E679" s="24">
        <f>IF(B679-B678&gt;0,(B679-B678)/'data'!$G$26*100-1,E678-C679)</f>
        <v>-3325</v>
      </c>
      <c r="F679" s="25">
        <f>3600*(B679*'data'!$C$15/1000-H679-I679)/C679</f>
        <v>248.130205345914</v>
      </c>
      <c r="G679" s="25">
        <f>IF(N679&gt;B679,0,IF(E679&gt;0,'data'!$H$29,IF(F679&lt;0,0,F679)))</f>
        <v>248.130205345914</v>
      </c>
      <c r="H679" s="30">
        <f>(J679*'data'!$C$16+K679*OFFSET('data'!$C$17,0,$D$3)-I678*(OFFSET('data'!$C$18,0,$D$3)+'data'!$C$19+OFFSET('data'!$C$20,0,$D$3)))*$C679/60</f>
        <v>-0.344463631611339</v>
      </c>
      <c r="I679" s="30">
        <f>(G678/60)*$C679/60+H679+I678</f>
        <v>13.0905425717545</v>
      </c>
      <c r="J679" s="30">
        <f>J678+('data'!$C$19*I678-'data'!$C$16*J678)*$C679/60</f>
        <v>59.4972251519435</v>
      </c>
      <c r="K679" s="30">
        <f>K678+(OFFSET('data'!$C$20,0,$D$3)*I678-OFFSET('data'!$C$17,0,$D$3)*K678)*$C679/60</f>
        <v>121.367812011193</v>
      </c>
      <c r="L679" s="28">
        <f>$A679/60</f>
        <v>56.2093477672415</v>
      </c>
      <c r="M679" s="24">
        <f>I679/'data'!$C$15*1000</f>
        <v>1.99997530253705</v>
      </c>
      <c r="N679" s="24">
        <f>N678+'data'!$G$21*(M678-N678)/60*C678</f>
        <v>1.99609866264544</v>
      </c>
      <c r="O679" s="25">
        <f>IF(N679&lt;='data'!$G$22,1.89,1.47)</f>
        <v>1.89</v>
      </c>
      <c r="P679" s="24">
        <f>$A679</f>
        <v>3372.560866034490</v>
      </c>
      <c r="Q679" s="29">
        <f>'data'!$G$23-'data'!$G$23*(1-('data'!$G$22^O679)/('data'!$G$22^O679+N679^O679))</f>
        <v>63.3608821290538</v>
      </c>
      <c r="R679" s="29">
        <f>VLOOKUP(IF(P679-'data'!$G$24&lt;0,0,P679-'data'!$G$24),P2:Q1104,2)</f>
        <v>63.3644756514695</v>
      </c>
    </row>
    <row r="680" ht="20.05" customHeight="1">
      <c r="A680" s="22">
        <f>$A679+C679</f>
        <v>3377.560866034490</v>
      </c>
      <c r="B680" s="23">
        <v>2</v>
      </c>
      <c r="C680" s="24">
        <v>5</v>
      </c>
      <c r="D680" t="b" s="25">
        <f>D$3</f>
        <v>1</v>
      </c>
      <c r="E680" s="24">
        <f>IF(B680-B679&gt;0,(B680-B679)/'data'!$G$26*100-1,E679-C680)</f>
        <v>-3330</v>
      </c>
      <c r="F680" s="25">
        <f>3600*(B680*'data'!$C$15/1000-H680-I680)/C680</f>
        <v>248.244977668581</v>
      </c>
      <c r="G680" s="25">
        <f>IF(N680&gt;B680,0,IF(E680&gt;0,'data'!$H$29,IF(F680&lt;0,0,F680)))</f>
        <v>248.244977668581</v>
      </c>
      <c r="H680" s="30">
        <f>(J680*'data'!$C$16+K680*OFFSET('data'!$C$17,0,$D$3)-I679*(OFFSET('data'!$C$18,0,$D$3)+'data'!$C$19+OFFSET('data'!$C$20,0,$D$3)))*$C680/60</f>
        <v>-0.344624161408842</v>
      </c>
      <c r="I680" s="30">
        <f>(G679/60)*$C680/60+H680+I679</f>
        <v>13.0905436955483</v>
      </c>
      <c r="J680" s="30">
        <f>J679+('data'!$C$19*I679-'data'!$C$16*J679)*$C680/60</f>
        <v>59.4644463930684</v>
      </c>
      <c r="K680" s="30">
        <f>K679+(OFFSET('data'!$C$20,0,$D$3)*I679-OFFSET('data'!$C$17,0,$D$3)*K679)*$C680/60</f>
        <v>121.450946295475</v>
      </c>
      <c r="L680" s="28">
        <f>$A680/60</f>
        <v>56.2926811005748</v>
      </c>
      <c r="M680" s="24">
        <f>I680/'data'!$C$15*1000</f>
        <v>1.99997547423045</v>
      </c>
      <c r="N680" s="24">
        <f>N679+'data'!$G$21*(M679-N679)/60*C679</f>
        <v>1.99614427989363</v>
      </c>
      <c r="O680" s="25">
        <f>IF(N680&lt;='data'!$G$22,1.89,1.47)</f>
        <v>1.89</v>
      </c>
      <c r="P680" s="24">
        <f>$A680</f>
        <v>3377.560866034490</v>
      </c>
      <c r="Q680" s="29">
        <f>'data'!$G$23-'data'!$G$23*(1-('data'!$G$22^O680)/('data'!$G$22^O680+N680^O680))</f>
        <v>63.3600099395368</v>
      </c>
      <c r="R680" s="29">
        <f>VLOOKUP(IF(P680-'data'!$G$24&lt;0,0,P680-'data'!$G$24),P2:Q1104,2)</f>
        <v>63.3635613068892</v>
      </c>
    </row>
    <row r="681" ht="20.05" customHeight="1">
      <c r="A681" s="22">
        <f>$A680+C680</f>
        <v>3382.560866034490</v>
      </c>
      <c r="B681" s="23">
        <v>2</v>
      </c>
      <c r="C681" s="24">
        <v>5</v>
      </c>
      <c r="D681" t="b" s="25">
        <f>D$3</f>
        <v>1</v>
      </c>
      <c r="E681" s="24">
        <f>IF(B681-B680&gt;0,(B681-B680)/'data'!$G$26*100-1,E680-C681)</f>
        <v>-3335</v>
      </c>
      <c r="F681" s="25">
        <f>3600*(B681*'data'!$C$15/1000-H681-I681)/C681</f>
        <v>248.358950454187</v>
      </c>
      <c r="G681" s="25">
        <f>IF(N681&gt;B681,0,IF(E681&gt;0,'data'!$H$29,IF(F681&lt;0,0,F681)))</f>
        <v>248.358950454187</v>
      </c>
      <c r="H681" s="30">
        <f>(J681*'data'!$C$16+K681*OFFSET('data'!$C$17,0,$D$3)-I680*(OFFSET('data'!$C$18,0,$D$3)+'data'!$C$19+OFFSET('data'!$C$20,0,$D$3)))*$C681/60</f>
        <v>-0.344783574075407</v>
      </c>
      <c r="I681" s="30">
        <f>(G680/60)*$C681/60+H681+I680</f>
        <v>13.0905448126793</v>
      </c>
      <c r="J681" s="30">
        <f>J680+('data'!$C$19*I680-'data'!$C$16*J680)*$C681/60</f>
        <v>59.4318600188282</v>
      </c>
      <c r="K681" s="30">
        <f>K680+(OFFSET('data'!$C$20,0,$D$3)*I680-OFFSET('data'!$C$17,0,$D$3)*K680)*$C681/60</f>
        <v>121.534048699292</v>
      </c>
      <c r="L681" s="28">
        <f>$A681/60</f>
        <v>56.3760144339082</v>
      </c>
      <c r="M681" s="24">
        <f>I681/'data'!$C$15*1000</f>
        <v>1.99997564490592</v>
      </c>
      <c r="N681" s="24">
        <f>N680+'data'!$G$21*(M680-N680)/60*C680</f>
        <v>1.99618936237429</v>
      </c>
      <c r="O681" s="25">
        <f>IF(N681&lt;='data'!$G$22,1.89,1.47)</f>
        <v>1.89</v>
      </c>
      <c r="P681" s="24">
        <f>$A681</f>
        <v>3382.560866034490</v>
      </c>
      <c r="Q681" s="29">
        <f>'data'!$G$23-'data'!$G$23*(1-('data'!$G$22^O681)/('data'!$G$22^O681+N681^O681))</f>
        <v>63.3591479807941</v>
      </c>
      <c r="R681" s="29">
        <f>VLOOKUP(IF(P681-'data'!$G$24&lt;0,0,P681-'data'!$G$24),P2:Q1104,2)</f>
        <v>63.3626576888079</v>
      </c>
    </row>
    <row r="682" ht="20.05" customHeight="1">
      <c r="A682" s="22">
        <f>$A681+C681</f>
        <v>3387.560866034490</v>
      </c>
      <c r="B682" s="23">
        <v>2</v>
      </c>
      <c r="C682" s="24">
        <v>5</v>
      </c>
      <c r="D682" t="b" s="25">
        <f>D$3</f>
        <v>1</v>
      </c>
      <c r="E682" s="24">
        <f>IF(B682-B681&gt;0,(B682-B681)/'data'!$G$26*100-1,E681-C682)</f>
        <v>-3340</v>
      </c>
      <c r="F682" s="25">
        <f>3600*(B682*'data'!$C$15/1000-H682-I682)/C682</f>
        <v>248.472128443850</v>
      </c>
      <c r="G682" s="25">
        <f>IF(N682&gt;B682,0,IF(E682&gt;0,'data'!$H$29,IF(F682&lt;0,0,F682)))</f>
        <v>248.472128443850</v>
      </c>
      <c r="H682" s="30">
        <f>(J682*'data'!$C$16+K682*OFFSET('data'!$C$17,0,$D$3)-I681*(OFFSET('data'!$C$18,0,$D$3)+'data'!$C$19+OFFSET('data'!$C$20,0,$D$3)))*$C682/60</f>
        <v>-0.344941876234816</v>
      </c>
      <c r="I682" s="30">
        <f>(G681/60)*$C682/60+H682+I681</f>
        <v>13.0905459231864</v>
      </c>
      <c r="J682" s="30">
        <f>J681+('data'!$C$19*I681-'data'!$C$16*J681)*$C682/60</f>
        <v>59.399464900080</v>
      </c>
      <c r="K682" s="30">
        <f>K681+(OFFSET('data'!$C$20,0,$D$3)*I681-OFFSET('data'!$C$17,0,$D$3)*K681)*$C682/60</f>
        <v>121.617119234808</v>
      </c>
      <c r="L682" s="28">
        <f>$A682/60</f>
        <v>56.4593477672415</v>
      </c>
      <c r="M682" s="24">
        <f>I682/'data'!$C$15*1000</f>
        <v>1.99997581456938</v>
      </c>
      <c r="N682" s="24">
        <f>N681+'data'!$G$21*(M681-N681)/60*C681</f>
        <v>1.99623391636816</v>
      </c>
      <c r="O682" s="25">
        <f>IF(N682&lt;='data'!$G$22,1.89,1.47)</f>
        <v>1.89</v>
      </c>
      <c r="P682" s="24">
        <f>$A682</f>
        <v>3387.560866034490</v>
      </c>
      <c r="Q682" s="29">
        <f>'data'!$G$23-'data'!$G$23*(1-('data'!$G$22^O682)/('data'!$G$22^O682+N682^O682))</f>
        <v>63.3582961325245</v>
      </c>
      <c r="R682" s="29">
        <f>VLOOKUP(IF(P682-'data'!$G$24&lt;0,0,P682-'data'!$G$24),P2:Q1104,2)</f>
        <v>63.3617646710816</v>
      </c>
    </row>
    <row r="683" ht="20.05" customHeight="1">
      <c r="A683" s="22">
        <f>$A682+C682</f>
        <v>3392.560866034490</v>
      </c>
      <c r="B683" s="23">
        <v>2</v>
      </c>
      <c r="C683" s="24">
        <v>5</v>
      </c>
      <c r="D683" t="b" s="25">
        <f>D$3</f>
        <v>1</v>
      </c>
      <c r="E683" s="24">
        <f>IF(B683-B682&gt;0,(B683-B682)/'data'!$G$26*100-1,E682-C683)</f>
        <v>-3345</v>
      </c>
      <c r="F683" s="25">
        <f>3600*(B683*'data'!$C$15/1000-H683-I683)/C683</f>
        <v>248.584516350513</v>
      </c>
      <c r="G683" s="25">
        <f>IF(N683&gt;B683,0,IF(E683&gt;0,'data'!$H$29,IF(F683&lt;0,0,F683)))</f>
        <v>248.584516350513</v>
      </c>
      <c r="H683" s="30">
        <f>(J683*'data'!$C$16+K683*OFFSET('data'!$C$17,0,$D$3)-I682*(OFFSET('data'!$C$18,0,$D$3)+'data'!$C$19+OFFSET('data'!$C$20,0,$D$3)))*$C683/60</f>
        <v>-0.345099074471926</v>
      </c>
      <c r="I683" s="30">
        <f>(G682/60)*$C683/60+H683+I682</f>
        <v>13.0905470271087</v>
      </c>
      <c r="J683" s="30">
        <f>J682+('data'!$C$19*I682-'data'!$C$16*J682)*$C683/60</f>
        <v>59.3672599143081</v>
      </c>
      <c r="K683" s="30">
        <f>K682+(OFFSET('data'!$C$20,0,$D$3)*I682-OFFSET('data'!$C$17,0,$D$3)*K682)*$C683/60</f>
        <v>121.700157914183</v>
      </c>
      <c r="L683" s="28">
        <f>$A683/60</f>
        <v>56.5426811005748</v>
      </c>
      <c r="M683" s="24">
        <f>I683/'data'!$C$15*1000</f>
        <v>1.99997598322681</v>
      </c>
      <c r="N683" s="24">
        <f>N682+'data'!$G$21*(M682-N682)/60*C682</f>
        <v>1.99627794808215</v>
      </c>
      <c r="O683" s="25">
        <f>IF(N683&lt;='data'!$G$22,1.89,1.47)</f>
        <v>1.89</v>
      </c>
      <c r="P683" s="24">
        <f>$A683</f>
        <v>3392.560866034490</v>
      </c>
      <c r="Q683" s="29">
        <f>'data'!$G$23-'data'!$G$23*(1-('data'!$G$22^O683)/('data'!$G$22^O683+N683^O683))</f>
        <v>63.3574542758438</v>
      </c>
      <c r="R683" s="29">
        <f>VLOOKUP(IF(P683-'data'!$G$24&lt;0,0,P683-'data'!$G$24),P2:Q1104,2)</f>
        <v>63.3608821290538</v>
      </c>
    </row>
    <row r="684" ht="20.05" customHeight="1">
      <c r="A684" s="22">
        <f>$A683+C683</f>
        <v>3397.560866034490</v>
      </c>
      <c r="B684" s="23">
        <v>2</v>
      </c>
      <c r="C684" s="24">
        <v>5</v>
      </c>
      <c r="D684" t="b" s="25">
        <f>D$3</f>
        <v>1</v>
      </c>
      <c r="E684" s="24">
        <f>IF(B684-B683&gt;0,(B684-B683)/'data'!$G$26*100-1,E683-C684)</f>
        <v>-3350</v>
      </c>
      <c r="F684" s="25">
        <f>3600*(B684*'data'!$C$15/1000-H684-I684)/C684</f>
        <v>248.696118859657</v>
      </c>
      <c r="G684" s="25">
        <f>IF(N684&gt;B684,0,IF(E684&gt;0,'data'!$H$29,IF(F684&lt;0,0,F684)))</f>
        <v>248.696118859657</v>
      </c>
      <c r="H684" s="30">
        <f>(J684*'data'!$C$16+K684*OFFSET('data'!$C$17,0,$D$3)-I683*(OFFSET('data'!$C$18,0,$D$3)+'data'!$C$19+OFFSET('data'!$C$20,0,$D$3)))*$C684/60</f>
        <v>-0.345255175332948</v>
      </c>
      <c r="I684" s="30">
        <f>(G683/60)*$C684/60+H684+I683</f>
        <v>13.0905481244848</v>
      </c>
      <c r="J684" s="30">
        <f>J683+('data'!$C$19*I683-'data'!$C$16*J683)*$C684/60</f>
        <v>59.3352439455851</v>
      </c>
      <c r="K684" s="30">
        <f>K683+(OFFSET('data'!$C$20,0,$D$3)*I683-OFFSET('data'!$C$17,0,$D$3)*K683)*$C684/60</f>
        <v>121.783164749572</v>
      </c>
      <c r="L684" s="28">
        <f>$A684/60</f>
        <v>56.6260144339082</v>
      </c>
      <c r="M684" s="24">
        <f>I684/'data'!$C$15*1000</f>
        <v>1.99997615088412</v>
      </c>
      <c r="N684" s="24">
        <f>N683+'data'!$G$21*(M683-N683)/60*C683</f>
        <v>1.9963214636502</v>
      </c>
      <c r="O684" s="25">
        <f>IF(N684&lt;='data'!$G$22,1.89,1.47)</f>
        <v>1.89</v>
      </c>
      <c r="P684" s="24">
        <f>$A684</f>
        <v>3397.560866034490</v>
      </c>
      <c r="Q684" s="29">
        <f>'data'!$G$23-'data'!$G$23*(1-('data'!$G$22^O684)/('data'!$G$22^O684+N684^O684))</f>
        <v>63.356622293269</v>
      </c>
      <c r="R684" s="29">
        <f>VLOOKUP(IF(P684-'data'!$G$24&lt;0,0,P684-'data'!$G$24),P2:Q1104,2)</f>
        <v>63.3600099395368</v>
      </c>
    </row>
    <row r="685" ht="20.05" customHeight="1">
      <c r="A685" s="22">
        <f>$A684+C684</f>
        <v>3402.560866034490</v>
      </c>
      <c r="B685" s="23">
        <v>2</v>
      </c>
      <c r="C685" s="24">
        <v>5</v>
      </c>
      <c r="D685" t="b" s="25">
        <f>D$3</f>
        <v>1</v>
      </c>
      <c r="E685" s="24">
        <f>IF(B685-B684&gt;0,(B685-B684)/'data'!$G$26*100-1,E684-C685)</f>
        <v>-3355</v>
      </c>
      <c r="F685" s="25">
        <f>3600*(B685*'data'!$C$15/1000-H685-I685)/C685</f>
        <v>248.806940629210</v>
      </c>
      <c r="G685" s="25">
        <f>IF(N685&gt;B685,0,IF(E685&gt;0,'data'!$H$29,IF(F685&lt;0,0,F685)))</f>
        <v>248.806940629210</v>
      </c>
      <c r="H685" s="30">
        <f>(J685*'data'!$C$16+K685*OFFSET('data'!$C$17,0,$D$3)-I684*(OFFSET('data'!$C$18,0,$D$3)+'data'!$C$19+OFFSET('data'!$C$20,0,$D$3)))*$C685/60</f>
        <v>-0.345410185325627</v>
      </c>
      <c r="I685" s="30">
        <f>(G684/60)*$C685/60+H685+I684</f>
        <v>13.0905492153531</v>
      </c>
      <c r="J685" s="30">
        <f>J684+('data'!$C$19*I684-'data'!$C$16*J684)*$C685/60</f>
        <v>59.3034158845332</v>
      </c>
      <c r="K685" s="30">
        <f>K684+(OFFSET('data'!$C$20,0,$D$3)*I684-OFFSET('data'!$C$17,0,$D$3)*K684)*$C685/60</f>
        <v>121.866139753125</v>
      </c>
      <c r="L685" s="28">
        <f>$A685/60</f>
        <v>56.7093477672415</v>
      </c>
      <c r="M685" s="24">
        <f>I685/'data'!$C$15*1000</f>
        <v>1.99997631754716</v>
      </c>
      <c r="N685" s="24">
        <f>N684+'data'!$G$21*(M684-N684)/60*C684</f>
        <v>1.99636446913415</v>
      </c>
      <c r="O685" s="25">
        <f>IF(N685&lt;='data'!$G$22,1.89,1.47)</f>
        <v>1.89</v>
      </c>
      <c r="P685" s="24">
        <f>$A685</f>
        <v>3402.560866034490</v>
      </c>
      <c r="Q685" s="29">
        <f>'data'!$G$23-'data'!$G$23*(1-('data'!$G$22^O685)/('data'!$G$22^O685+N685^O685))</f>
        <v>63.3558000687011</v>
      </c>
      <c r="R685" s="29">
        <f>VLOOKUP(IF(P685-'data'!$G$24&lt;0,0,P685-'data'!$G$24),P2:Q1104,2)</f>
        <v>63.3591479807941</v>
      </c>
    </row>
    <row r="686" ht="20.05" customHeight="1">
      <c r="A686" s="22">
        <f>$A685+C685</f>
        <v>3407.560866034490</v>
      </c>
      <c r="B686" s="23">
        <v>2</v>
      </c>
      <c r="C686" s="24">
        <v>5</v>
      </c>
      <c r="D686" t="b" s="25">
        <f>D$3</f>
        <v>1</v>
      </c>
      <c r="E686" s="24">
        <f>IF(B686-B685&gt;0,(B686-B685)/'data'!$G$26*100-1,E685-C686)</f>
        <v>-3360</v>
      </c>
      <c r="F686" s="25">
        <f>3600*(B686*'data'!$C$15/1000-H686-I686)/C686</f>
        <v>248.916986289584</v>
      </c>
      <c r="G686" s="25">
        <f>IF(N686&gt;B686,0,IF(E686&gt;0,'data'!$H$29,IF(F686&lt;0,0,F686)))</f>
        <v>248.916986289584</v>
      </c>
      <c r="H686" s="30">
        <f>(J686*'data'!$C$16+K686*OFFSET('data'!$C$17,0,$D$3)-I685*(OFFSET('data'!$C$18,0,$D$3)+'data'!$C$19+OFFSET('data'!$C$20,0,$D$3)))*$C686/60</f>
        <v>-0.345564110919491</v>
      </c>
      <c r="I686" s="30">
        <f>(G685/60)*$C686/60+H686+I685</f>
        <v>13.090550299752</v>
      </c>
      <c r="J686" s="30">
        <f>J685+('data'!$C$19*I685-'data'!$C$16*J685)*$C686/60</f>
        <v>59.2717746282857</v>
      </c>
      <c r="K686" s="30">
        <f>K685+(OFFSET('data'!$C$20,0,$D$3)*I685-OFFSET('data'!$C$17,0,$D$3)*K685)*$C686/60</f>
        <v>121.949082936990</v>
      </c>
      <c r="L686" s="28">
        <f>$A686/60</f>
        <v>56.7926811005748</v>
      </c>
      <c r="M686" s="24">
        <f>I686/'data'!$C$15*1000</f>
        <v>1.99997648322181</v>
      </c>
      <c r="N686" s="24">
        <f>N685+'data'!$G$21*(M685-N685)/60*C685</f>
        <v>1.99640697052456</v>
      </c>
      <c r="O686" s="25">
        <f>IF(N686&lt;='data'!$G$22,1.89,1.47)</f>
        <v>1.89</v>
      </c>
      <c r="P686" s="24">
        <f>$A686</f>
        <v>3407.560866034490</v>
      </c>
      <c r="Q686" s="29">
        <f>'data'!$G$23-'data'!$G$23*(1-('data'!$G$22^O686)/('data'!$G$22^O686+N686^O686))</f>
        <v>63.3549874874091</v>
      </c>
      <c r="R686" s="29">
        <f>VLOOKUP(IF(P686-'data'!$G$24&lt;0,0,P686-'data'!$G$24),P2:Q1104,2)</f>
        <v>63.3582961325245</v>
      </c>
    </row>
    <row r="687" ht="20.05" customHeight="1">
      <c r="A687" s="22">
        <f>$A686+C686</f>
        <v>3412.560866034490</v>
      </c>
      <c r="B687" s="23">
        <v>2</v>
      </c>
      <c r="C687" s="24">
        <v>5</v>
      </c>
      <c r="D687" t="b" s="25">
        <f>D$3</f>
        <v>1</v>
      </c>
      <c r="E687" s="24">
        <f>IF(B687-B686&gt;0,(B687-B686)/'data'!$G$26*100-1,E686-C687)</f>
        <v>-3365</v>
      </c>
      <c r="F687" s="25">
        <f>3600*(B687*'data'!$C$15/1000-H687-I687)/C687</f>
        <v>249.026260444348</v>
      </c>
      <c r="G687" s="25">
        <f>IF(N687&gt;B687,0,IF(E687&gt;0,'data'!$H$29,IF(F687&lt;0,0,F687)))</f>
        <v>249.026260444348</v>
      </c>
      <c r="H687" s="30">
        <f>(J687*'data'!$C$16+K687*OFFSET('data'!$C$17,0,$D$3)-I686*(OFFSET('data'!$C$18,0,$D$3)+'data'!$C$19+OFFSET('data'!$C$20,0,$D$3)))*$C687/60</f>
        <v>-0.345716958546085</v>
      </c>
      <c r="I687" s="30">
        <f>(G686/60)*$C687/60+H687+I686</f>
        <v>13.0905513777192</v>
      </c>
      <c r="J687" s="30">
        <f>J686+('data'!$C$19*I686-'data'!$C$16*J686)*$C687/60</f>
        <v>59.2403190804488</v>
      </c>
      <c r="K687" s="30">
        <f>K686+(OFFSET('data'!$C$20,0,$D$3)*I686-OFFSET('data'!$C$17,0,$D$3)*K686)*$C687/60</f>
        <v>122.031994313309</v>
      </c>
      <c r="L687" s="28">
        <f>$A687/60</f>
        <v>56.8760144339082</v>
      </c>
      <c r="M687" s="24">
        <f>I687/'data'!$C$15*1000</f>
        <v>1.99997664791382</v>
      </c>
      <c r="N687" s="24">
        <f>N686+'data'!$G$21*(M686-N686)/60*C686</f>
        <v>1.99644897374157</v>
      </c>
      <c r="O687" s="25">
        <f>IF(N687&lt;='data'!$G$22,1.89,1.47)</f>
        <v>1.89</v>
      </c>
      <c r="P687" s="24">
        <f>$A687</f>
        <v>3412.560866034490</v>
      </c>
      <c r="Q687" s="29">
        <f>'data'!$G$23-'data'!$G$23*(1-('data'!$G$22^O687)/('data'!$G$22^O687+N687^O687))</f>
        <v>63.3541844360142</v>
      </c>
      <c r="R687" s="29">
        <f>VLOOKUP(IF(P687-'data'!$G$24&lt;0,0,P687-'data'!$G$24),P2:Q1104,2)</f>
        <v>63.3574542758438</v>
      </c>
    </row>
    <row r="688" ht="20.05" customHeight="1">
      <c r="A688" s="22">
        <f>$A687+C687</f>
        <v>3417.560866034490</v>
      </c>
      <c r="B688" s="23">
        <v>2</v>
      </c>
      <c r="C688" s="24">
        <v>5</v>
      </c>
      <c r="D688" t="b" s="25">
        <f>D$3</f>
        <v>1</v>
      </c>
      <c r="E688" s="24">
        <f>IF(B688-B687&gt;0,(B688-B687)/'data'!$G$26*100-1,E687-C688)</f>
        <v>-3370</v>
      </c>
      <c r="F688" s="25">
        <f>3600*(B688*'data'!$C$15/1000-H688-I688)/C688</f>
        <v>249.134767669562</v>
      </c>
      <c r="G688" s="25">
        <f>IF(N688&gt;B688,0,IF(E688&gt;0,'data'!$H$29,IF(F688&lt;0,0,F688)))</f>
        <v>249.134767669562</v>
      </c>
      <c r="H688" s="30">
        <f>(J688*'data'!$C$16+K688*OFFSET('data'!$C$17,0,$D$3)-I687*(OFFSET('data'!$C$18,0,$D$3)+'data'!$C$19+OFFSET('data'!$C$20,0,$D$3)))*$C688/60</f>
        <v>-0.34586873459915</v>
      </c>
      <c r="I688" s="30">
        <f>(G687/60)*$C688/60+H688+I687</f>
        <v>13.0905524492928</v>
      </c>
      <c r="J688" s="30">
        <f>J687+('data'!$C$19*I687-'data'!$C$16*J687)*$C688/60</f>
        <v>59.2090481510638</v>
      </c>
      <c r="K688" s="30">
        <f>K687+(OFFSET('data'!$C$20,0,$D$3)*I687-OFFSET('data'!$C$17,0,$D$3)*K687)*$C688/60</f>
        <v>122.114873894220</v>
      </c>
      <c r="L688" s="28">
        <f>$A688/60</f>
        <v>56.9593477672415</v>
      </c>
      <c r="M688" s="24">
        <f>I688/'data'!$C$15*1000</f>
        <v>1.99997681162901</v>
      </c>
      <c r="N688" s="24">
        <f>N687+'data'!$G$21*(M687-N687)/60*C687</f>
        <v>1.99649048463574</v>
      </c>
      <c r="O688" s="25">
        <f>IF(N688&lt;='data'!$G$22,1.89,1.47)</f>
        <v>1.89</v>
      </c>
      <c r="P688" s="24">
        <f>$A688</f>
        <v>3417.560866034490</v>
      </c>
      <c r="Q688" s="29">
        <f>'data'!$G$23-'data'!$G$23*(1-('data'!$G$22^O688)/('data'!$G$22^O688+N688^O688))</f>
        <v>63.3533908024727</v>
      </c>
      <c r="R688" s="29">
        <f>VLOOKUP(IF(P688-'data'!$G$24&lt;0,0,P688-'data'!$G$24),P2:Q1104,2)</f>
        <v>63.356622293269</v>
      </c>
    </row>
    <row r="689" ht="20.05" customHeight="1">
      <c r="A689" s="22">
        <f>$A688+C688</f>
        <v>3422.560866034490</v>
      </c>
      <c r="B689" s="23">
        <v>2</v>
      </c>
      <c r="C689" s="24">
        <v>5</v>
      </c>
      <c r="D689" t="b" s="25">
        <f>D$3</f>
        <v>1</v>
      </c>
      <c r="E689" s="24">
        <f>IF(B689-B688&gt;0,(B689-B688)/'data'!$G$26*100-1,E688-C689)</f>
        <v>-3375</v>
      </c>
      <c r="F689" s="25">
        <f>3600*(B689*'data'!$C$15/1000-H689-I689)/C689</f>
        <v>249.242512514856</v>
      </c>
      <c r="G689" s="25">
        <f>IF(N689&gt;B689,0,IF(E689&gt;0,'data'!$H$29,IF(F689&lt;0,0,F689)))</f>
        <v>249.242512514856</v>
      </c>
      <c r="H689" s="30">
        <f>(J689*'data'!$C$16+K689*OFFSET('data'!$C$17,0,$D$3)-I688*(OFFSET('data'!$C$18,0,$D$3)+'data'!$C$19+OFFSET('data'!$C$20,0,$D$3)))*$C689/60</f>
        <v>-0.346019445434913</v>
      </c>
      <c r="I689" s="30">
        <f>(G688/60)*$C689/60+H689+I688</f>
        <v>13.0905535145101</v>
      </c>
      <c r="J689" s="30">
        <f>J688+('data'!$C$19*I688-'data'!$C$16*J688)*$C689/60</f>
        <v>59.1779607565691</v>
      </c>
      <c r="K689" s="30">
        <f>K688+(OFFSET('data'!$C$20,0,$D$3)*I688-OFFSET('data'!$C$17,0,$D$3)*K688)*$C689/60</f>
        <v>122.197721691857</v>
      </c>
      <c r="L689" s="28">
        <f>$A689/60</f>
        <v>57.0426811005748</v>
      </c>
      <c r="M689" s="24">
        <f>I689/'data'!$C$15*1000</f>
        <v>1.99997697437309</v>
      </c>
      <c r="N689" s="24">
        <f>N688+'data'!$G$21*(M688-N688)/60*C688</f>
        <v>1.99653150898884</v>
      </c>
      <c r="O689" s="25">
        <f>IF(N689&lt;='data'!$G$22,1.89,1.47)</f>
        <v>1.89</v>
      </c>
      <c r="P689" s="24">
        <f>$A689</f>
        <v>3422.560866034490</v>
      </c>
      <c r="Q689" s="29">
        <f>'data'!$G$23-'data'!$G$23*(1-('data'!$G$22^O689)/('data'!$G$22^O689+N689^O689))</f>
        <v>63.3526064760614</v>
      </c>
      <c r="R689" s="29">
        <f>VLOOKUP(IF(P689-'data'!$G$24&lt;0,0,P689-'data'!$G$24),P2:Q1104,2)</f>
        <v>63.3558000687011</v>
      </c>
    </row>
    <row r="690" ht="20.05" customHeight="1">
      <c r="A690" s="22">
        <f>$A689+C689</f>
        <v>3427.560866034490</v>
      </c>
      <c r="B690" s="23">
        <v>2</v>
      </c>
      <c r="C690" s="24">
        <v>5</v>
      </c>
      <c r="D690" t="b" s="25">
        <f>D$3</f>
        <v>1</v>
      </c>
      <c r="E690" s="24">
        <f>IF(B690-B689&gt;0,(B690-B689)/'data'!$G$26*100-1,E689-C690)</f>
        <v>-3380</v>
      </c>
      <c r="F690" s="25">
        <f>3600*(B690*'data'!$C$15/1000-H690-I690)/C690</f>
        <v>249.349499502880</v>
      </c>
      <c r="G690" s="25">
        <f>IF(N690&gt;B690,0,IF(E690&gt;0,'data'!$H$29,IF(F690&lt;0,0,F690)))</f>
        <v>249.349499502880</v>
      </c>
      <c r="H690" s="30">
        <f>(J690*'data'!$C$16+K690*OFFSET('data'!$C$17,0,$D$3)-I689*(OFFSET('data'!$C$18,0,$D$3)+'data'!$C$19+OFFSET('data'!$C$20,0,$D$3)))*$C690/60</f>
        <v>-0.346169097372236</v>
      </c>
      <c r="I690" s="30">
        <f>(G689/60)*$C690/60+H690+I689</f>
        <v>13.0905545734085</v>
      </c>
      <c r="J690" s="30">
        <f>J689+('data'!$C$19*I689-'data'!$C$16*J689)*$C690/60</f>
        <v>59.1470558197628</v>
      </c>
      <c r="K690" s="30">
        <f>K689+(OFFSET('data'!$C$20,0,$D$3)*I689-OFFSET('data'!$C$17,0,$D$3)*K689)*$C690/60</f>
        <v>122.280537718350</v>
      </c>
      <c r="L690" s="28">
        <f>$A690/60</f>
        <v>57.1260144339082</v>
      </c>
      <c r="M690" s="24">
        <f>I690/'data'!$C$15*1000</f>
        <v>1.99997713615177</v>
      </c>
      <c r="N690" s="24">
        <f>N689+'data'!$G$21*(M689-N689)/60*C689</f>
        <v>1.99657205251467</v>
      </c>
      <c r="O690" s="25">
        <f>IF(N690&lt;='data'!$G$22,1.89,1.47)</f>
        <v>1.89</v>
      </c>
      <c r="P690" s="24">
        <f>$A690</f>
        <v>3427.560866034490</v>
      </c>
      <c r="Q690" s="29">
        <f>'data'!$G$23-'data'!$G$23*(1-('data'!$G$22^O690)/('data'!$G$22^O690+N690^O690))</f>
        <v>63.3518313473614</v>
      </c>
      <c r="R690" s="29">
        <f>VLOOKUP(IF(P690-'data'!$G$24&lt;0,0,P690-'data'!$G$24),P2:Q1104,2)</f>
        <v>63.3549874874091</v>
      </c>
    </row>
    <row r="691" ht="20.05" customHeight="1">
      <c r="A691" s="22">
        <f>$A690+C690</f>
        <v>3432.560866034490</v>
      </c>
      <c r="B691" s="23">
        <v>2</v>
      </c>
      <c r="C691" s="24">
        <v>5</v>
      </c>
      <c r="D691" t="b" s="25">
        <f>D$3</f>
        <v>1</v>
      </c>
      <c r="E691" s="24">
        <f>IF(B691-B690&gt;0,(B691-B690)/'data'!$G$26*100-1,E690-C691)</f>
        <v>-3385</v>
      </c>
      <c r="F691" s="25">
        <f>3600*(B691*'data'!$C$15/1000-H691-I691)/C691</f>
        <v>249.455733129726</v>
      </c>
      <c r="G691" s="25">
        <f>IF(N691&gt;B691,0,IF(E691&gt;0,'data'!$H$29,IF(F691&lt;0,0,F691)))</f>
        <v>249.455733129726</v>
      </c>
      <c r="H691" s="30">
        <f>(J691*'data'!$C$16+K691*OFFSET('data'!$C$17,0,$D$3)-I690*(OFFSET('data'!$C$18,0,$D$3)+'data'!$C$19+OFFSET('data'!$C$20,0,$D$3)))*$C691/60</f>
        <v>-0.346317696692888</v>
      </c>
      <c r="I691" s="30">
        <f>(G690/60)*$C691/60+H691+I690</f>
        <v>13.0905556260252</v>
      </c>
      <c r="J691" s="30">
        <f>J690+('data'!$C$19*I690-'data'!$C$16*J690)*$C691/60</f>
        <v>59.1163322697652</v>
      </c>
      <c r="K691" s="30">
        <f>K690+(OFFSET('data'!$C$20,0,$D$3)*I690-OFFSET('data'!$C$17,0,$D$3)*K690)*$C691/60</f>
        <v>122.363321985823</v>
      </c>
      <c r="L691" s="28">
        <f>$A691/60</f>
        <v>57.2093477672415</v>
      </c>
      <c r="M691" s="24">
        <f>I691/'data'!$C$15*1000</f>
        <v>1.99997729697073</v>
      </c>
      <c r="N691" s="24">
        <f>N690+'data'!$G$21*(M690-N690)/60*C690</f>
        <v>1.99661212085987</v>
      </c>
      <c r="O691" s="25">
        <f>IF(N691&lt;='data'!$G$22,1.89,1.47)</f>
        <v>1.89</v>
      </c>
      <c r="P691" s="24">
        <f>$A691</f>
        <v>3432.560866034490</v>
      </c>
      <c r="Q691" s="29">
        <f>'data'!$G$23-'data'!$G$23*(1-('data'!$G$22^O691)/('data'!$G$22^O691+N691^O691))</f>
        <v>63.3510653082428</v>
      </c>
      <c r="R691" s="29">
        <f>VLOOKUP(IF(P691-'data'!$G$24&lt;0,0,P691-'data'!$G$24),P2:Q1104,2)</f>
        <v>63.3541844360142</v>
      </c>
    </row>
    <row r="692" ht="20.05" customHeight="1">
      <c r="A692" s="22">
        <f>$A691+C691</f>
        <v>3437.560866034490</v>
      </c>
      <c r="B692" s="23">
        <v>2</v>
      </c>
      <c r="C692" s="24">
        <v>5</v>
      </c>
      <c r="D692" t="b" s="25">
        <f>D$3</f>
        <v>1</v>
      </c>
      <c r="E692" s="24">
        <f>IF(B692-B691&gt;0,(B692-B691)/'data'!$G$26*100-1,E691-C692)</f>
        <v>-3390</v>
      </c>
      <c r="F692" s="25">
        <f>3600*(B692*'data'!$C$15/1000-H692-I692)/C692</f>
        <v>249.561217865205</v>
      </c>
      <c r="G692" s="25">
        <f>IF(N692&gt;B692,0,IF(E692&gt;0,'data'!$H$29,IF(F692&lt;0,0,F692)))</f>
        <v>249.561217865205</v>
      </c>
      <c r="H692" s="30">
        <f>(J692*'data'!$C$16+K692*OFFSET('data'!$C$17,0,$D$3)-I691*(OFFSET('data'!$C$18,0,$D$3)+'data'!$C$19+OFFSET('data'!$C$20,0,$D$3)))*$C692/60</f>
        <v>-0.346465249641742</v>
      </c>
      <c r="I692" s="30">
        <f>(G691/60)*$C692/60+H692+I691</f>
        <v>13.090556672397</v>
      </c>
      <c r="J692" s="30">
        <f>J691+('data'!$C$19*I691-'data'!$C$16*J691)*$C692/60</f>
        <v>59.0857890419818</v>
      </c>
      <c r="K692" s="30">
        <f>K691+(OFFSET('data'!$C$20,0,$D$3)*I691-OFFSET('data'!$C$17,0,$D$3)*K691)*$C692/60</f>
        <v>122.446074506398</v>
      </c>
      <c r="L692" s="28">
        <f>$A692/60</f>
        <v>57.2926811005748</v>
      </c>
      <c r="M692" s="24">
        <f>I692/'data'!$C$15*1000</f>
        <v>1.99997745683559</v>
      </c>
      <c r="N692" s="24">
        <f>N691+'data'!$G$21*(M691-N691)/60*C691</f>
        <v>1.9966517196047</v>
      </c>
      <c r="O692" s="25">
        <f>IF(N692&lt;='data'!$G$22,1.89,1.47)</f>
        <v>1.89</v>
      </c>
      <c r="P692" s="24">
        <f>$A692</f>
        <v>3437.560866034490</v>
      </c>
      <c r="Q692" s="29">
        <f>'data'!$G$23-'data'!$G$23*(1-('data'!$G$22^O692)/('data'!$G$22^O692+N692^O692))</f>
        <v>63.3503082518496</v>
      </c>
      <c r="R692" s="29">
        <f>VLOOKUP(IF(P692-'data'!$G$24&lt;0,0,P692-'data'!$G$24),P2:Q1104,2)</f>
        <v>63.3533908024727</v>
      </c>
    </row>
    <row r="693" ht="20.05" customHeight="1">
      <c r="A693" s="22">
        <f>$A692+C692</f>
        <v>3442.560866034490</v>
      </c>
      <c r="B693" s="23">
        <v>2</v>
      </c>
      <c r="C693" s="24">
        <v>5</v>
      </c>
      <c r="D693" t="b" s="25">
        <f>D$3</f>
        <v>1</v>
      </c>
      <c r="E693" s="24">
        <f>IF(B693-B692&gt;0,(B693-B692)/'data'!$G$26*100-1,E692-C693)</f>
        <v>-3395</v>
      </c>
      <c r="F693" s="25">
        <f>3600*(B693*'data'!$C$15/1000-H693-I693)/C693</f>
        <v>249.665958152787</v>
      </c>
      <c r="G693" s="25">
        <f>IF(N693&gt;B693,0,IF(E693&gt;0,'data'!$H$29,IF(F693&lt;0,0,F693)))</f>
        <v>249.665958152787</v>
      </c>
      <c r="H693" s="30">
        <f>(J693*'data'!$C$16+K693*OFFSET('data'!$C$17,0,$D$3)-I692*(OFFSET('data'!$C$18,0,$D$3)+'data'!$C$19+OFFSET('data'!$C$20,0,$D$3)))*$C693/60</f>
        <v>-0.346611762426984</v>
      </c>
      <c r="I693" s="30">
        <f>(G692/60)*$C693/60+H693+I692</f>
        <v>13.0905577125606</v>
      </c>
      <c r="J693" s="30">
        <f>J692+('data'!$C$19*I692-'data'!$C$16*J692)*$C693/60</f>
        <v>59.0554250780665</v>
      </c>
      <c r="K693" s="30">
        <f>K692+(OFFSET('data'!$C$20,0,$D$3)*I692-OFFSET('data'!$C$17,0,$D$3)*K692)*$C693/60</f>
        <v>122.528795292192</v>
      </c>
      <c r="L693" s="28">
        <f>$A693/60</f>
        <v>57.3760144339082</v>
      </c>
      <c r="M693" s="24">
        <f>I693/'data'!$C$15*1000</f>
        <v>1.99997761575196</v>
      </c>
      <c r="N693" s="24">
        <f>N692+'data'!$G$21*(M692-N692)/60*C692</f>
        <v>1.99669085426382</v>
      </c>
      <c r="O693" s="25">
        <f>IF(N693&lt;='data'!$G$22,1.89,1.47)</f>
        <v>1.89</v>
      </c>
      <c r="P693" s="24">
        <f>$A693</f>
        <v>3442.560866034490</v>
      </c>
      <c r="Q693" s="29">
        <f>'data'!$G$23-'data'!$G$23*(1-('data'!$G$22^O693)/('data'!$G$22^O693+N693^O693))</f>
        <v>63.3495600725843</v>
      </c>
      <c r="R693" s="29">
        <f>VLOOKUP(IF(P693-'data'!$G$24&lt;0,0,P693-'data'!$G$24),P2:Q1104,2)</f>
        <v>63.3526064760614</v>
      </c>
    </row>
    <row r="694" ht="20.05" customHeight="1">
      <c r="A694" s="22">
        <f>$A693+C693</f>
        <v>3447.560866034490</v>
      </c>
      <c r="B694" s="23">
        <v>2</v>
      </c>
      <c r="C694" s="24">
        <v>5</v>
      </c>
      <c r="D694" t="b" s="25">
        <f>D$3</f>
        <v>1</v>
      </c>
      <c r="E694" s="24">
        <f>IF(B694-B693&gt;0,(B694-B693)/'data'!$G$26*100-1,E693-C694)</f>
        <v>-3400</v>
      </c>
      <c r="F694" s="25">
        <f>3600*(B694*'data'!$C$15/1000-H694-I694)/C694</f>
        <v>249.769958409839</v>
      </c>
      <c r="G694" s="25">
        <f>IF(N694&gt;B694,0,IF(E694&gt;0,'data'!$H$29,IF(F694&lt;0,0,F694)))</f>
        <v>249.769958409839</v>
      </c>
      <c r="H694" s="30">
        <f>(J694*'data'!$C$16+K694*OFFSET('data'!$C$17,0,$D$3)-I693*(OFFSET('data'!$C$18,0,$D$3)+'data'!$C$19+OFFSET('data'!$C$20,0,$D$3)))*$C694/60</f>
        <v>-0.346757241220345</v>
      </c>
      <c r="I694" s="30">
        <f>(G693/60)*$C694/60+H694+I693</f>
        <v>13.0905587465525</v>
      </c>
      <c r="J694" s="30">
        <f>J693+('data'!$C$19*I693-'data'!$C$16*J693)*$C694/60</f>
        <v>59.0252393258848</v>
      </c>
      <c r="K694" s="30">
        <f>K693+(OFFSET('data'!$C$20,0,$D$3)*I693-OFFSET('data'!$C$17,0,$D$3)*K693)*$C694/60</f>
        <v>122.611484355317</v>
      </c>
      <c r="L694" s="28">
        <f>$A694/60</f>
        <v>57.4593477672415</v>
      </c>
      <c r="M694" s="24">
        <f>I694/'data'!$C$15*1000</f>
        <v>1.99997777372541</v>
      </c>
      <c r="N694" s="24">
        <f>N693+'data'!$G$21*(M693-N693)/60*C693</f>
        <v>1.99672953028707</v>
      </c>
      <c r="O694" s="25">
        <f>IF(N694&lt;='data'!$G$22,1.89,1.47)</f>
        <v>1.89</v>
      </c>
      <c r="P694" s="24">
        <f>$A694</f>
        <v>3447.560866034490</v>
      </c>
      <c r="Q694" s="29">
        <f>'data'!$G$23-'data'!$G$23*(1-('data'!$G$22^O694)/('data'!$G$22^O694+N694^O694))</f>
        <v>63.3488206660934</v>
      </c>
      <c r="R694" s="29">
        <f>VLOOKUP(IF(P694-'data'!$G$24&lt;0,0,P694-'data'!$G$24),P2:Q1104,2)</f>
        <v>63.3518313473614</v>
      </c>
    </row>
    <row r="695" ht="20.05" customHeight="1">
      <c r="A695" s="22">
        <f>$A694+C694</f>
        <v>3452.560866034490</v>
      </c>
      <c r="B695" s="23">
        <v>2</v>
      </c>
      <c r="C695" s="24">
        <v>5</v>
      </c>
      <c r="D695" t="b" s="25">
        <f>D$3</f>
        <v>1</v>
      </c>
      <c r="E695" s="24">
        <f>IF(B695-B694&gt;0,(B695-B694)/'data'!$G$26*100-1,E694-C695)</f>
        <v>-3405</v>
      </c>
      <c r="F695" s="25">
        <f>3600*(B695*'data'!$C$15/1000-H695-I695)/C695</f>
        <v>249.873223027843</v>
      </c>
      <c r="G695" s="25">
        <f>IF(N695&gt;B695,0,IF(E695&gt;0,'data'!$H$29,IF(F695&lt;0,0,F695)))</f>
        <v>249.873223027843</v>
      </c>
      <c r="H695" s="30">
        <f>(J695*'data'!$C$16+K695*OFFSET('data'!$C$17,0,$D$3)-I694*(OFFSET('data'!$C$18,0,$D$3)+'data'!$C$19+OFFSET('data'!$C$20,0,$D$3)))*$C695/60</f>
        <v>-0.346901692157307</v>
      </c>
      <c r="I695" s="30">
        <f>(G694/60)*$C695/60+H695+I694</f>
        <v>13.0905597744089</v>
      </c>
      <c r="J695" s="30">
        <f>J694+('data'!$C$19*I694-'data'!$C$16*J694)*$C695/60</f>
        <v>58.9952307394773</v>
      </c>
      <c r="K695" s="30">
        <f>K694+(OFFSET('data'!$C$20,0,$D$3)*I694-OFFSET('data'!$C$17,0,$D$3)*K694)*$C695/60</f>
        <v>122.694141707881</v>
      </c>
      <c r="L695" s="28">
        <f>$A695/60</f>
        <v>57.5426811005748</v>
      </c>
      <c r="M695" s="24">
        <f>I695/'data'!$C$15*1000</f>
        <v>1.99997793076149</v>
      </c>
      <c r="N695" s="24">
        <f>N694+'data'!$G$21*(M694-N694)/60*C694</f>
        <v>1.99676775306021</v>
      </c>
      <c r="O695" s="25">
        <f>IF(N695&lt;='data'!$G$22,1.89,1.47)</f>
        <v>1.89</v>
      </c>
      <c r="P695" s="24">
        <f>$A695</f>
        <v>3452.560866034490</v>
      </c>
      <c r="Q695" s="29">
        <f>'data'!$G$23-'data'!$G$23*(1-('data'!$G$22^O695)/('data'!$G$22^O695+N695^O695))</f>
        <v>63.3480899292528</v>
      </c>
      <c r="R695" s="29">
        <f>VLOOKUP(IF(P695-'data'!$G$24&lt;0,0,P695-'data'!$G$24),P2:Q1104,2)</f>
        <v>63.3510653082428</v>
      </c>
    </row>
    <row r="696" ht="20.05" customHeight="1">
      <c r="A696" s="22">
        <f>$A695+C695</f>
        <v>3457.560866034490</v>
      </c>
      <c r="B696" s="23">
        <v>2</v>
      </c>
      <c r="C696" s="24">
        <v>5</v>
      </c>
      <c r="D696" t="b" s="25">
        <f>D$3</f>
        <v>1</v>
      </c>
      <c r="E696" s="24">
        <f>IF(B696-B695&gt;0,(B696-B695)/'data'!$G$26*100-1,E695-C696)</f>
        <v>-3410</v>
      </c>
      <c r="F696" s="25">
        <f>3600*(B696*'data'!$C$15/1000-H696-I696)/C696</f>
        <v>249.975756372478</v>
      </c>
      <c r="G696" s="25">
        <f>IF(N696&gt;B696,0,IF(E696&gt;0,'data'!$H$29,IF(F696&lt;0,0,F696)))</f>
        <v>249.975756372478</v>
      </c>
      <c r="H696" s="30">
        <f>(J696*'data'!$C$16+K696*OFFSET('data'!$C$17,0,$D$3)-I695*(OFFSET('data'!$C$18,0,$D$3)+'data'!$C$19+OFFSET('data'!$C$20,0,$D$3)))*$C696/60</f>
        <v>-0.347045121337311</v>
      </c>
      <c r="I696" s="30">
        <f>(G695/60)*$C696/60+H696+I695</f>
        <v>13.0905607961658</v>
      </c>
      <c r="J696" s="30">
        <f>J695+('data'!$C$19*I695-'data'!$C$16*J695)*$C696/60</f>
        <v>58.9653982790237</v>
      </c>
      <c r="K696" s="30">
        <f>K695+(OFFSET('data'!$C$20,0,$D$3)*I695-OFFSET('data'!$C$17,0,$D$3)*K695)*$C696/60</f>
        <v>122.776767361988</v>
      </c>
      <c r="L696" s="28">
        <f>$A696/60</f>
        <v>57.6260144339082</v>
      </c>
      <c r="M696" s="24">
        <f>I696/'data'!$C$15*1000</f>
        <v>1.99997808686568</v>
      </c>
      <c r="N696" s="24">
        <f>N695+'data'!$G$21*(M695-N695)/60*C695</f>
        <v>1.99680552790571</v>
      </c>
      <c r="O696" s="25">
        <f>IF(N696&lt;='data'!$G$22,1.89,1.47)</f>
        <v>1.89</v>
      </c>
      <c r="P696" s="24">
        <f>$A696</f>
        <v>3457.560866034490</v>
      </c>
      <c r="Q696" s="29">
        <f>'data'!$G$23-'data'!$G$23*(1-('data'!$G$22^O696)/('data'!$G$22^O696+N696^O696))</f>
        <v>63.3473677601529</v>
      </c>
      <c r="R696" s="29">
        <f>VLOOKUP(IF(P696-'data'!$G$24&lt;0,0,P696-'data'!$G$24),P2:Q1104,2)</f>
        <v>63.3503082518496</v>
      </c>
    </row>
    <row r="697" ht="20.05" customHeight="1">
      <c r="A697" s="22">
        <f>$A696+C696</f>
        <v>3462.560866034490</v>
      </c>
      <c r="B697" s="23">
        <v>2</v>
      </c>
      <c r="C697" s="24">
        <v>5</v>
      </c>
      <c r="D697" t="b" s="25">
        <f>D$3</f>
        <v>1</v>
      </c>
      <c r="E697" s="24">
        <f>IF(B697-B696&gt;0,(B697-B696)/'data'!$G$26*100-1,E696-C697)</f>
        <v>-3415</v>
      </c>
      <c r="F697" s="25">
        <f>3600*(B697*'data'!$C$15/1000-H697-I697)/C697</f>
        <v>250.077562783628</v>
      </c>
      <c r="G697" s="25">
        <f>IF(N697&gt;B697,0,IF(E697&gt;0,'data'!$H$29,IF(F697&lt;0,0,F697)))</f>
        <v>250.077562783628</v>
      </c>
      <c r="H697" s="30">
        <f>(J697*'data'!$C$16+K697*OFFSET('data'!$C$17,0,$D$3)-I696*(OFFSET('data'!$C$18,0,$D$3)+'data'!$C$19+OFFSET('data'!$C$20,0,$D$3)))*$C697/60</f>
        <v>-0.347187534823975</v>
      </c>
      <c r="I697" s="30">
        <f>(G696/60)*$C697/60+H697+I696</f>
        <v>13.0905618118592</v>
      </c>
      <c r="J697" s="30">
        <f>J696+('data'!$C$19*I696-'data'!$C$16*J696)*$C697/60</f>
        <v>58.9357409108065</v>
      </c>
      <c r="K697" s="30">
        <f>K696+(OFFSET('data'!$C$20,0,$D$3)*I696-OFFSET('data'!$C$17,0,$D$3)*K696)*$C697/60</f>
        <v>122.859361329738</v>
      </c>
      <c r="L697" s="28">
        <f>$A697/60</f>
        <v>57.7093477672415</v>
      </c>
      <c r="M697" s="24">
        <f>I697/'data'!$C$15*1000</f>
        <v>1.99997824204349</v>
      </c>
      <c r="N697" s="24">
        <f>N696+'data'!$G$21*(M696-N696)/60*C696</f>
        <v>1.99684286008346</v>
      </c>
      <c r="O697" s="25">
        <f>IF(N697&lt;='data'!$G$22,1.89,1.47)</f>
        <v>1.89</v>
      </c>
      <c r="P697" s="24">
        <f>$A697</f>
        <v>3462.560866034490</v>
      </c>
      <c r="Q697" s="29">
        <f>'data'!$G$23-'data'!$G$23*(1-('data'!$G$22^O697)/('data'!$G$22^O697+N697^O697))</f>
        <v>63.3466540580844</v>
      </c>
      <c r="R697" s="29">
        <f>VLOOKUP(IF(P697-'data'!$G$24&lt;0,0,P697-'data'!$G$24),P2:Q1104,2)</f>
        <v>63.3495600725843</v>
      </c>
    </row>
    <row r="698" ht="20.05" customHeight="1">
      <c r="A698" s="22">
        <f>$A697+C697</f>
        <v>3467.560866034490</v>
      </c>
      <c r="B698" s="23">
        <v>2</v>
      </c>
      <c r="C698" s="24">
        <v>5</v>
      </c>
      <c r="D698" t="b" s="25">
        <f>D$3</f>
        <v>1</v>
      </c>
      <c r="E698" s="24">
        <f>IF(B698-B697&gt;0,(B698-B697)/'data'!$G$26*100-1,E697-C698)</f>
        <v>-3420</v>
      </c>
      <c r="F698" s="25">
        <f>3600*(B698*'data'!$C$15/1000-H698-I698)/C698</f>
        <v>250.178646575976</v>
      </c>
      <c r="G698" s="25">
        <f>IF(N698&gt;B698,0,IF(E698&gt;0,'data'!$H$29,IF(F698&lt;0,0,F698)))</f>
        <v>250.178646575976</v>
      </c>
      <c r="H698" s="30">
        <f>(J698*'data'!$C$16+K698*OFFSET('data'!$C$17,0,$D$3)-I697*(OFFSET('data'!$C$18,0,$D$3)+'data'!$C$19+OFFSET('data'!$C$20,0,$D$3)))*$C698/60</f>
        <v>-0.347328938645314</v>
      </c>
      <c r="I698" s="30">
        <f>(G697/60)*$C698/60+H698+I697</f>
        <v>13.0905628215245</v>
      </c>
      <c r="J698" s="30">
        <f>J697+('data'!$C$19*I697-'data'!$C$16*J697)*$C698/60</f>
        <v>58.9062576071753</v>
      </c>
      <c r="K698" s="30">
        <f>K697+(OFFSET('data'!$C$20,0,$D$3)*I697-OFFSET('data'!$C$17,0,$D$3)*K697)*$C698/60</f>
        <v>122.941923623226</v>
      </c>
      <c r="L698" s="28">
        <f>$A698/60</f>
        <v>57.7926811005748</v>
      </c>
      <c r="M698" s="24">
        <f>I698/'data'!$C$15*1000</f>
        <v>1.99997839630032</v>
      </c>
      <c r="N698" s="24">
        <f>N697+'data'!$G$21*(M697-N697)/60*C697</f>
        <v>1.99687975479152</v>
      </c>
      <c r="O698" s="25">
        <f>IF(N698&lt;='data'!$G$22,1.89,1.47)</f>
        <v>1.89</v>
      </c>
      <c r="P698" s="24">
        <f>$A698</f>
        <v>3467.560866034490</v>
      </c>
      <c r="Q698" s="29">
        <f>'data'!$G$23-'data'!$G$23*(1-('data'!$G$22^O698)/('data'!$G$22^O698+N698^O698))</f>
        <v>63.3459487235245</v>
      </c>
      <c r="R698" s="29">
        <f>VLOOKUP(IF(P698-'data'!$G$24&lt;0,0,P698-'data'!$G$24),P2:Q1104,2)</f>
        <v>63.3488206660934</v>
      </c>
    </row>
    <row r="699" ht="20.05" customHeight="1">
      <c r="A699" s="22">
        <f>$A698+C698</f>
        <v>3472.560866034490</v>
      </c>
      <c r="B699" s="23">
        <v>2</v>
      </c>
      <c r="C699" s="24">
        <v>5</v>
      </c>
      <c r="D699" t="b" s="25">
        <f>D$3</f>
        <v>1</v>
      </c>
      <c r="E699" s="24">
        <f>IF(B699-B698&gt;0,(B699-B698)/'data'!$G$26*100-1,E698-C699)</f>
        <v>-3425</v>
      </c>
      <c r="F699" s="25">
        <f>3600*(B699*'data'!$C$15/1000-H699-I699)/C699</f>
        <v>250.279012038625</v>
      </c>
      <c r="G699" s="25">
        <f>IF(N699&gt;B699,0,IF(E699&gt;0,'data'!$H$29,IF(F699&lt;0,0,F699)))</f>
        <v>250.279012038625</v>
      </c>
      <c r="H699" s="30">
        <f>(J699*'data'!$C$16+K699*OFFSET('data'!$C$17,0,$D$3)-I698*(OFFSET('data'!$C$18,0,$D$3)+'data'!$C$19+OFFSET('data'!$C$20,0,$D$3)))*$C699/60</f>
        <v>-0.347469338793915</v>
      </c>
      <c r="I699" s="30">
        <f>(G698/60)*$C699/60+H699+I698</f>
        <v>13.0905638251972</v>
      </c>
      <c r="J699" s="30">
        <f>J698+('data'!$C$19*I698-'data'!$C$16*J698)*$C699/60</f>
        <v>58.8769473465113</v>
      </c>
      <c r="K699" s="30">
        <f>K698+(OFFSET('data'!$C$20,0,$D$3)*I698-OFFSET('data'!$C$17,0,$D$3)*K698)*$C699/60</f>
        <v>123.024454254543</v>
      </c>
      <c r="L699" s="28">
        <f>$A699/60</f>
        <v>57.8760144339082</v>
      </c>
      <c r="M699" s="24">
        <f>I699/'data'!$C$15*1000</f>
        <v>1.99997854964161</v>
      </c>
      <c r="N699" s="24">
        <f>N698+'data'!$G$21*(M698-N698)/60*C698</f>
        <v>1.99691621716686</v>
      </c>
      <c r="O699" s="25">
        <f>IF(N699&lt;='data'!$G$22,1.89,1.47)</f>
        <v>1.89</v>
      </c>
      <c r="P699" s="24">
        <f>$A699</f>
        <v>3472.560866034490</v>
      </c>
      <c r="Q699" s="29">
        <f>'data'!$G$23-'data'!$G$23*(1-('data'!$G$22^O699)/('data'!$G$22^O699+N699^O699))</f>
        <v>63.3452516581219</v>
      </c>
      <c r="R699" s="29">
        <f>VLOOKUP(IF(P699-'data'!$G$24&lt;0,0,P699-'data'!$G$24),P2:Q1104,2)</f>
        <v>63.3480899292528</v>
      </c>
    </row>
    <row r="700" ht="20.05" customHeight="1">
      <c r="A700" s="22">
        <f>$A699+C699</f>
        <v>3477.560866034490</v>
      </c>
      <c r="B700" s="23">
        <v>2</v>
      </c>
      <c r="C700" s="24">
        <v>5</v>
      </c>
      <c r="D700" t="b" s="25">
        <f>D$3</f>
        <v>1</v>
      </c>
      <c r="E700" s="24">
        <f>IF(B700-B699&gt;0,(B700-B699)/'data'!$G$26*100-1,E699-C700)</f>
        <v>-3430</v>
      </c>
      <c r="F700" s="25">
        <f>3600*(B700*'data'!$C$15/1000-H700-I700)/C700</f>
        <v>250.378663435566</v>
      </c>
      <c r="G700" s="25">
        <f>IF(N700&gt;B700,0,IF(E700&gt;0,'data'!$H$29,IF(F700&lt;0,0,F700)))</f>
        <v>250.378663435566</v>
      </c>
      <c r="H700" s="30">
        <f>(J700*'data'!$C$16+K700*OFFSET('data'!$C$17,0,$D$3)-I699*(OFFSET('data'!$C$18,0,$D$3)+'data'!$C$19+OFFSET('data'!$C$20,0,$D$3)))*$C700/60</f>
        <v>-0.347608741227189</v>
      </c>
      <c r="I700" s="30">
        <f>(G699/60)*$C700/60+H700+I699</f>
        <v>13.0905648229125</v>
      </c>
      <c r="J700" s="30">
        <f>J699+('data'!$C$19*I699-'data'!$C$16*J699)*$C700/60</f>
        <v>58.8478091131916</v>
      </c>
      <c r="K700" s="30">
        <f>K699+(OFFSET('data'!$C$20,0,$D$3)*I699-OFFSET('data'!$C$17,0,$D$3)*K699)*$C700/60</f>
        <v>123.106953235776</v>
      </c>
      <c r="L700" s="28">
        <f>$A700/60</f>
        <v>57.9593477672415</v>
      </c>
      <c r="M700" s="24">
        <f>I700/'data'!$C$15*1000</f>
        <v>1.99997870207272</v>
      </c>
      <c r="N700" s="24">
        <f>N699+'data'!$G$21*(M699-N699)/60*C699</f>
        <v>1.99695225228605</v>
      </c>
      <c r="O700" s="25">
        <f>IF(N700&lt;='data'!$G$22,1.89,1.47)</f>
        <v>1.89</v>
      </c>
      <c r="P700" s="24">
        <f>$A700</f>
        <v>3477.560866034490</v>
      </c>
      <c r="Q700" s="29">
        <f>'data'!$G$23-'data'!$G$23*(1-('data'!$G$22^O700)/('data'!$G$22^O700+N700^O700))</f>
        <v>63.3445627646844</v>
      </c>
      <c r="R700" s="29">
        <f>VLOOKUP(IF(P700-'data'!$G$24&lt;0,0,P700-'data'!$G$24),P2:Q1104,2)</f>
        <v>63.3473677601529</v>
      </c>
    </row>
    <row r="701" ht="20.05" customHeight="1">
      <c r="A701" s="22">
        <f>$A700+C700</f>
        <v>3482.560866034490</v>
      </c>
      <c r="B701" s="23">
        <v>2</v>
      </c>
      <c r="C701" s="24">
        <v>5</v>
      </c>
      <c r="D701" t="b" s="25">
        <f>D$3</f>
        <v>1</v>
      </c>
      <c r="E701" s="24">
        <f>IF(B701-B700&gt;0,(B701-B700)/'data'!$G$26*100-1,E700-C701)</f>
        <v>-3435</v>
      </c>
      <c r="F701" s="25">
        <f>3600*(B701*'data'!$C$15/1000-H701-I701)/C701</f>
        <v>250.477605005664</v>
      </c>
      <c r="G701" s="25">
        <f>IF(N701&gt;B701,0,IF(E701&gt;0,'data'!$H$29,IF(F701&lt;0,0,F701)))</f>
        <v>250.477605005664</v>
      </c>
      <c r="H701" s="30">
        <f>(J701*'data'!$C$16+K701*OFFSET('data'!$C$17,0,$D$3)-I700*(OFFSET('data'!$C$18,0,$D$3)+'data'!$C$19+OFFSET('data'!$C$20,0,$D$3)))*$C701/60</f>
        <v>-0.347747151867546</v>
      </c>
      <c r="I701" s="30">
        <f>(G700/60)*$C701/60+H701+I700</f>
        <v>13.0905658147055</v>
      </c>
      <c r="J701" s="30">
        <f>J700+('data'!$C$19*I700-'data'!$C$16*J700)*$C701/60</f>
        <v>58.8188418975543</v>
      </c>
      <c r="K701" s="30">
        <f>K700+(OFFSET('data'!$C$20,0,$D$3)*I700-OFFSET('data'!$C$17,0,$D$3)*K700)*$C701/60</f>
        <v>123.189420579007</v>
      </c>
      <c r="L701" s="28">
        <f>$A701/60</f>
        <v>58.0426811005748</v>
      </c>
      <c r="M701" s="24">
        <f>I701/'data'!$C$15*1000</f>
        <v>1.99997885359902</v>
      </c>
      <c r="N701" s="24">
        <f>N700+'data'!$G$21*(M700-N700)/60*C700</f>
        <v>1.996987865166</v>
      </c>
      <c r="O701" s="25">
        <f>IF(N701&lt;='data'!$G$22,1.89,1.47)</f>
        <v>1.89</v>
      </c>
      <c r="P701" s="24">
        <f>$A701</f>
        <v>3482.560866034490</v>
      </c>
      <c r="Q701" s="29">
        <f>'data'!$G$23-'data'!$G$23*(1-('data'!$G$22^O701)/('data'!$G$22^O701+N701^O701))</f>
        <v>63.3438819471639</v>
      </c>
      <c r="R701" s="29">
        <f>VLOOKUP(IF(P701-'data'!$G$24&lt;0,0,P701-'data'!$G$24),P2:Q1104,2)</f>
        <v>63.3466540580844</v>
      </c>
    </row>
    <row r="702" ht="20.05" customHeight="1">
      <c r="A702" s="22">
        <f>$A701+C701</f>
        <v>3487.560866034490</v>
      </c>
      <c r="B702" s="23">
        <v>2</v>
      </c>
      <c r="C702" s="24">
        <v>5</v>
      </c>
      <c r="D702" t="b" s="25">
        <f>D$3</f>
        <v>1</v>
      </c>
      <c r="E702" s="24">
        <f>IF(B702-B701&gt;0,(B702-B701)/'data'!$G$26*100-1,E701-C702)</f>
        <v>-3440</v>
      </c>
      <c r="F702" s="25">
        <f>3600*(B702*'data'!$C$15/1000-H702-I702)/C702</f>
        <v>250.575840963174</v>
      </c>
      <c r="G702" s="25">
        <f>IF(N702&gt;B702,0,IF(E702&gt;0,'data'!$H$29,IF(F702&lt;0,0,F702)))</f>
        <v>250.575840963174</v>
      </c>
      <c r="H702" s="30">
        <f>(J702*'data'!$C$16+K702*OFFSET('data'!$C$17,0,$D$3)-I701*(OFFSET('data'!$C$18,0,$D$3)+'data'!$C$19+OFFSET('data'!$C$20,0,$D$3)))*$C702/60</f>
        <v>-0.347884576602621</v>
      </c>
      <c r="I702" s="30">
        <f>(G701/60)*$C702/60+H702+I701</f>
        <v>13.0905668006107</v>
      </c>
      <c r="J702" s="30">
        <f>J701+('data'!$C$19*I701-'data'!$C$16*J701)*$C702/60</f>
        <v>58.7900446958633</v>
      </c>
      <c r="K702" s="30">
        <f>K701+(OFFSET('data'!$C$20,0,$D$3)*I701-OFFSET('data'!$C$17,0,$D$3)*K701)*$C702/60</f>
        <v>123.271856296314</v>
      </c>
      <c r="L702" s="28">
        <f>$A702/60</f>
        <v>58.1260144339082</v>
      </c>
      <c r="M702" s="24">
        <f>I702/'data'!$C$15*1000</f>
        <v>1.99997900422578</v>
      </c>
      <c r="N702" s="24">
        <f>N701+'data'!$G$21*(M701-N701)/60*C701</f>
        <v>1.99702306076464</v>
      </c>
      <c r="O702" s="25">
        <f>IF(N702&lt;='data'!$G$22,1.89,1.47)</f>
        <v>1.89</v>
      </c>
      <c r="P702" s="24">
        <f>$A702</f>
        <v>3487.560866034490</v>
      </c>
      <c r="Q702" s="29">
        <f>'data'!$G$23-'data'!$G$23*(1-('data'!$G$22^O702)/('data'!$G$22^O702+N702^O702))</f>
        <v>63.3432091106436</v>
      </c>
      <c r="R702" s="29">
        <f>VLOOKUP(IF(P702-'data'!$G$24&lt;0,0,P702-'data'!$G$24),P2:Q1104,2)</f>
        <v>63.3459487235245</v>
      </c>
    </row>
    <row r="703" ht="20.05" customHeight="1">
      <c r="A703" s="22">
        <f>$A702+C702</f>
        <v>3492.560866034490</v>
      </c>
      <c r="B703" s="23">
        <v>2</v>
      </c>
      <c r="C703" s="24">
        <v>5</v>
      </c>
      <c r="D703" t="b" s="25">
        <f>D$3</f>
        <v>1</v>
      </c>
      <c r="E703" s="24">
        <f>IF(B703-B702&gt;0,(B703-B702)/'data'!$G$26*100-1,E702-C703)</f>
        <v>-3445</v>
      </c>
      <c r="F703" s="25">
        <f>3600*(B703*'data'!$C$15/1000-H703-I703)/C703</f>
        <v>250.673375497149</v>
      </c>
      <c r="G703" s="25">
        <f>IF(N703&gt;B703,0,IF(E703&gt;0,'data'!$H$29,IF(F703&lt;0,0,F703)))</f>
        <v>250.673375497149</v>
      </c>
      <c r="H703" s="30">
        <f>(J703*'data'!$C$16+K703*OFFSET('data'!$C$17,0,$D$3)-I702*(OFFSET('data'!$C$18,0,$D$3)+'data'!$C$19+OFFSET('data'!$C$20,0,$D$3)))*$C703/60</f>
        <v>-0.348021021285443</v>
      </c>
      <c r="I703" s="30">
        <f>(G702/60)*$C703/60+H703+I702</f>
        <v>13.090567780663</v>
      </c>
      <c r="J703" s="30">
        <f>J702+('data'!$C$19*I702-'data'!$C$16*J702)*$C703/60</f>
        <v>58.7614165102738</v>
      </c>
      <c r="K703" s="30">
        <f>K702+(OFFSET('data'!$C$20,0,$D$3)*I702-OFFSET('data'!$C$17,0,$D$3)*K702)*$C703/60</f>
        <v>123.354260399771</v>
      </c>
      <c r="L703" s="28">
        <f>$A703/60</f>
        <v>58.2093477672415</v>
      </c>
      <c r="M703" s="24">
        <f>I703/'data'!$C$15*1000</f>
        <v>1.99997915395834</v>
      </c>
      <c r="N703" s="24">
        <f>N702+'data'!$G$21*(M702-N702)/60*C702</f>
        <v>1.99705784398162</v>
      </c>
      <c r="O703" s="25">
        <f>IF(N703&lt;='data'!$G$22,1.89,1.47)</f>
        <v>1.89</v>
      </c>
      <c r="P703" s="24">
        <f>$A703</f>
        <v>3492.560866034490</v>
      </c>
      <c r="Q703" s="29">
        <f>'data'!$G$23-'data'!$G$23*(1-('data'!$G$22^O703)/('data'!$G$22^O703+N703^O703))</f>
        <v>63.3425441613246</v>
      </c>
      <c r="R703" s="29">
        <f>VLOOKUP(IF(P703-'data'!$G$24&lt;0,0,P703-'data'!$G$24),P2:Q1104,2)</f>
        <v>63.3452516581219</v>
      </c>
    </row>
    <row r="704" ht="20.05" customHeight="1">
      <c r="A704" s="22">
        <f>$A703+C703</f>
        <v>3497.560866034490</v>
      </c>
      <c r="B704" s="23">
        <v>2</v>
      </c>
      <c r="C704" s="24">
        <v>5</v>
      </c>
      <c r="D704" t="b" s="25">
        <f>D$3</f>
        <v>1</v>
      </c>
      <c r="E704" s="24">
        <f>IF(B704-B703&gt;0,(B704-B703)/'data'!$G$26*100-1,E703-C704)</f>
        <v>-3450</v>
      </c>
      <c r="F704" s="25">
        <f>3600*(B704*'data'!$C$15/1000-H704-I704)/C704</f>
        <v>250.770212772420</v>
      </c>
      <c r="G704" s="25">
        <f>IF(N704&gt;B704,0,IF(E704&gt;0,'data'!$H$29,IF(F704&lt;0,0,F704)))</f>
        <v>250.770212772420</v>
      </c>
      <c r="H704" s="30">
        <f>(J704*'data'!$C$16+K704*OFFSET('data'!$C$17,0,$D$3)-I703*(OFFSET('data'!$C$18,0,$D$3)+'data'!$C$19+OFFSET('data'!$C$20,0,$D$3)))*$C704/60</f>
        <v>-0.348156491734697</v>
      </c>
      <c r="I704" s="30">
        <f>(G703/60)*$C704/60+H704+I703</f>
        <v>13.0905687548966</v>
      </c>
      <c r="J704" s="30">
        <f>J703+('data'!$C$19*I703-'data'!$C$16*J703)*$C704/60</f>
        <v>58.7329563487973</v>
      </c>
      <c r="K704" s="30">
        <f>K703+(OFFSET('data'!$C$20,0,$D$3)*I703-OFFSET('data'!$C$17,0,$D$3)*K703)*$C704/60</f>
        <v>123.436632901448</v>
      </c>
      <c r="L704" s="28">
        <f>$A704/60</f>
        <v>58.2926811005748</v>
      </c>
      <c r="M704" s="24">
        <f>I704/'data'!$C$15*1000</f>
        <v>1.99997930280191</v>
      </c>
      <c r="N704" s="24">
        <f>N703+'data'!$G$21*(M703-N703)/60*C703</f>
        <v>1.99709221965901</v>
      </c>
      <c r="O704" s="25">
        <f>IF(N704&lt;='data'!$G$22,1.89,1.47)</f>
        <v>1.89</v>
      </c>
      <c r="P704" s="24">
        <f>$A704</f>
        <v>3497.560866034490</v>
      </c>
      <c r="Q704" s="29">
        <f>'data'!$G$23-'data'!$G$23*(1-('data'!$G$22^O704)/('data'!$G$22^O704+N704^O704))</f>
        <v>63.3418870065124</v>
      </c>
      <c r="R704" s="29">
        <f>VLOOKUP(IF(P704-'data'!$G$24&lt;0,0,P704-'data'!$G$24),P2:Q1104,2)</f>
        <v>63.3445627646844</v>
      </c>
    </row>
    <row r="705" ht="20.05" customHeight="1">
      <c r="A705" s="22">
        <f>$A704+C704</f>
        <v>3502.560866034490</v>
      </c>
      <c r="B705" s="23">
        <v>2</v>
      </c>
      <c r="C705" s="24">
        <v>5</v>
      </c>
      <c r="D705" t="b" s="25">
        <f>D$3</f>
        <v>1</v>
      </c>
      <c r="E705" s="24">
        <f>IF(B705-B704&gt;0,(B705-B704)/'data'!$G$26*100-1,E704-C705)</f>
        <v>-3455</v>
      </c>
      <c r="F705" s="25">
        <f>3600*(B705*'data'!$C$15/1000-H705-I705)/C705</f>
        <v>250.866356929189</v>
      </c>
      <c r="G705" s="25">
        <f>IF(N705&gt;B705,0,IF(E705&gt;0,'data'!$H$29,IF(F705&lt;0,0,F705)))</f>
        <v>250.866356929189</v>
      </c>
      <c r="H705" s="30">
        <f>(J705*'data'!$C$16+K705*OFFSET('data'!$C$17,0,$D$3)-I704*(OFFSET('data'!$C$18,0,$D$3)+'data'!$C$19+OFFSET('data'!$C$20,0,$D$3)))*$C705/60</f>
        <v>-0.348290993734865</v>
      </c>
      <c r="I705" s="30">
        <f>(G704/60)*$C705/60+H705+I704</f>
        <v>13.0905697233457</v>
      </c>
      <c r="J705" s="30">
        <f>J704+('data'!$C$19*I704-'data'!$C$16*J704)*$C705/60</f>
        <v>58.7046632252677</v>
      </c>
      <c r="K705" s="30">
        <f>K704+(OFFSET('data'!$C$20,0,$D$3)*I704-OFFSET('data'!$C$17,0,$D$3)*K704)*$C705/60</f>
        <v>123.518973813410</v>
      </c>
      <c r="L705" s="28">
        <f>$A705/60</f>
        <v>58.3760144339082</v>
      </c>
      <c r="M705" s="24">
        <f>I705/'data'!$C$15*1000</f>
        <v>1.99997945076173</v>
      </c>
      <c r="N705" s="24">
        <f>N704+'data'!$G$21*(M704-N704)/60*C704</f>
        <v>1.99712619258195</v>
      </c>
      <c r="O705" s="25">
        <f>IF(N705&lt;='data'!$G$22,1.89,1.47)</f>
        <v>1.89</v>
      </c>
      <c r="P705" s="24">
        <f>$A705</f>
        <v>3502.560866034490</v>
      </c>
      <c r="Q705" s="29">
        <f>'data'!$G$23-'data'!$G$23*(1-('data'!$G$22^O705)/('data'!$G$22^O705+N705^O705))</f>
        <v>63.341237554604</v>
      </c>
      <c r="R705" s="29">
        <f>VLOOKUP(IF(P705-'data'!$G$24&lt;0,0,P705-'data'!$G$24),P2:Q1104,2)</f>
        <v>63.3438819471639</v>
      </c>
    </row>
    <row r="706" ht="20.05" customHeight="1">
      <c r="A706" s="22">
        <f>$A705+C705</f>
        <v>3507.560866034490</v>
      </c>
      <c r="B706" s="23">
        <v>2</v>
      </c>
      <c r="C706" s="24">
        <v>5</v>
      </c>
      <c r="D706" t="b" s="25">
        <f>D$3</f>
        <v>1</v>
      </c>
      <c r="E706" s="24">
        <f>IF(B706-B705&gt;0,(B706-B705)/'data'!$G$26*100-1,E705-C706)</f>
        <v>-3460</v>
      </c>
      <c r="F706" s="25">
        <f>3600*(B706*'data'!$C$15/1000-H706-I706)/C706</f>
        <v>250.961812083420</v>
      </c>
      <c r="G706" s="25">
        <f>IF(N706&gt;B706,0,IF(E706&gt;0,'data'!$H$29,IF(F706&lt;0,0,F706)))</f>
        <v>250.961812083420</v>
      </c>
      <c r="H706" s="30">
        <f>(J706*'data'!$C$16+K706*OFFSET('data'!$C$17,0,$D$3)-I705*(OFFSET('data'!$C$18,0,$D$3)+'data'!$C$19+OFFSET('data'!$C$20,0,$D$3)))*$C706/60</f>
        <v>-0.348424533036463</v>
      </c>
      <c r="I706" s="30">
        <f>(G705/60)*$C706/60+H706+I705</f>
        <v>13.0905706860442</v>
      </c>
      <c r="J706" s="30">
        <f>J705+('data'!$C$19*I705-'data'!$C$16*J705)*$C706/60</f>
        <v>58.6765361593068</v>
      </c>
      <c r="K706" s="30">
        <f>K705+(OFFSET('data'!$C$20,0,$D$3)*I705-OFFSET('data'!$C$17,0,$D$3)*K705)*$C706/60</f>
        <v>123.601283147718</v>
      </c>
      <c r="L706" s="28">
        <f>$A706/60</f>
        <v>58.4593477672415</v>
      </c>
      <c r="M706" s="24">
        <f>I706/'data'!$C$15*1000</f>
        <v>1.99997959784297</v>
      </c>
      <c r="N706" s="24">
        <f>N705+'data'!$G$21*(M705-N705)/60*C705</f>
        <v>1.99715976747933</v>
      </c>
      <c r="O706" s="25">
        <f>IF(N706&lt;='data'!$G$22,1.89,1.47)</f>
        <v>1.89</v>
      </c>
      <c r="P706" s="24">
        <f>$A706</f>
        <v>3507.560866034490</v>
      </c>
      <c r="Q706" s="29">
        <f>'data'!$G$23-'data'!$G$23*(1-('data'!$G$22^O706)/('data'!$G$22^O706+N706^O706))</f>
        <v>63.3405957150756</v>
      </c>
      <c r="R706" s="29">
        <f>VLOOKUP(IF(P706-'data'!$G$24&lt;0,0,P706-'data'!$G$24),P2:Q1104,2)</f>
        <v>63.3432091106436</v>
      </c>
    </row>
    <row r="707" ht="20.05" customHeight="1">
      <c r="A707" s="22">
        <f>$A706+C706</f>
        <v>3512.560866034490</v>
      </c>
      <c r="B707" s="23">
        <v>2</v>
      </c>
      <c r="C707" s="24">
        <v>5</v>
      </c>
      <c r="D707" t="b" s="25">
        <f>D$3</f>
        <v>1</v>
      </c>
      <c r="E707" s="24">
        <f>IF(B707-B706&gt;0,(B707-B706)/'data'!$G$26*100-1,E706-C707)</f>
        <v>-3465</v>
      </c>
      <c r="F707" s="25">
        <f>3600*(B707*'data'!$C$15/1000-H707-I707)/C707</f>
        <v>251.056582326680</v>
      </c>
      <c r="G707" s="25">
        <f>IF(N707&gt;B707,0,IF(E707&gt;0,'data'!$H$29,IF(F707&lt;0,0,F707)))</f>
        <v>251.056582326680</v>
      </c>
      <c r="H707" s="30">
        <f>(J707*'data'!$C$16+K707*OFFSET('data'!$C$17,0,$D$3)-I706*(OFFSET('data'!$C$18,0,$D$3)+'data'!$C$19+OFFSET('data'!$C$20,0,$D$3)))*$C707/60</f>
        <v>-0.348557115356225</v>
      </c>
      <c r="I707" s="30">
        <f>(G706/60)*$C707/60+H707+I706</f>
        <v>13.0905716430261</v>
      </c>
      <c r="J707" s="30">
        <f>J706+('data'!$C$19*I706-'data'!$C$16*J706)*$C707/60</f>
        <v>58.6485741762905</v>
      </c>
      <c r="K707" s="30">
        <f>K706+(OFFSET('data'!$C$20,0,$D$3)*I706-OFFSET('data'!$C$17,0,$D$3)*K706)*$C707/60</f>
        <v>123.683560916429</v>
      </c>
      <c r="L707" s="28">
        <f>$A707/60</f>
        <v>58.5426811005748</v>
      </c>
      <c r="M707" s="24">
        <f>I707/'data'!$C$15*1000</f>
        <v>1.99997974405083</v>
      </c>
      <c r="N707" s="24">
        <f>N706+'data'!$G$21*(M706-N706)/60*C706</f>
        <v>1.99719294902447</v>
      </c>
      <c r="O707" s="25">
        <f>IF(N707&lt;='data'!$G$22,1.89,1.47)</f>
        <v>1.89</v>
      </c>
      <c r="P707" s="24">
        <f>$A707</f>
        <v>3512.560866034490</v>
      </c>
      <c r="Q707" s="29">
        <f>'data'!$G$23-'data'!$G$23*(1-('data'!$G$22^O707)/('data'!$G$22^O707+N707^O707))</f>
        <v>63.3399613984687</v>
      </c>
      <c r="R707" s="29">
        <f>VLOOKUP(IF(P707-'data'!$G$24&lt;0,0,P707-'data'!$G$24),P2:Q1104,2)</f>
        <v>63.3425441613246</v>
      </c>
    </row>
    <row r="708" ht="20.05" customHeight="1">
      <c r="A708" s="22">
        <f>$A707+C707</f>
        <v>3517.560866034490</v>
      </c>
      <c r="B708" s="23">
        <v>2</v>
      </c>
      <c r="C708" s="24">
        <v>5</v>
      </c>
      <c r="D708" t="b" s="25">
        <f>D$3</f>
        <v>1</v>
      </c>
      <c r="E708" s="24">
        <f>IF(B708-B707&gt;0,(B708-B707)/'data'!$G$26*100-1,E707-C708)</f>
        <v>-3470</v>
      </c>
      <c r="F708" s="25">
        <f>3600*(B708*'data'!$C$15/1000-H708-I708)/C708</f>
        <v>251.150671726881</v>
      </c>
      <c r="G708" s="25">
        <f>IF(N708&gt;B708,0,IF(E708&gt;0,'data'!$H$29,IF(F708&lt;0,0,F708)))</f>
        <v>251.150671726881</v>
      </c>
      <c r="H708" s="30">
        <f>(J708*'data'!$C$16+K708*OFFSET('data'!$C$17,0,$D$3)-I707*(OFFSET('data'!$C$18,0,$D$3)+'data'!$C$19+OFFSET('data'!$C$20,0,$D$3)))*$C708/60</f>
        <v>-0.348688746377326</v>
      </c>
      <c r="I708" s="30">
        <f>(G707/60)*$C708/60+H708+I707</f>
        <v>13.0905725943247</v>
      </c>
      <c r="J708" s="30">
        <f>J707+('data'!$C$19*I707-'data'!$C$16*J707)*$C708/60</f>
        <v>58.6207763073149</v>
      </c>
      <c r="K708" s="30">
        <f>K707+(OFFSET('data'!$C$20,0,$D$3)*I707-OFFSET('data'!$C$17,0,$D$3)*K707)*$C708/60</f>
        <v>123.765807131595</v>
      </c>
      <c r="L708" s="28">
        <f>$A708/60</f>
        <v>58.6260144339082</v>
      </c>
      <c r="M708" s="24">
        <f>I708/'data'!$C$15*1000</f>
        <v>1.99997988939039</v>
      </c>
      <c r="N708" s="24">
        <f>N707+'data'!$G$21*(M707-N707)/60*C707</f>
        <v>1.99722574183575</v>
      </c>
      <c r="O708" s="25">
        <f>IF(N708&lt;='data'!$G$22,1.89,1.47)</f>
        <v>1.89</v>
      </c>
      <c r="P708" s="24">
        <f>$A708</f>
        <v>3517.560866034490</v>
      </c>
      <c r="Q708" s="29">
        <f>'data'!$G$23-'data'!$G$23*(1-('data'!$G$22^O708)/('data'!$G$22^O708+N708^O708))</f>
        <v>63.3393345163784</v>
      </c>
      <c r="R708" s="29">
        <f>VLOOKUP(IF(P708-'data'!$G$24&lt;0,0,P708-'data'!$G$24),P2:Q1104,2)</f>
        <v>63.3418870065124</v>
      </c>
    </row>
    <row r="709" ht="20.05" customHeight="1">
      <c r="A709" s="22">
        <f>$A708+C708</f>
        <v>3522.560866034490</v>
      </c>
      <c r="B709" s="23">
        <v>2</v>
      </c>
      <c r="C709" s="24">
        <v>5</v>
      </c>
      <c r="D709" t="b" s="25">
        <f>D$3</f>
        <v>1</v>
      </c>
      <c r="E709" s="24">
        <f>IF(B709-B708&gt;0,(B709-B708)/'data'!$G$26*100-1,E708-C709)</f>
        <v>-3475</v>
      </c>
      <c r="F709" s="25">
        <f>3600*(B709*'data'!$C$15/1000-H709-I709)/C709</f>
        <v>251.244084327659</v>
      </c>
      <c r="G709" s="25">
        <f>IF(N709&gt;B709,0,IF(E709&gt;0,'data'!$H$29,IF(F709&lt;0,0,F709)))</f>
        <v>251.244084327659</v>
      </c>
      <c r="H709" s="30">
        <f>(J709*'data'!$C$16+K709*OFFSET('data'!$C$17,0,$D$3)-I708*(OFFSET('data'!$C$18,0,$D$3)+'data'!$C$19+OFFSET('data'!$C$20,0,$D$3)))*$C709/60</f>
        <v>-0.348819431749528</v>
      </c>
      <c r="I709" s="30">
        <f>(G708/60)*$C709/60+H709+I708</f>
        <v>13.0905735399736</v>
      </c>
      <c r="J709" s="30">
        <f>J708+('data'!$C$19*I708-'data'!$C$16*J708)*$C709/60</f>
        <v>58.5931415891627</v>
      </c>
      <c r="K709" s="30">
        <f>K708+(OFFSET('data'!$C$20,0,$D$3)*I708-OFFSET('data'!$C$17,0,$D$3)*K708)*$C709/60</f>
        <v>123.848021805264</v>
      </c>
      <c r="L709" s="28">
        <f>$A709/60</f>
        <v>58.7093477672415</v>
      </c>
      <c r="M709" s="24">
        <f>I709/'data'!$C$15*1000</f>
        <v>1.99998003386679</v>
      </c>
      <c r="N709" s="24">
        <f>N708+'data'!$G$21*(M708-N708)/60*C708</f>
        <v>1.99725815047727</v>
      </c>
      <c r="O709" s="25">
        <f>IF(N709&lt;='data'!$G$22,1.89,1.47)</f>
        <v>1.89</v>
      </c>
      <c r="P709" s="24">
        <f>$A709</f>
        <v>3522.560866034490</v>
      </c>
      <c r="Q709" s="29">
        <f>'data'!$G$23-'data'!$G$23*(1-('data'!$G$22^O709)/('data'!$G$22^O709+N709^O709))</f>
        <v>63.3387149814408</v>
      </c>
      <c r="R709" s="29">
        <f>VLOOKUP(IF(P709-'data'!$G$24&lt;0,0,P709-'data'!$G$24),P2:Q1104,2)</f>
        <v>63.341237554604</v>
      </c>
    </row>
    <row r="710" ht="20.05" customHeight="1">
      <c r="A710" s="22">
        <f>$A709+C709</f>
        <v>3527.560866034490</v>
      </c>
      <c r="B710" s="23">
        <v>2</v>
      </c>
      <c r="C710" s="24">
        <v>5</v>
      </c>
      <c r="D710" t="b" s="25">
        <f>D$3</f>
        <v>1</v>
      </c>
      <c r="E710" s="24">
        <f>IF(B710-B709&gt;0,(B710-B709)/'data'!$G$26*100-1,E709-C710)</f>
        <v>-3480</v>
      </c>
      <c r="F710" s="25">
        <f>3600*(B710*'data'!$C$15/1000-H710-I710)/C710</f>
        <v>251.336824149139</v>
      </c>
      <c r="G710" s="25">
        <f>IF(N710&gt;B710,0,IF(E710&gt;0,'data'!$H$29,IF(F710&lt;0,0,F710)))</f>
        <v>251.336824149139</v>
      </c>
      <c r="H710" s="30">
        <f>(J710*'data'!$C$16+K710*OFFSET('data'!$C$17,0,$D$3)-I709*(OFFSET('data'!$C$18,0,$D$3)+'data'!$C$19+OFFSET('data'!$C$20,0,$D$3)))*$C710/60</f>
        <v>-0.34894917708944</v>
      </c>
      <c r="I710" s="30">
        <f>(G709/60)*$C710/60+H710+I709</f>
        <v>13.0905744800059</v>
      </c>
      <c r="J710" s="30">
        <f>J709+('data'!$C$19*I709-'data'!$C$16*J709)*$C710/60</f>
        <v>58.5656690642701</v>
      </c>
      <c r="K710" s="30">
        <f>K709+(OFFSET('data'!$C$20,0,$D$3)*I709-OFFSET('data'!$C$17,0,$D$3)*K709)*$C710/60</f>
        <v>123.930204949480</v>
      </c>
      <c r="L710" s="28">
        <f>$A710/60</f>
        <v>58.7926811005748</v>
      </c>
      <c r="M710" s="24">
        <f>I710/'data'!$C$15*1000</f>
        <v>1.99998017748508</v>
      </c>
      <c r="N710" s="24">
        <f>N709+'data'!$G$21*(M709-N709)/60*C709</f>
        <v>1.99729017945948</v>
      </c>
      <c r="O710" s="25">
        <f>IF(N710&lt;='data'!$G$22,1.89,1.47)</f>
        <v>1.89</v>
      </c>
      <c r="P710" s="24">
        <f>$A710</f>
        <v>3527.560866034490</v>
      </c>
      <c r="Q710" s="29">
        <f>'data'!$G$23-'data'!$G$23*(1-('data'!$G$22^O710)/('data'!$G$22^O710+N710^O710))</f>
        <v>63.3381027073206</v>
      </c>
      <c r="R710" s="29">
        <f>VLOOKUP(IF(P710-'data'!$G$24&lt;0,0,P710-'data'!$G$24),P2:Q1104,2)</f>
        <v>63.3405957150756</v>
      </c>
    </row>
    <row r="711" ht="20.05" customHeight="1">
      <c r="A711" s="22">
        <f>$A710+C710</f>
        <v>3532.560866034490</v>
      </c>
      <c r="B711" s="23">
        <v>2</v>
      </c>
      <c r="C711" s="24">
        <v>5</v>
      </c>
      <c r="D711" t="b" s="25">
        <f>D$3</f>
        <v>1</v>
      </c>
      <c r="E711" s="24">
        <f>IF(B711-B710&gt;0,(B711-B710)/'data'!$G$26*100-1,E710-C711)</f>
        <v>-3485</v>
      </c>
      <c r="F711" s="25">
        <f>3600*(B711*'data'!$C$15/1000-H711-I711)/C711</f>
        <v>251.428895187754</v>
      </c>
      <c r="G711" s="25">
        <f>IF(N711&gt;B711,0,IF(E711&gt;0,'data'!$H$29,IF(F711&lt;0,0,F711)))</f>
        <v>251.428895187754</v>
      </c>
      <c r="H711" s="30">
        <f>(J711*'data'!$C$16+K711*OFFSET('data'!$C$17,0,$D$3)-I710*(OFFSET('data'!$C$18,0,$D$3)+'data'!$C$19+OFFSET('data'!$C$20,0,$D$3)))*$C711/60</f>
        <v>-0.34907798798066</v>
      </c>
      <c r="I711" s="30">
        <f>(G710/60)*$C711/60+H711+I710</f>
        <v>13.0905754144546</v>
      </c>
      <c r="J711" s="30">
        <f>J710+('data'!$C$19*I710-'data'!$C$16*J710)*$C711/60</f>
        <v>58.5383577806932</v>
      </c>
      <c r="K711" s="30">
        <f>K710+(OFFSET('data'!$C$20,0,$D$3)*I710-OFFSET('data'!$C$17,0,$D$3)*K710)*$C711/60</f>
        <v>124.012356576283</v>
      </c>
      <c r="L711" s="28">
        <f>$A711/60</f>
        <v>58.8760144339082</v>
      </c>
      <c r="M711" s="24">
        <f>I711/'data'!$C$15*1000</f>
        <v>1.99998032025031</v>
      </c>
      <c r="N711" s="24">
        <f>N710+'data'!$G$21*(M710-N710)/60*C710</f>
        <v>1.99732183323982</v>
      </c>
      <c r="O711" s="25">
        <f>IF(N711&lt;='data'!$G$22,1.89,1.47)</f>
        <v>1.89</v>
      </c>
      <c r="P711" s="24">
        <f>$A711</f>
        <v>3532.560866034490</v>
      </c>
      <c r="Q711" s="29">
        <f>'data'!$G$23-'data'!$G$23*(1-('data'!$G$22^O711)/('data'!$G$22^O711+N711^O711))</f>
        <v>63.3374976086987</v>
      </c>
      <c r="R711" s="29">
        <f>VLOOKUP(IF(P711-'data'!$G$24&lt;0,0,P711-'data'!$G$24),P2:Q1104,2)</f>
        <v>63.3399613984687</v>
      </c>
    </row>
    <row r="712" ht="20.05" customHeight="1">
      <c r="A712" s="22">
        <f>$A711+C711</f>
        <v>3537.560866034490</v>
      </c>
      <c r="B712" s="23">
        <v>2</v>
      </c>
      <c r="C712" s="24">
        <v>5</v>
      </c>
      <c r="D712" t="b" s="25">
        <f>D$3</f>
        <v>1</v>
      </c>
      <c r="E712" s="24">
        <f>IF(B712-B711&gt;0,(B712-B711)/'data'!$G$26*100-1,E711-C712)</f>
        <v>-3490</v>
      </c>
      <c r="F712" s="25">
        <f>3600*(B712*'data'!$C$15/1000-H712-I712)/C712</f>
        <v>251.520301416468</v>
      </c>
      <c r="G712" s="25">
        <f>IF(N712&gt;B712,0,IF(E712&gt;0,'data'!$H$29,IF(F712&lt;0,0,F712)))</f>
        <v>251.520301416468</v>
      </c>
      <c r="H712" s="30">
        <f>(J712*'data'!$C$16+K712*OFFSET('data'!$C$17,0,$D$3)-I711*(OFFSET('data'!$C$18,0,$D$3)+'data'!$C$19+OFFSET('data'!$C$20,0,$D$3)))*$C712/60</f>
        <v>-0.349205869973996</v>
      </c>
      <c r="I712" s="30">
        <f>(G711/60)*$C712/60+H712+I711</f>
        <v>13.0905763433525</v>
      </c>
      <c r="J712" s="30">
        <f>J711+('data'!$C$19*I711-'data'!$C$16*J711)*$C712/60</f>
        <v>58.5112067920755</v>
      </c>
      <c r="K712" s="30">
        <f>K711+(OFFSET('data'!$C$20,0,$D$3)*I711-OFFSET('data'!$C$17,0,$D$3)*K711)*$C712/60</f>
        <v>124.094476697708</v>
      </c>
      <c r="L712" s="28">
        <f>$A712/60</f>
        <v>58.9593477672415</v>
      </c>
      <c r="M712" s="24">
        <f>I712/'data'!$C$15*1000</f>
        <v>1.99998046216749</v>
      </c>
      <c r="N712" s="24">
        <f>N711+'data'!$G$21*(M711-N711)/60*C711</f>
        <v>1.99735311622332</v>
      </c>
      <c r="O712" s="25">
        <f>IF(N712&lt;='data'!$G$22,1.89,1.47)</f>
        <v>1.89</v>
      </c>
      <c r="P712" s="24">
        <f>$A712</f>
        <v>3537.560866034490</v>
      </c>
      <c r="Q712" s="29">
        <f>'data'!$G$23-'data'!$G$23*(1-('data'!$G$22^O712)/('data'!$G$22^O712+N712^O712))</f>
        <v>63.3368996012612</v>
      </c>
      <c r="R712" s="29">
        <f>VLOOKUP(IF(P712-'data'!$G$24&lt;0,0,P712-'data'!$G$24),P2:Q1104,2)</f>
        <v>63.3393345163784</v>
      </c>
    </row>
    <row r="713" ht="20.05" customHeight="1">
      <c r="A713" s="22">
        <f>$A712+C712</f>
        <v>3542.560866034490</v>
      </c>
      <c r="B713" s="23">
        <v>2</v>
      </c>
      <c r="C713" s="24">
        <v>5</v>
      </c>
      <c r="D713" t="b" s="25">
        <f>D$3</f>
        <v>1</v>
      </c>
      <c r="E713" s="24">
        <f>IF(B713-B712&gt;0,(B713-B712)/'data'!$G$26*100-1,E712-C713)</f>
        <v>-3495</v>
      </c>
      <c r="F713" s="25">
        <f>3600*(B713*'data'!$C$15/1000-H713-I713)/C713</f>
        <v>251.611046784916</v>
      </c>
      <c r="G713" s="25">
        <f>IF(N713&gt;B713,0,IF(E713&gt;0,'data'!$H$29,IF(F713&lt;0,0,F713)))</f>
        <v>251.611046784916</v>
      </c>
      <c r="H713" s="30">
        <f>(J713*'data'!$C$16+K713*OFFSET('data'!$C$17,0,$D$3)-I712*(OFFSET('data'!$C$18,0,$D$3)+'data'!$C$19+OFFSET('data'!$C$20,0,$D$3)))*$C713/60</f>
        <v>-0.349332828587652</v>
      </c>
      <c r="I713" s="30">
        <f>(G712/60)*$C713/60+H713+I712</f>
        <v>13.0905772667322</v>
      </c>
      <c r="J713" s="30">
        <f>J712+('data'!$C$19*I712-'data'!$C$16*J712)*$C713/60</f>
        <v>58.4842151576147</v>
      </c>
      <c r="K713" s="30">
        <f>K712+(OFFSET('data'!$C$20,0,$D$3)*I712-OFFSET('data'!$C$17,0,$D$3)*K712)*$C713/60</f>
        <v>124.176565325786</v>
      </c>
      <c r="L713" s="28">
        <f>$A713/60</f>
        <v>59.0426811005748</v>
      </c>
      <c r="M713" s="24">
        <f>I713/'data'!$C$15*1000</f>
        <v>1.99998060324159</v>
      </c>
      <c r="N713" s="24">
        <f>N712+'data'!$G$21*(M712-N712)/60*C712</f>
        <v>1.99738403276326</v>
      </c>
      <c r="O713" s="25">
        <f>IF(N713&lt;='data'!$G$22,1.89,1.47)</f>
        <v>1.89</v>
      </c>
      <c r="P713" s="24">
        <f>$A713</f>
        <v>3542.560866034490</v>
      </c>
      <c r="Q713" s="29">
        <f>'data'!$G$23-'data'!$G$23*(1-('data'!$G$22^O713)/('data'!$G$22^O713+N713^O713))</f>
        <v>63.336308601686</v>
      </c>
      <c r="R713" s="29">
        <f>VLOOKUP(IF(P713-'data'!$G$24&lt;0,0,P713-'data'!$G$24),P2:Q1104,2)</f>
        <v>63.3387149814408</v>
      </c>
    </row>
    <row r="714" ht="20.05" customHeight="1">
      <c r="A714" s="22">
        <f>$A713+C713</f>
        <v>3547.560866034490</v>
      </c>
      <c r="B714" s="23">
        <v>2</v>
      </c>
      <c r="C714" s="24">
        <v>5</v>
      </c>
      <c r="D714" t="b" s="25">
        <f>D$3</f>
        <v>1</v>
      </c>
      <c r="E714" s="24">
        <f>IF(B714-B713&gt;0,(B714-B713)/'data'!$G$26*100-1,E713-C714)</f>
        <v>-3500</v>
      </c>
      <c r="F714" s="25">
        <f>3600*(B714*'data'!$C$15/1000-H714-I714)/C714</f>
        <v>251.701135219539</v>
      </c>
      <c r="G714" s="25">
        <f>IF(N714&gt;B714,0,IF(E714&gt;0,'data'!$H$29,IF(F714&lt;0,0,F714)))</f>
        <v>251.701135219539</v>
      </c>
      <c r="H714" s="30">
        <f>(J714*'data'!$C$16+K714*OFFSET('data'!$C$17,0,$D$3)-I713*(OFFSET('data'!$C$18,0,$D$3)+'data'!$C$19+OFFSET('data'!$C$20,0,$D$3)))*$C714/60</f>
        <v>-0.349458869307418</v>
      </c>
      <c r="I714" s="30">
        <f>(G713/60)*$C714/60+H714+I713</f>
        <v>13.0905781846261</v>
      </c>
      <c r="J714" s="30">
        <f>J713+('data'!$C$19*I713-'data'!$C$16*J713)*$C714/60</f>
        <v>58.4573819420302</v>
      </c>
      <c r="K714" s="30">
        <f>K713+(OFFSET('data'!$C$20,0,$D$3)*I713-OFFSET('data'!$C$17,0,$D$3)*K713)*$C714/60</f>
        <v>124.258622472543</v>
      </c>
      <c r="L714" s="28">
        <f>$A714/60</f>
        <v>59.1260144339082</v>
      </c>
      <c r="M714" s="24">
        <f>I714/'data'!$C$15*1000</f>
        <v>1.99998074347758</v>
      </c>
      <c r="N714" s="24">
        <f>N713+'data'!$G$21*(M713-N713)/60*C713</f>
        <v>1.99741458716173</v>
      </c>
      <c r="O714" s="25">
        <f>IF(N714&lt;='data'!$G$22,1.89,1.47)</f>
        <v>1.89</v>
      </c>
      <c r="P714" s="24">
        <f>$A714</f>
        <v>3547.560866034490</v>
      </c>
      <c r="Q714" s="29">
        <f>'data'!$G$23-'data'!$G$23*(1-('data'!$G$22^O714)/('data'!$G$22^O714+N714^O714))</f>
        <v>63.3357245276328</v>
      </c>
      <c r="R714" s="29">
        <f>VLOOKUP(IF(P714-'data'!$G$24&lt;0,0,P714-'data'!$G$24),P2:Q1104,2)</f>
        <v>63.3381027073206</v>
      </c>
    </row>
    <row r="715" ht="20.05" customHeight="1">
      <c r="A715" s="22">
        <f>$A714+C714</f>
        <v>3552.560866034490</v>
      </c>
      <c r="B715" s="23">
        <v>2</v>
      </c>
      <c r="C715" s="24">
        <v>5</v>
      </c>
      <c r="D715" t="b" s="25">
        <f>D$3</f>
        <v>1</v>
      </c>
      <c r="E715" s="24">
        <f>IF(B715-B714&gt;0,(B715-B714)/'data'!$G$26*100-1,E714-C715)</f>
        <v>-3505</v>
      </c>
      <c r="F715" s="25">
        <f>3600*(B715*'data'!$C$15/1000-H715-I715)/C715</f>
        <v>251.790570623722</v>
      </c>
      <c r="G715" s="25">
        <f>IF(N715&gt;B715,0,IF(E715&gt;0,'data'!$H$29,IF(F715&lt;0,0,F715)))</f>
        <v>251.790570623722</v>
      </c>
      <c r="H715" s="30">
        <f>(J715*'data'!$C$16+K715*OFFSET('data'!$C$17,0,$D$3)-I714*(OFFSET('data'!$C$18,0,$D$3)+'data'!$C$19+OFFSET('data'!$C$20,0,$D$3)))*$C715/60</f>
        <v>-0.34958399758686</v>
      </c>
      <c r="I715" s="30">
        <f>(G714/60)*$C715/60+H715+I714</f>
        <v>13.0905790970664</v>
      </c>
      <c r="J715" s="30">
        <f>J714+('data'!$C$19*I714-'data'!$C$16*J714)*$C715/60</f>
        <v>58.4307062155309</v>
      </c>
      <c r="K715" s="30">
        <f>K714+(OFFSET('data'!$C$20,0,$D$3)*I714-OFFSET('data'!$C$17,0,$D$3)*K714)*$C715/60</f>
        <v>124.340648150002</v>
      </c>
      <c r="L715" s="28">
        <f>$A715/60</f>
        <v>59.2093477672415</v>
      </c>
      <c r="M715" s="24">
        <f>I715/'data'!$C$15*1000</f>
        <v>1.99998088288036</v>
      </c>
      <c r="N715" s="24">
        <f>N714+'data'!$G$21*(M714-N714)/60*C714</f>
        <v>1.99744478367026</v>
      </c>
      <c r="O715" s="25">
        <f>IF(N715&lt;='data'!$G$22,1.89,1.47)</f>
        <v>1.89</v>
      </c>
      <c r="P715" s="24">
        <f>$A715</f>
        <v>3552.560866034490</v>
      </c>
      <c r="Q715" s="29">
        <f>'data'!$G$23-'data'!$G$23*(1-('data'!$G$22^O715)/('data'!$G$22^O715+N715^O715))</f>
        <v>63.3351472977301</v>
      </c>
      <c r="R715" s="29">
        <f>VLOOKUP(IF(P715-'data'!$G$24&lt;0,0,P715-'data'!$G$24),P2:Q1104,2)</f>
        <v>63.3374976086987</v>
      </c>
    </row>
    <row r="716" ht="20.05" customHeight="1">
      <c r="A716" s="22">
        <f>$A715+C715</f>
        <v>3557.560866034490</v>
      </c>
      <c r="B716" s="23">
        <v>2</v>
      </c>
      <c r="C716" s="24">
        <v>5</v>
      </c>
      <c r="D716" t="b" s="25">
        <f>D$3</f>
        <v>1</v>
      </c>
      <c r="E716" s="24">
        <f>IF(B716-B715&gt;0,(B716-B715)/'data'!$G$26*100-1,E715-C716)</f>
        <v>-3510</v>
      </c>
      <c r="F716" s="25">
        <f>3600*(B716*'data'!$C$15/1000-H716-I716)/C716</f>
        <v>251.879356877856</v>
      </c>
      <c r="G716" s="25">
        <f>IF(N716&gt;B716,0,IF(E716&gt;0,'data'!$H$29,IF(F716&lt;0,0,F716)))</f>
        <v>251.879356877856</v>
      </c>
      <c r="H716" s="30">
        <f>(J716*'data'!$C$16+K716*OFFSET('data'!$C$17,0,$D$3)-I715*(OFFSET('data'!$C$18,0,$D$3)+'data'!$C$19+OFFSET('data'!$C$20,0,$D$3)))*$C716/60</f>
        <v>-0.349708218847513</v>
      </c>
      <c r="I716" s="30">
        <f>(G715/60)*$C716/60+H716+I715</f>
        <v>13.0905800040852</v>
      </c>
      <c r="J716" s="30">
        <f>J715+('data'!$C$19*I715-'data'!$C$16*J715)*$C716/60</f>
        <v>58.4041870537827</v>
      </c>
      <c r="K716" s="30">
        <f>K715+(OFFSET('data'!$C$20,0,$D$3)*I715-OFFSET('data'!$C$17,0,$D$3)*K715)*$C716/60</f>
        <v>124.422642370181</v>
      </c>
      <c r="L716" s="28">
        <f>$A716/60</f>
        <v>59.2926811005748</v>
      </c>
      <c r="M716" s="24">
        <f>I716/'data'!$C$15*1000</f>
        <v>1.99998102145485</v>
      </c>
      <c r="N716" s="24">
        <f>N715+'data'!$G$21*(M715-N715)/60*C715</f>
        <v>1.99747462649042</v>
      </c>
      <c r="O716" s="25">
        <f>IF(N716&lt;='data'!$G$22,1.89,1.47)</f>
        <v>1.89</v>
      </c>
      <c r="P716" s="24">
        <f>$A716</f>
        <v>3557.560866034490</v>
      </c>
      <c r="Q716" s="29">
        <f>'data'!$G$23-'data'!$G$23*(1-('data'!$G$22^O716)/('data'!$G$22^O716+N716^O716))</f>
        <v>63.3345768315646</v>
      </c>
      <c r="R716" s="29">
        <f>VLOOKUP(IF(P716-'data'!$G$24&lt;0,0,P716-'data'!$G$24),P2:Q1104,2)</f>
        <v>63.3368996012612</v>
      </c>
    </row>
    <row r="717" ht="20.05" customHeight="1">
      <c r="A717" s="22">
        <f>$A716+C716</f>
        <v>3562.560866034490</v>
      </c>
      <c r="B717" s="23">
        <v>2</v>
      </c>
      <c r="C717" s="24">
        <v>5</v>
      </c>
      <c r="D717" t="b" s="25">
        <f>D$3</f>
        <v>1</v>
      </c>
      <c r="E717" s="24">
        <f>IF(B717-B716&gt;0,(B717-B716)/'data'!$G$26*100-1,E716-C717)</f>
        <v>-3515</v>
      </c>
      <c r="F717" s="25">
        <f>3600*(B717*'data'!$C$15/1000-H717-I717)/C717</f>
        <v>251.967497839623</v>
      </c>
      <c r="G717" s="25">
        <f>IF(N717&gt;B717,0,IF(E717&gt;0,'data'!$H$29,IF(F717&lt;0,0,F717)))</f>
        <v>251.967497839623</v>
      </c>
      <c r="H717" s="30">
        <f>(J717*'data'!$C$16+K717*OFFSET('data'!$C$17,0,$D$3)-I716*(OFFSET('data'!$C$18,0,$D$3)+'data'!$C$19+OFFSET('data'!$C$20,0,$D$3)))*$C717/60</f>
        <v>-0.349831538479068</v>
      </c>
      <c r="I717" s="30">
        <f>(G716/60)*$C717/60+H717+I716</f>
        <v>13.0905809057143</v>
      </c>
      <c r="J717" s="30">
        <f>J716+('data'!$C$19*I716-'data'!$C$16*J716)*$C717/60</f>
        <v>58.3778235378767</v>
      </c>
      <c r="K717" s="30">
        <f>K716+(OFFSET('data'!$C$20,0,$D$3)*I716-OFFSET('data'!$C$17,0,$D$3)*K716)*$C717/60</f>
        <v>124.504605145094</v>
      </c>
      <c r="L717" s="28">
        <f>$A717/60</f>
        <v>59.3760144339082</v>
      </c>
      <c r="M717" s="24">
        <f>I717/'data'!$C$15*1000</f>
        <v>1.99998115920589</v>
      </c>
      <c r="N717" s="24">
        <f>N716+'data'!$G$21*(M716-N716)/60*C716</f>
        <v>1.99750411977439</v>
      </c>
      <c r="O717" s="25">
        <f>IF(N717&lt;='data'!$G$22,1.89,1.47)</f>
        <v>1.89</v>
      </c>
      <c r="P717" s="24">
        <f>$A717</f>
        <v>3562.560866034490</v>
      </c>
      <c r="Q717" s="29">
        <f>'data'!$G$23-'data'!$G$23*(1-('data'!$G$22^O717)/('data'!$G$22^O717+N717^O717))</f>
        <v>63.3340130496693</v>
      </c>
      <c r="R717" s="29">
        <f>VLOOKUP(IF(P717-'data'!$G$24&lt;0,0,P717-'data'!$G$24),P2:Q1104,2)</f>
        <v>63.336308601686</v>
      </c>
    </row>
    <row r="718" ht="20.05" customHeight="1">
      <c r="A718" s="22">
        <f>$A717+C717</f>
        <v>3567.560866034490</v>
      </c>
      <c r="B718" s="23">
        <v>2</v>
      </c>
      <c r="C718" s="24">
        <v>5</v>
      </c>
      <c r="D718" t="b" s="25">
        <f>D$3</f>
        <v>1</v>
      </c>
      <c r="E718" s="24">
        <f>IF(B718-B717&gt;0,(B718-B717)/'data'!$G$26*100-1,E717-C718)</f>
        <v>-3520</v>
      </c>
      <c r="F718" s="25">
        <f>3600*(B718*'data'!$C$15/1000-H718-I718)/C718</f>
        <v>252.054997344053</v>
      </c>
      <c r="G718" s="25">
        <f>IF(N718&gt;B718,0,IF(E718&gt;0,'data'!$H$29,IF(F718&lt;0,0,F718)))</f>
        <v>252.054997344053</v>
      </c>
      <c r="H718" s="30">
        <f>(J718*'data'!$C$16+K718*OFFSET('data'!$C$17,0,$D$3)-I717*(OFFSET('data'!$C$18,0,$D$3)+'data'!$C$19+OFFSET('data'!$C$20,0,$D$3)))*$C718/60</f>
        <v>-0.349953961839554</v>
      </c>
      <c r="I718" s="30">
        <f>(G717/60)*$C718/60+H718+I717</f>
        <v>13.0905818019853</v>
      </c>
      <c r="J718" s="30">
        <f>J717+('data'!$C$19*I717-'data'!$C$16*J717)*$C718/60</f>
        <v>58.3516147542971</v>
      </c>
      <c r="K718" s="30">
        <f>K717+(OFFSET('data'!$C$20,0,$D$3)*I717-OFFSET('data'!$C$17,0,$D$3)*K717)*$C718/60</f>
        <v>124.586536486750</v>
      </c>
      <c r="L718" s="28">
        <f>$A718/60</f>
        <v>59.4593477672415</v>
      </c>
      <c r="M718" s="24">
        <f>I718/'data'!$C$15*1000</f>
        <v>1.99998129613833</v>
      </c>
      <c r="N718" s="24">
        <f>N717+'data'!$G$21*(M717-N717)/60*C717</f>
        <v>1.99753326762554</v>
      </c>
      <c r="O718" s="25">
        <f>IF(N718&lt;='data'!$G$22,1.89,1.47)</f>
        <v>1.89</v>
      </c>
      <c r="P718" s="24">
        <f>$A718</f>
        <v>3567.560866034490</v>
      </c>
      <c r="Q718" s="29">
        <f>'data'!$G$23-'data'!$G$23*(1-('data'!$G$22^O718)/('data'!$G$22^O718+N718^O718))</f>
        <v>63.3334558735132</v>
      </c>
      <c r="R718" s="29">
        <f>VLOOKUP(IF(P718-'data'!$G$24&lt;0,0,P718-'data'!$G$24),P2:Q1104,2)</f>
        <v>63.3357245276328</v>
      </c>
    </row>
    <row r="719" ht="20.05" customHeight="1">
      <c r="A719" s="22">
        <f>$A718+C718</f>
        <v>3572.560866034490</v>
      </c>
      <c r="B719" s="23">
        <v>2</v>
      </c>
      <c r="C719" s="24">
        <v>5</v>
      </c>
      <c r="D719" t="b" s="25">
        <f>D$3</f>
        <v>1</v>
      </c>
      <c r="E719" s="24">
        <f>IF(B719-B718&gt;0,(B719-B718)/'data'!$G$26*100-1,E718-C719)</f>
        <v>-3525</v>
      </c>
      <c r="F719" s="25">
        <f>3600*(B719*'data'!$C$15/1000-H719-I719)/C719</f>
        <v>252.141859203512</v>
      </c>
      <c r="G719" s="25">
        <f>IF(N719&gt;B719,0,IF(E719&gt;0,'data'!$H$29,IF(F719&lt;0,0,F719)))</f>
        <v>252.141859203512</v>
      </c>
      <c r="H719" s="30">
        <f>(J719*'data'!$C$16+K719*OFFSET('data'!$C$17,0,$D$3)-I718*(OFFSET('data'!$C$18,0,$D$3)+'data'!$C$19+OFFSET('data'!$C$20,0,$D$3)))*$C719/60</f>
        <v>-0.350075494255524</v>
      </c>
      <c r="I719" s="30">
        <f>(G718/60)*$C719/60+H719+I718</f>
        <v>13.0905826929298</v>
      </c>
      <c r="J719" s="30">
        <f>J718+('data'!$C$19*I718-'data'!$C$16*J718)*$C719/60</f>
        <v>58.3255597948899</v>
      </c>
      <c r="K719" s="30">
        <f>K718+(OFFSET('data'!$C$20,0,$D$3)*I718-OFFSET('data'!$C$17,0,$D$3)*K718)*$C719/60</f>
        <v>124.668436407154</v>
      </c>
      <c r="L719" s="28">
        <f>$A719/60</f>
        <v>59.5426811005748</v>
      </c>
      <c r="M719" s="24">
        <f>I719/'data'!$C$15*1000</f>
        <v>1.99998143225698</v>
      </c>
      <c r="N719" s="24">
        <f>N718+'data'!$G$21*(M718-N718)/60*C718</f>
        <v>1.99756207409903</v>
      </c>
      <c r="O719" s="25">
        <f>IF(N719&lt;='data'!$G$22,1.89,1.47)</f>
        <v>1.89</v>
      </c>
      <c r="P719" s="24">
        <f>$A719</f>
        <v>3572.560866034490</v>
      </c>
      <c r="Q719" s="29">
        <f>'data'!$G$23-'data'!$G$23*(1-('data'!$G$22^O719)/('data'!$G$22^O719+N719^O719))</f>
        <v>63.3329052254891</v>
      </c>
      <c r="R719" s="29">
        <f>VLOOKUP(IF(P719-'data'!$G$24&lt;0,0,P719-'data'!$G$24),P2:Q1104,2)</f>
        <v>63.3351472977301</v>
      </c>
    </row>
    <row r="720" ht="20.05" customHeight="1">
      <c r="A720" s="22">
        <f>$A719+C719</f>
        <v>3577.560866034490</v>
      </c>
      <c r="B720" s="23">
        <v>2</v>
      </c>
      <c r="C720" s="24">
        <v>5</v>
      </c>
      <c r="D720" t="b" s="25">
        <f>D$3</f>
        <v>1</v>
      </c>
      <c r="E720" s="24">
        <f>IF(B720-B719&gt;0,(B720-B719)/'data'!$G$26*100-1,E719-C720)</f>
        <v>-3530</v>
      </c>
      <c r="F720" s="25">
        <f>3600*(B720*'data'!$C$15/1000-H720-I720)/C720</f>
        <v>252.228087208062</v>
      </c>
      <c r="G720" s="25">
        <f>IF(N720&gt;B720,0,IF(E720&gt;0,'data'!$H$29,IF(F720&lt;0,0,F720)))</f>
        <v>252.228087208062</v>
      </c>
      <c r="H720" s="30">
        <f>(J720*'data'!$C$16+K720*OFFSET('data'!$C$17,0,$D$3)-I719*(OFFSET('data'!$C$18,0,$D$3)+'data'!$C$19+OFFSET('data'!$C$20,0,$D$3)))*$C720/60</f>
        <v>-0.350196141022255</v>
      </c>
      <c r="I720" s="30">
        <f>(G719/60)*$C720/60+H720+I719</f>
        <v>13.0905835785791</v>
      </c>
      <c r="J720" s="30">
        <f>J719+('data'!$C$19*I719-'data'!$C$16*J719)*$C720/60</f>
        <v>58.2996577568311</v>
      </c>
      <c r="K720" s="30">
        <f>K719+(OFFSET('data'!$C$20,0,$D$3)*I719-OFFSET('data'!$C$17,0,$D$3)*K719)*$C720/60</f>
        <v>124.750304918308</v>
      </c>
      <c r="L720" s="28">
        <f>$A720/60</f>
        <v>59.6260144339082</v>
      </c>
      <c r="M720" s="24">
        <f>I720/'data'!$C$15*1000</f>
        <v>1.99998156756663</v>
      </c>
      <c r="N720" s="24">
        <f>N719+'data'!$G$21*(M719-N719)/60*C719</f>
        <v>1.99759054320234</v>
      </c>
      <c r="O720" s="25">
        <f>IF(N720&lt;='data'!$G$22,1.89,1.47)</f>
        <v>1.89</v>
      </c>
      <c r="P720" s="24">
        <f>$A720</f>
        <v>3577.560866034490</v>
      </c>
      <c r="Q720" s="29">
        <f>'data'!$G$23-'data'!$G$23*(1-('data'!$G$22^O720)/('data'!$G$22^O720+N720^O720))</f>
        <v>63.3323610289038</v>
      </c>
      <c r="R720" s="29">
        <f>VLOOKUP(IF(P720-'data'!$G$24&lt;0,0,P720-'data'!$G$24),P2:Q1104,2)</f>
        <v>63.3345768315646</v>
      </c>
    </row>
    <row r="721" ht="20.05" customHeight="1">
      <c r="A721" s="22">
        <f>$A720+C720</f>
        <v>3582.560866034490</v>
      </c>
      <c r="B721" s="23">
        <v>2</v>
      </c>
      <c r="C721" s="24">
        <v>5</v>
      </c>
      <c r="D721" t="b" s="25">
        <f>D$3</f>
        <v>1</v>
      </c>
      <c r="E721" s="24">
        <f>IF(B721-B720&gt;0,(B721-B720)/'data'!$G$26*100-1,E720-C721)</f>
        <v>-3535</v>
      </c>
      <c r="F721" s="25">
        <f>3600*(B721*'data'!$C$15/1000-H721-I721)/C721</f>
        <v>252.313685125584</v>
      </c>
      <c r="G721" s="25">
        <f>IF(N721&gt;B721,0,IF(E721&gt;0,'data'!$H$29,IF(F721&lt;0,0,F721)))</f>
        <v>252.313685125584</v>
      </c>
      <c r="H721" s="30">
        <f>(J721*'data'!$C$16+K721*OFFSET('data'!$C$17,0,$D$3)-I720*(OFFSET('data'!$C$18,0,$D$3)+'data'!$C$19+OFFSET('data'!$C$20,0,$D$3)))*$C721/60</f>
        <v>-0.350315907403913</v>
      </c>
      <c r="I721" s="30">
        <f>(G720/60)*$C721/60+H721+I720</f>
        <v>13.0905844589642</v>
      </c>
      <c r="J721" s="30">
        <f>J720+('data'!$C$19*I720-'data'!$C$16*J720)*$C721/60</f>
        <v>58.2739077425956</v>
      </c>
      <c r="K721" s="30">
        <f>K720+(OFFSET('data'!$C$20,0,$D$3)*I720-OFFSET('data'!$C$17,0,$D$3)*K720)*$C721/60</f>
        <v>124.832142032208</v>
      </c>
      <c r="L721" s="28">
        <f>$A721/60</f>
        <v>59.7093477672415</v>
      </c>
      <c r="M721" s="24">
        <f>I721/'data'!$C$15*1000</f>
        <v>1.99998170207201</v>
      </c>
      <c r="N721" s="24">
        <f>N720+'data'!$G$21*(M720-N720)/60*C720</f>
        <v>1.99761867889586</v>
      </c>
      <c r="O721" s="25">
        <f>IF(N721&lt;='data'!$G$22,1.89,1.47)</f>
        <v>1.89</v>
      </c>
      <c r="P721" s="24">
        <f>$A721</f>
        <v>3582.560866034490</v>
      </c>
      <c r="Q721" s="29">
        <f>'data'!$G$23-'data'!$G$23*(1-('data'!$G$22^O721)/('data'!$G$22^O721+N721^O721))</f>
        <v>63.3318232079667</v>
      </c>
      <c r="R721" s="29">
        <f>VLOOKUP(IF(P721-'data'!$G$24&lt;0,0,P721-'data'!$G$24),P2:Q1104,2)</f>
        <v>63.3340130496693</v>
      </c>
    </row>
    <row r="722" ht="20.05" customHeight="1">
      <c r="A722" s="22">
        <f>$A721+C721</f>
        <v>3587.560866034490</v>
      </c>
      <c r="B722" s="23">
        <v>2</v>
      </c>
      <c r="C722" s="24">
        <v>5</v>
      </c>
      <c r="D722" t="b" s="25">
        <f>D$3</f>
        <v>1</v>
      </c>
      <c r="E722" s="24">
        <f>IF(B722-B721&gt;0,(B722-B721)/'data'!$G$26*100-1,E721-C722)</f>
        <v>-3540</v>
      </c>
      <c r="F722" s="25">
        <f>3600*(B722*'data'!$C$15/1000-H722-I722)/C722</f>
        <v>252.398656701760</v>
      </c>
      <c r="G722" s="25">
        <f>IF(N722&gt;B722,0,IF(E722&gt;0,'data'!$H$29,IF(F722&lt;0,0,F722)))</f>
        <v>252.398656701760</v>
      </c>
      <c r="H722" s="30">
        <f>(J722*'data'!$C$16+K722*OFFSET('data'!$C$17,0,$D$3)-I721*(OFFSET('data'!$C$18,0,$D$3)+'data'!$C$19+OFFSET('data'!$C$20,0,$D$3)))*$C722/60</f>
        <v>-0.350434798633736</v>
      </c>
      <c r="I722" s="30">
        <f>(G721/60)*$C722/60+H722+I721</f>
        <v>13.090585334116</v>
      </c>
      <c r="J722" s="30">
        <f>J721+('data'!$C$19*I721-'data'!$C$16*J721)*$C722/60</f>
        <v>58.248308859926</v>
      </c>
      <c r="K722" s="30">
        <f>K721+(OFFSET('data'!$C$20,0,$D$3)*I721-OFFSET('data'!$C$17,0,$D$3)*K721)*$C722/60</f>
        <v>124.913947760846</v>
      </c>
      <c r="L722" s="28">
        <f>$A722/60</f>
        <v>59.7926811005748</v>
      </c>
      <c r="M722" s="24">
        <f>I722/'data'!$C$15*1000</f>
        <v>1.99998183577785</v>
      </c>
      <c r="N722" s="24">
        <f>N721+'data'!$G$21*(M721-N721)/60*C721</f>
        <v>1.99764648509343</v>
      </c>
      <c r="O722" s="25">
        <f>IF(N722&lt;='data'!$G$22,1.89,1.47)</f>
        <v>1.89</v>
      </c>
      <c r="P722" s="24">
        <f>$A722</f>
        <v>3587.560866034490</v>
      </c>
      <c r="Q722" s="29">
        <f>'data'!$G$23-'data'!$G$23*(1-('data'!$G$22^O722)/('data'!$G$22^O722+N722^O722))</f>
        <v>63.3312916877794</v>
      </c>
      <c r="R722" s="29">
        <f>VLOOKUP(IF(P722-'data'!$G$24&lt;0,0,P722-'data'!$G$24),P2:Q1104,2)</f>
        <v>63.3334558735132</v>
      </c>
    </row>
    <row r="723" ht="20.05" customHeight="1">
      <c r="A723" s="31">
        <f>$A722+C722</f>
        <v>3592.560866034490</v>
      </c>
      <c r="B723" s="23">
        <v>2</v>
      </c>
      <c r="C723" s="24">
        <v>5</v>
      </c>
      <c r="D723" t="b" s="25">
        <f>D$3</f>
        <v>1</v>
      </c>
      <c r="E723" s="24">
        <f>IF(B723-B722&gt;0,(B723-B722)/'data'!$G$26*100-1,E722-C723)</f>
        <v>-3545</v>
      </c>
      <c r="F723" s="25">
        <f>3600*(B723*'data'!$C$15/1000-H723-I723)/C723</f>
        <v>252.483005660217</v>
      </c>
      <c r="G723" s="25">
        <f>IF(N723&gt;B723,0,IF(E723&gt;0,'data'!$H$29,IF(F723&lt;0,0,F723)))</f>
        <v>252.483005660217</v>
      </c>
      <c r="H723" s="30">
        <f>(J723*'data'!$C$16+K723*OFFSET('data'!$C$17,0,$D$3)-I722*(OFFSET('data'!$C$18,0,$D$3)+'data'!$C$19+OFFSET('data'!$C$20,0,$D$3)))*$C723/60</f>
        <v>-0.350552819914226</v>
      </c>
      <c r="I723" s="30">
        <f>(G722/60)*$C723/60+H723+I722</f>
        <v>13.0905862040653</v>
      </c>
      <c r="J723" s="30">
        <f>J722+('data'!$C$19*I722-'data'!$C$16*J722)*$C723/60</f>
        <v>58.2228602218018</v>
      </c>
      <c r="K723" s="30">
        <f>K722+(OFFSET('data'!$C$20,0,$D$3)*I722-OFFSET('data'!$C$17,0,$D$3)*K722)*$C723/60</f>
        <v>124.995722116210</v>
      </c>
      <c r="L723" s="28">
        <f>$A723/60</f>
        <v>59.8760144339082</v>
      </c>
      <c r="M723" s="24">
        <f>I723/'data'!$C$15*1000</f>
        <v>1.99998196868885</v>
      </c>
      <c r="N723" s="24">
        <f>N722+'data'!$G$21*(M722-N722)/60*C722</f>
        <v>1.99767396566288</v>
      </c>
      <c r="O723" s="25">
        <f>IF(N723&lt;='data'!$G$22,1.89,1.47)</f>
        <v>1.89</v>
      </c>
      <c r="P723" s="24">
        <f>$A723</f>
        <v>3592.560866034490</v>
      </c>
      <c r="Q723" s="29">
        <f>'data'!$G$23-'data'!$G$23*(1-('data'!$G$22^O723)/('data'!$G$22^O723+N723^O723))</f>
        <v>63.3307663943251</v>
      </c>
      <c r="R723" s="29">
        <f>VLOOKUP(IF(P723-'data'!$G$24&lt;0,0,P723-'data'!$G$24),P2:Q1104,2)</f>
        <v>63.3329052254891</v>
      </c>
    </row>
    <row r="724" ht="20.1" customHeight="1">
      <c r="A724" s="34">
        <f>$A723+C723</f>
        <v>3597.560866034490</v>
      </c>
      <c r="B724" s="23">
        <v>2</v>
      </c>
      <c r="C724" s="35">
        <v>5</v>
      </c>
      <c r="D724" t="b" s="25">
        <f>D$3</f>
        <v>1</v>
      </c>
      <c r="E724" s="24">
        <f>IF(B724-B723&gt;0,(B724-B723)/'data'!$G$26*100-1,E723-C724)</f>
        <v>-3550</v>
      </c>
      <c r="F724" s="25">
        <f>3600*(B724*'data'!$C$15/1000-H724-I724)/C724</f>
        <v>252.566735702724</v>
      </c>
      <c r="G724" s="25">
        <f>IF(N724&gt;B724,0,IF(E724&gt;0,'data'!$H$29,IF(F724&lt;0,0,F724)))</f>
        <v>252.566735702724</v>
      </c>
      <c r="H724" s="30">
        <f>(J724*'data'!$C$16+K724*OFFSET('data'!$C$17,0,$D$3)-I723*(OFFSET('data'!$C$18,0,$D$3)+'data'!$C$19+OFFSET('data'!$C$20,0,$D$3)))*$C724/60</f>
        <v>-0.35066997641733</v>
      </c>
      <c r="I724" s="30">
        <f>(G723/60)*$C724/60+H724+I723</f>
        <v>13.0905870688427</v>
      </c>
      <c r="J724" s="45">
        <f>J723+('data'!$C$19*I723-'data'!$C$16*J723)*$C724/60</f>
        <v>58.1975609464085</v>
      </c>
      <c r="K724" s="30">
        <f>K723+(OFFSET('data'!$C$20,0,$D$3)*I723-OFFSET('data'!$C$17,0,$D$3)*K723)*$C724/60</f>
        <v>125.077465110284</v>
      </c>
      <c r="L724" s="37">
        <f>$A724/60</f>
        <v>59.9593477672415</v>
      </c>
      <c r="M724" s="35">
        <f>I724/'data'!$C$15*1000</f>
        <v>1.99998210080969</v>
      </c>
      <c r="N724" s="35">
        <f>N723+'data'!$G$21*(M723-N723)/60*C723</f>
        <v>1.99770112442661</v>
      </c>
      <c r="O724" s="25">
        <f>IF(N724&lt;='data'!$G$22,1.89,1.47)</f>
        <v>1.89</v>
      </c>
      <c r="P724" s="24">
        <f>$A724</f>
        <v>3597.560866034490</v>
      </c>
      <c r="Q724" s="29">
        <f>'data'!$G$23-'data'!$G$23*(1-('data'!$G$22^O724)/('data'!$G$22^O724+N724^O724))</f>
        <v>63.3302472544576</v>
      </c>
      <c r="R724" s="29">
        <f>VLOOKUP(IF(P724-'data'!$G$24&lt;0,0,P724-'data'!$G$24),P2:Q1104,2)</f>
        <v>63.3323610289038</v>
      </c>
    </row>
    <row r="725" ht="20.1" customHeight="1">
      <c r="A725" s="38">
        <f>$A724+C724</f>
        <v>3602.560866034490</v>
      </c>
      <c r="B725" s="23">
        <v>2</v>
      </c>
      <c r="C725" s="39">
        <v>5</v>
      </c>
      <c r="D725" t="b" s="25">
        <f>D$3</f>
        <v>1</v>
      </c>
      <c r="E725" s="24">
        <f>IF(B725-B724&gt;0,(B725-B724)/'data'!$G$26*100-1,E724-C725)</f>
        <v>-3555</v>
      </c>
      <c r="F725" s="25">
        <f>3600*(B725*'data'!$C$15/1000-H725-I725)/C725</f>
        <v>252.649850509391</v>
      </c>
      <c r="G725" s="25">
        <f>IF(N725&gt;B725,0,IF(E725&gt;0,'data'!$H$29,IF(F725&lt;0,0,F725)))</f>
        <v>252.649850509391</v>
      </c>
      <c r="H725" s="30">
        <f>(J725*'data'!$C$16+K725*OFFSET('data'!$C$17,0,$D$3)-I724*(OFFSET('data'!$C$18,0,$D$3)+'data'!$C$19+OFFSET('data'!$C$20,0,$D$3)))*$C725/60</f>
        <v>-0.350786273284612</v>
      </c>
      <c r="I725" s="30">
        <f>(G724/60)*$C725/60+H725+I724</f>
        <v>13.0905879284785</v>
      </c>
      <c r="J725" s="46">
        <f>J724+('data'!$C$19*I724-'data'!$C$16*J724)*$C725/60</f>
        <v>58.1724101571073</v>
      </c>
      <c r="K725" s="30">
        <f>K724+(OFFSET('data'!$C$20,0,$D$3)*I724-OFFSET('data'!$C$17,0,$D$3)*K724)*$C725/60</f>
        <v>125.159176755048</v>
      </c>
      <c r="L725" s="41">
        <f>$A725/60</f>
        <v>60.0426811005748</v>
      </c>
      <c r="M725" s="39">
        <f>I725/'data'!$C$15*1000</f>
        <v>1.99998223214499</v>
      </c>
      <c r="N725" s="39">
        <f>N724+'data'!$G$21*(M724-N724)/60*C724</f>
        <v>1.99772796516207</v>
      </c>
      <c r="O725" s="25">
        <f>IF(N725&lt;='data'!$G$22,1.89,1.47)</f>
        <v>1.89</v>
      </c>
      <c r="P725" s="24">
        <f>$A725</f>
        <v>3602.560866034490</v>
      </c>
      <c r="Q725" s="29">
        <f>'data'!$G$23-'data'!$G$23*(1-('data'!$G$22^O725)/('data'!$G$22^O725+N725^O725))</f>
        <v>63.3297341958925</v>
      </c>
      <c r="R725" s="29">
        <f>VLOOKUP(IF(P725-'data'!$G$24&lt;0,0,P725-'data'!$G$24),P2:Q1104,2)</f>
        <v>63.3318232079667</v>
      </c>
    </row>
    <row r="726" ht="20.05" customHeight="1">
      <c r="A726" s="22">
        <f>$A725+C725</f>
        <v>3607.560866034490</v>
      </c>
      <c r="B726" s="23">
        <v>2</v>
      </c>
      <c r="C726" s="24">
        <v>5</v>
      </c>
      <c r="D726" t="b" s="25">
        <f>D$3</f>
        <v>1</v>
      </c>
      <c r="E726" s="24">
        <f>IF(B726-B725&gt;0,(B726-B725)/'data'!$G$26*100-1,E725-C726)</f>
        <v>-3560</v>
      </c>
      <c r="F726" s="25">
        <f>3600*(B726*'data'!$C$15/1000-H726-I726)/C726</f>
        <v>252.732353738579</v>
      </c>
      <c r="G726" s="25">
        <f>IF(N726&gt;B726,0,IF(E726&gt;0,'data'!$H$29,IF(F726&lt;0,0,F726)))</f>
        <v>252.732353738579</v>
      </c>
      <c r="H726" s="30">
        <f>(J726*'data'!$C$16+K726*OFFSET('data'!$C$17,0,$D$3)-I725*(OFFSET('data'!$C$18,0,$D$3)+'data'!$C$19+OFFSET('data'!$C$20,0,$D$3)))*$C726/60</f>
        <v>-0.350901715627428</v>
      </c>
      <c r="I726" s="30">
        <f>(G725/60)*$C726/60+H726+I725</f>
        <v>13.090588783003</v>
      </c>
      <c r="J726" s="30">
        <f>J725+('data'!$C$19*I725-'data'!$C$16*J725)*$C726/60</f>
        <v>58.1474069824044</v>
      </c>
      <c r="K726" s="30">
        <f>K725+(OFFSET('data'!$C$20,0,$D$3)*I725-OFFSET('data'!$C$17,0,$D$3)*K725)*$C726/60</f>
        <v>125.240857062476</v>
      </c>
      <c r="L726" s="28">
        <f>$A726/60</f>
        <v>60.1260144339082</v>
      </c>
      <c r="M726" s="24">
        <f>I726/'data'!$C$15*1000</f>
        <v>1.99998236269939</v>
      </c>
      <c r="N726" s="24">
        <f>N725+'data'!$G$21*(M725-N725)/60*C725</f>
        <v>1.99775449160232</v>
      </c>
      <c r="O726" s="25">
        <f>IF(N726&lt;='data'!$G$22,1.89,1.47)</f>
        <v>1.89</v>
      </c>
      <c r="P726" s="24">
        <f>$A726</f>
        <v>3607.560866034490</v>
      </c>
      <c r="Q726" s="29">
        <f>'data'!$G$23-'data'!$G$23*(1-('data'!$G$22^O726)/('data'!$G$22^O726+N726^O726))</f>
        <v>63.3292271471956</v>
      </c>
      <c r="R726" s="29">
        <f>VLOOKUP(IF(P726-'data'!$G$24&lt;0,0,P726-'data'!$G$24),P2:Q1104,2)</f>
        <v>63.3312916877794</v>
      </c>
    </row>
    <row r="727" ht="20.05" customHeight="1">
      <c r="A727" s="22">
        <f>$A726+C726</f>
        <v>3612.560866034490</v>
      </c>
      <c r="B727" s="23">
        <v>3.5</v>
      </c>
      <c r="C727" s="24">
        <v>5</v>
      </c>
      <c r="D727" t="b" s="25">
        <f>D$3</f>
        <v>1</v>
      </c>
      <c r="E727" s="25">
        <f>IF(B727-B726&gt;0,(B727-B726)/'data'!$G$26*100-1,E726-C727)</f>
        <v>19.8117997290667</v>
      </c>
      <c r="F727" s="25">
        <f>3600*(B727*'data'!$C$15/1000-H727-I727)/C727</f>
        <v>7321.794530714070</v>
      </c>
      <c r="G727" s="25">
        <f>IF(N727&gt;B727,0,IF(E727&gt;0,'data'!$H$29,IF(F727&lt;0,0,F727)))</f>
        <v>12000</v>
      </c>
      <c r="H727" s="30">
        <f>(J727*'data'!$C$16+K727*OFFSET('data'!$C$17,0,$D$3)-I726*(OFFSET('data'!$C$18,0,$D$3)+'data'!$C$19+OFFSET('data'!$C$20,0,$D$3)))*$C727/60</f>
        <v>-0.351016308527121</v>
      </c>
      <c r="I727" s="30">
        <f>(G726/60)*$C727/60+H727+I726</f>
        <v>13.0905896324461</v>
      </c>
      <c r="J727" s="30">
        <f>J726+('data'!$C$19*I726-'data'!$C$16*J726)*$C727/60</f>
        <v>58.1225505559211</v>
      </c>
      <c r="K727" s="30">
        <f>K726+(OFFSET('data'!$C$20,0,$D$3)*I726-OFFSET('data'!$C$17,0,$D$3)*K726)*$C727/60</f>
        <v>125.322506044540</v>
      </c>
      <c r="L727" s="28">
        <f>$A727/60</f>
        <v>60.2093477672415</v>
      </c>
      <c r="M727" s="24">
        <f>I727/'data'!$C$15*1000</f>
        <v>1.99998249247745</v>
      </c>
      <c r="N727" s="24">
        <f>N726+'data'!$G$21*(M726-N726)/60*C726</f>
        <v>1.99778070743655</v>
      </c>
      <c r="O727" s="25">
        <f>IF(N727&lt;='data'!$G$22,1.89,1.47)</f>
        <v>1.89</v>
      </c>
      <c r="P727" s="24">
        <f>$A727</f>
        <v>3612.560866034490</v>
      </c>
      <c r="Q727" s="29">
        <f>'data'!$G$23-'data'!$G$23*(1-('data'!$G$22^O727)/('data'!$G$22^O727+N727^O727))</f>
        <v>63.3287260377737</v>
      </c>
      <c r="R727" s="29">
        <f>VLOOKUP(IF(P727-'data'!$G$24&lt;0,0,P727-'data'!$G$24),P2:Q1104,2)</f>
        <v>63.3307663943251</v>
      </c>
    </row>
    <row r="728" ht="20.05" customHeight="1">
      <c r="A728" s="22">
        <f>$A727+C727</f>
        <v>3617.560866034490</v>
      </c>
      <c r="B728" s="23">
        <v>3.5</v>
      </c>
      <c r="C728" s="24">
        <v>5</v>
      </c>
      <c r="D728" t="b" s="25">
        <f>D$3</f>
        <v>1</v>
      </c>
      <c r="E728" s="24">
        <f>IF(B728-B727&gt;0,(B728-B727)/'data'!$G$26*100-1,E727-C728)</f>
        <v>14.8117997290667</v>
      </c>
      <c r="F728" s="25">
        <f>3600*(B728*'data'!$C$15/1000-H728-I728)/C728</f>
        <v>-4425.309929294820</v>
      </c>
      <c r="G728" s="25">
        <f>IF(N728&gt;B728,0,IF(E728&gt;0,'data'!$H$29,IF(F728&lt;0,0,F728)))</f>
        <v>12000</v>
      </c>
      <c r="H728" s="30">
        <f>(J728*'data'!$C$16+K728*OFFSET('data'!$C$17,0,$D$3)-I727*(OFFSET('data'!$C$18,0,$D$3)+'data'!$C$19+OFFSET('data'!$C$20,0,$D$3)))*$C728/60</f>
        <v>-0.35113005703517</v>
      </c>
      <c r="I728" s="30">
        <f>(G727/60)*$C728/60+H728+I727</f>
        <v>29.4061262420776</v>
      </c>
      <c r="J728" s="30">
        <f>J727+('data'!$C$19*I727-'data'!$C$16*J727)*$C728/60</f>
        <v>58.0978400163635</v>
      </c>
      <c r="K728" s="30">
        <f>K727+(OFFSET('data'!$C$20,0,$D$3)*I727-OFFSET('data'!$C$17,0,$D$3)*K727)*$C728/60</f>
        <v>125.404123713206</v>
      </c>
      <c r="L728" s="28">
        <f>$A728/60</f>
        <v>60.2926811005748</v>
      </c>
      <c r="M728" s="24">
        <f>I728/'data'!$C$15*1000</f>
        <v>4.49267292819012</v>
      </c>
      <c r="N728" s="24">
        <f>N727+'data'!$G$21*(M727-N727)/60*C727</f>
        <v>1.9978066163106</v>
      </c>
      <c r="O728" s="25">
        <f>IF(N728&lt;='data'!$G$22,1.89,1.47)</f>
        <v>1.89</v>
      </c>
      <c r="P728" s="24">
        <f>$A728</f>
        <v>3617.560866034490</v>
      </c>
      <c r="Q728" s="29">
        <f>'data'!$G$23-'data'!$G$23*(1-('data'!$G$22^O728)/('data'!$G$22^O728+N728^O728))</f>
        <v>63.3282307978639</v>
      </c>
      <c r="R728" s="29">
        <f>VLOOKUP(IF(P728-'data'!$G$24&lt;0,0,P728-'data'!$G$24),P2:Q1104,2)</f>
        <v>63.3302472544576</v>
      </c>
    </row>
    <row r="729" ht="20.05" customHeight="1">
      <c r="A729" s="22">
        <f>$A728+C728</f>
        <v>3622.560866034490</v>
      </c>
      <c r="B729" s="23">
        <v>3.5</v>
      </c>
      <c r="C729" s="24">
        <v>5</v>
      </c>
      <c r="D729" t="b" s="25">
        <f>D$3</f>
        <v>1</v>
      </c>
      <c r="E729" s="24">
        <f>IF(B729-B728&gt;0,(B729-B728)/'data'!$G$26*100-1,E728-C729)</f>
        <v>9.811799729066699</v>
      </c>
      <c r="F729" s="25">
        <f>3600*(B729*'data'!$C$15/1000-H729-I729)/C729</f>
        <v>-14847.3223706482</v>
      </c>
      <c r="G729" s="25">
        <f>IF(N729&gt;B729,0,IF(E729&gt;0,'data'!$H$29,IF(F729&lt;0,0,F729)))</f>
        <v>12000</v>
      </c>
      <c r="H729" s="30">
        <f>(J729*'data'!$C$16+K729*OFFSET('data'!$C$17,0,$D$3)-I728*(OFFSET('data'!$C$18,0,$D$3)+'data'!$C$19+OFFSET('data'!$C$20,0,$D$3)))*$C729/60</f>
        <v>-1.27138972202218</v>
      </c>
      <c r="I729" s="30">
        <f>(G728/60)*$C729/60+H729+I728</f>
        <v>44.8014031867221</v>
      </c>
      <c r="J729" s="30">
        <f>J728+('data'!$C$19*I728-'data'!$C$16*J728)*$C729/60</f>
        <v>58.467588369379</v>
      </c>
      <c r="K729" s="30">
        <f>K728+(OFFSET('data'!$C$20,0,$D$3)*I728-OFFSET('data'!$C$17,0,$D$3)*K728)*$C729/60</f>
        <v>125.647354139257</v>
      </c>
      <c r="L729" s="28">
        <f>$A729/60</f>
        <v>60.3760144339082</v>
      </c>
      <c r="M729" s="24">
        <f>I729/'data'!$C$15*1000</f>
        <v>6.84476593703477</v>
      </c>
      <c r="N729" s="24">
        <f>N728+'data'!$G$21*(M728-N728)/60*C728</f>
        <v>2.0271642401661</v>
      </c>
      <c r="O729" s="25">
        <f>IF(N729&lt;='data'!$G$22,1.89,1.47)</f>
        <v>1.89</v>
      </c>
      <c r="P729" s="24">
        <f>$A729</f>
        <v>3622.560866034490</v>
      </c>
      <c r="Q729" s="29">
        <f>'data'!$G$23-'data'!$G$23*(1-('data'!$G$22^O729)/('data'!$G$22^O729+N729^O729))</f>
        <v>62.7683958832702</v>
      </c>
      <c r="R729" s="29">
        <f>VLOOKUP(IF(P729-'data'!$G$24&lt;0,0,P729-'data'!$G$24),P2:Q1104,2)</f>
        <v>63.3297341958925</v>
      </c>
    </row>
    <row r="730" ht="20.05" customHeight="1">
      <c r="A730" s="22">
        <f>$A729+C729</f>
        <v>3627.560866034490</v>
      </c>
      <c r="B730" s="23">
        <v>3.5</v>
      </c>
      <c r="C730" s="24">
        <v>5</v>
      </c>
      <c r="D730" t="b" s="25">
        <f>D$3</f>
        <v>1</v>
      </c>
      <c r="E730" s="24">
        <f>IF(B730-B729&gt;0,(B730-B729)/'data'!$G$26*100-1,E729-C730)</f>
        <v>4.8117997290667</v>
      </c>
      <c r="F730" s="25">
        <f>3600*(B730*'data'!$C$15/1000-H730-I730)/C730</f>
        <v>-24684.8866743528</v>
      </c>
      <c r="G730" s="25">
        <f>IF(N730&gt;B730,0,IF(E730&gt;0,'data'!$H$29,IF(F730&lt;0,0,F730)))</f>
        <v>12000</v>
      </c>
      <c r="H730" s="30">
        <f>(J730*'data'!$C$16+K730*OFFSET('data'!$C$17,0,$D$3)-I729*(OFFSET('data'!$C$18,0,$D$3)+'data'!$C$19+OFFSET('data'!$C$20,0,$D$3)))*$C730/60</f>
        <v>-2.13738631677179</v>
      </c>
      <c r="I730" s="30">
        <f>(G729/60)*$C730/60+H730+I729</f>
        <v>59.330683536617</v>
      </c>
      <c r="J730" s="30">
        <f>J729+('data'!$C$19*I729-'data'!$C$16*J729)*$C730/60</f>
        <v>59.2072399539554</v>
      </c>
      <c r="K730" s="30">
        <f>K729+(OFFSET('data'!$C$20,0,$D$3)*I729-OFFSET('data'!$C$17,0,$D$3)*K729)*$C730/60</f>
        <v>126.043017972019</v>
      </c>
      <c r="L730" s="28">
        <f>$A730/60</f>
        <v>60.4593477672415</v>
      </c>
      <c r="M730" s="24">
        <f>I730/'data'!$C$15*1000</f>
        <v>9.06455184003665</v>
      </c>
      <c r="N730" s="24">
        <f>N729+'data'!$G$21*(M729-N729)/60*C729</f>
        <v>2.08385398655806</v>
      </c>
      <c r="O730" s="25">
        <f>IF(N730&lt;='data'!$G$22,1.89,1.47)</f>
        <v>1.89</v>
      </c>
      <c r="P730" s="24">
        <f>$A730</f>
        <v>3627.560866034490</v>
      </c>
      <c r="Q730" s="29">
        <f>'data'!$G$23-'data'!$G$23*(1-('data'!$G$22^O730)/('data'!$G$22^O730+N730^O730))</f>
        <v>61.6952151212561</v>
      </c>
      <c r="R730" s="29">
        <f>VLOOKUP(IF(P730-'data'!$G$24&lt;0,0,P730-'data'!$G$24),P2:Q1104,2)</f>
        <v>63.3292271471956</v>
      </c>
    </row>
    <row r="731" ht="20.05" customHeight="1">
      <c r="A731" s="22">
        <f>$A730+C730</f>
        <v>3632.560866034490</v>
      </c>
      <c r="B731" s="23">
        <v>3.5</v>
      </c>
      <c r="C731" s="24">
        <v>5</v>
      </c>
      <c r="D731" t="b" s="25">
        <f>D$3</f>
        <v>1</v>
      </c>
      <c r="E731" s="24">
        <f>IF(B731-B730&gt;0,(B731-B730)/'data'!$G$26*100-1,E730-C731)</f>
        <v>-0.1882002709333</v>
      </c>
      <c r="F731" s="25">
        <f>3600*(B731*'data'!$C$15/1000-H731-I731)/C731</f>
        <v>-33972.4541012704</v>
      </c>
      <c r="G731" s="25">
        <f>IF(N731&gt;B731,0,IF(E731&gt;0,'data'!$H$29,IF(F731&lt;0,0,F731)))</f>
        <v>0</v>
      </c>
      <c r="H731" s="30">
        <f>(J731*'data'!$C$16+K731*OFFSET('data'!$C$17,0,$D$3)-I730*(OFFSET('data'!$C$18,0,$D$3)+'data'!$C$19+OFFSET('data'!$C$20,0,$D$3)))*$C731/60</f>
        <v>-2.95232688969315</v>
      </c>
      <c r="I731" s="30">
        <f>(G730/60)*$C731/60+H731+I730</f>
        <v>73.04502331359051</v>
      </c>
      <c r="J731" s="30">
        <f>J730+('data'!$C$19*I730-'data'!$C$16*J730)*$C731/60</f>
        <v>60.2936946403377</v>
      </c>
      <c r="K731" s="30">
        <f>K730+(OFFSET('data'!$C$20,0,$D$3)*I730-OFFSET('data'!$C$17,0,$D$3)*K730)*$C731/60</f>
        <v>126.582476986503</v>
      </c>
      <c r="L731" s="28">
        <f>$A731/60</f>
        <v>60.5426811005748</v>
      </c>
      <c r="M731" s="24">
        <f>I731/'data'!$C$15*1000</f>
        <v>11.159830984824</v>
      </c>
      <c r="N731" s="24">
        <f>N730+'data'!$G$21*(M730-N730)/60*C730</f>
        <v>2.16599734664734</v>
      </c>
      <c r="O731" s="25">
        <f>IF(N731&lt;='data'!$G$22,1.89,1.47)</f>
        <v>1.89</v>
      </c>
      <c r="P731" s="24">
        <f>$A731</f>
        <v>3632.560866034490</v>
      </c>
      <c r="Q731" s="29">
        <f>'data'!$G$23-'data'!$G$23*(1-('data'!$G$22^O731)/('data'!$G$22^O731+N731^O731))</f>
        <v>60.1600870495114</v>
      </c>
      <c r="R731" s="29">
        <f>VLOOKUP(IF(P731-'data'!$G$24&lt;0,0,P731-'data'!$G$24),P2:Q1104,2)</f>
        <v>63.3287260377737</v>
      </c>
    </row>
    <row r="732" ht="20.05" customHeight="1">
      <c r="A732" s="22">
        <f>$A731+C731</f>
        <v>3637.560866034490</v>
      </c>
      <c r="B732" s="23">
        <v>3.5</v>
      </c>
      <c r="C732" s="24">
        <v>5</v>
      </c>
      <c r="D732" t="b" s="25">
        <f>D$3</f>
        <v>1</v>
      </c>
      <c r="E732" s="24">
        <f>IF(B732-B731&gt;0,(B732-B731)/'data'!$G$26*100-1,E731-C732)</f>
        <v>-5.1882002709333</v>
      </c>
      <c r="F732" s="25">
        <f>3600*(B732*'data'!$C$15/1000-H732-I732)/C732</f>
        <v>-30742.43981355</v>
      </c>
      <c r="G732" s="25">
        <f>IF(N732&gt;B732,0,IF(E732&gt;0,'data'!$H$29,IF(F732&lt;0,0,F732)))</f>
        <v>0</v>
      </c>
      <c r="H732" s="30">
        <f>(J732*'data'!$C$16+K732*OFFSET('data'!$C$17,0,$D$3)-I731*(OFFSET('data'!$C$18,0,$D$3)+'data'!$C$19+OFFSET('data'!$C$20,0,$D$3)))*$C732/60</f>
        <v>-3.71922892243017</v>
      </c>
      <c r="I732" s="30">
        <f>(G731/60)*$C732/60+H732+I731</f>
        <v>69.3257943911603</v>
      </c>
      <c r="J732" s="30">
        <f>J731+('data'!$C$19*I731-'data'!$C$16*J731)*$C732/60</f>
        <v>61.7052217805053</v>
      </c>
      <c r="K732" s="30">
        <f>K731+(OFFSET('data'!$C$20,0,$D$3)*I731-OFFSET('data'!$C$17,0,$D$3)*K731)*$C732/60</f>
        <v>127.257602102406</v>
      </c>
      <c r="L732" s="28">
        <f>$A732/60</f>
        <v>60.6260144339082</v>
      </c>
      <c r="M732" s="24">
        <f>I732/'data'!$C$15*1000</f>
        <v>10.591606562607</v>
      </c>
      <c r="N732" s="24">
        <f>N731+'data'!$G$21*(M731-N731)/60*C731</f>
        <v>2.27182970476261</v>
      </c>
      <c r="O732" s="25">
        <f>IF(N732&lt;='data'!$G$22,1.89,1.47)</f>
        <v>1.89</v>
      </c>
      <c r="P732" s="24">
        <f>$A732</f>
        <v>3637.560866034490</v>
      </c>
      <c r="Q732" s="29">
        <f>'data'!$G$23-'data'!$G$23*(1-('data'!$G$22^O732)/('data'!$G$22^O732+N732^O732))</f>
        <v>58.220355562586</v>
      </c>
      <c r="R732" s="29">
        <f>VLOOKUP(IF(P732-'data'!$G$24&lt;0,0,P732-'data'!$G$24),P2:Q1104,2)</f>
        <v>63.3282307978639</v>
      </c>
    </row>
    <row r="733" ht="20.05" customHeight="1">
      <c r="A733" s="22">
        <f>$A732+C732</f>
        <v>3642.560866034490</v>
      </c>
      <c r="B733" s="23">
        <v>3.5</v>
      </c>
      <c r="C733" s="24">
        <v>5</v>
      </c>
      <c r="D733" t="b" s="25">
        <f>D$3</f>
        <v>1</v>
      </c>
      <c r="E733" s="24">
        <f>IF(B733-B732&gt;0,(B733-B732)/'data'!$G$26*100-1,E732-C733)</f>
        <v>-10.1882002709333</v>
      </c>
      <c r="F733" s="25">
        <f>3600*(B733*'data'!$C$15/1000-H733-I733)/C733</f>
        <v>-28378.8704699999</v>
      </c>
      <c r="G733" s="25">
        <f>IF(N733&gt;B733,0,IF(E733&gt;0,'data'!$H$29,IF(F733&lt;0,0,F733)))</f>
        <v>0</v>
      </c>
      <c r="H733" s="30">
        <f>(J733*'data'!$C$16+K733*OFFSET('data'!$C$17,0,$D$3)-I732*(OFFSET('data'!$C$18,0,$D$3)+'data'!$C$19+OFFSET('data'!$C$20,0,$D$3)))*$C733/60</f>
        <v>-3.50098206090263</v>
      </c>
      <c r="I733" s="30">
        <f>(G732/60)*$C733/60+H733+I732</f>
        <v>65.8248123302577</v>
      </c>
      <c r="J733" s="30">
        <f>J732+('data'!$C$19*I732-'data'!$C$16*J732)*$C733/60</f>
        <v>63.0185792516967</v>
      </c>
      <c r="K733" s="30">
        <f>K732+(OFFSET('data'!$C$20,0,$D$3)*I732-OFFSET('data'!$C$17,0,$D$3)*K732)*$C733/60</f>
        <v>127.895620450704</v>
      </c>
      <c r="L733" s="28">
        <f>$A733/60</f>
        <v>60.7093477672415</v>
      </c>
      <c r="M733" s="24">
        <f>I733/'data'!$C$15*1000</f>
        <v>10.0567259327133</v>
      </c>
      <c r="N733" s="24">
        <f>N732+'data'!$G$21*(M732-N732)/60*C732</f>
        <v>2.3697302930191</v>
      </c>
      <c r="O733" s="25">
        <f>IF(N733&lt;='data'!$G$22,1.89,1.47)</f>
        <v>1.89</v>
      </c>
      <c r="P733" s="24">
        <f>$A733</f>
        <v>3642.560866034490</v>
      </c>
      <c r="Q733" s="29">
        <f>'data'!$G$23-'data'!$G$23*(1-('data'!$G$22^O733)/('data'!$G$22^O733+N733^O733))</f>
        <v>56.4674898419413</v>
      </c>
      <c r="R733" s="29">
        <f>VLOOKUP(IF(P733-'data'!$G$24&lt;0,0,P733-'data'!$G$24),P2:Q1104,2)</f>
        <v>62.7683958832702</v>
      </c>
    </row>
    <row r="734" ht="20.05" customHeight="1">
      <c r="A734" s="22">
        <f>$A733+C733</f>
        <v>3647.560866034490</v>
      </c>
      <c r="B734" s="23">
        <v>3.5</v>
      </c>
      <c r="C734" s="24">
        <v>5</v>
      </c>
      <c r="D734" t="b" s="25">
        <f>D$3</f>
        <v>1</v>
      </c>
      <c r="E734" s="24">
        <f>IF(B734-B733&gt;0,(B734-B733)/'data'!$G$26*100-1,E733-C734)</f>
        <v>-15.1882002709333</v>
      </c>
      <c r="F734" s="25">
        <f>3600*(B734*'data'!$C$15/1000-H734-I734)/C734</f>
        <v>-26153.8694841019</v>
      </c>
      <c r="G734" s="25">
        <f>IF(N734&gt;B734,0,IF(E734&gt;0,'data'!$H$29,IF(F734&lt;0,0,F734)))</f>
        <v>0</v>
      </c>
      <c r="H734" s="30">
        <f>(J734*'data'!$C$16+K734*OFFSET('data'!$C$17,0,$D$3)-I733*(OFFSET('data'!$C$18,0,$D$3)+'data'!$C$19+OFFSET('data'!$C$20,0,$D$3)))*$C734/60</f>
        <v>-3.2956306039916</v>
      </c>
      <c r="I734" s="30">
        <f>(G733/60)*$C734/60+H734+I733</f>
        <v>62.5291817262661</v>
      </c>
      <c r="J734" s="30">
        <f>J733+('data'!$C$19*I733-'data'!$C$16*J733)*$C734/60</f>
        <v>64.23961773868621</v>
      </c>
      <c r="K734" s="30">
        <f>K733+(OFFSET('data'!$C$20,0,$D$3)*I733-OFFSET('data'!$C$17,0,$D$3)*K733)*$C734/60</f>
        <v>128.498708518659</v>
      </c>
      <c r="L734" s="28">
        <f>$A734/60</f>
        <v>60.7926811005748</v>
      </c>
      <c r="M734" s="24">
        <f>I734/'data'!$C$15*1000</f>
        <v>9.55321893305007</v>
      </c>
      <c r="N734" s="24">
        <f>N733+'data'!$G$21*(M733-N733)/60*C733</f>
        <v>2.46018480975792</v>
      </c>
      <c r="O734" s="25">
        <f>IF(N734&lt;='data'!$G$22,1.89,1.47)</f>
        <v>1.89</v>
      </c>
      <c r="P734" s="24">
        <f>$A734</f>
        <v>3647.560866034490</v>
      </c>
      <c r="Q734" s="29">
        <f>'data'!$G$23-'data'!$G$23*(1-('data'!$G$22^O734)/('data'!$G$22^O734+N734^O734))</f>
        <v>54.8856820736664</v>
      </c>
      <c r="R734" s="29">
        <f>VLOOKUP(IF(P734-'data'!$G$24&lt;0,0,P734-'data'!$G$24),P2:Q1104,2)</f>
        <v>61.6952151212561</v>
      </c>
    </row>
    <row r="735" ht="20.05" customHeight="1">
      <c r="A735" s="22">
        <f>$A734+C734</f>
        <v>3652.560866034490</v>
      </c>
      <c r="B735" s="23">
        <v>3.5</v>
      </c>
      <c r="C735" s="24">
        <v>5</v>
      </c>
      <c r="D735" t="b" s="25">
        <f>D$3</f>
        <v>1</v>
      </c>
      <c r="E735" s="24">
        <f>IF(B735-B734&gt;0,(B735-B734)/'data'!$G$26*100-1,E734-C735)</f>
        <v>-20.1882002709333</v>
      </c>
      <c r="F735" s="25">
        <f>3600*(B735*'data'!$C$15/1000-H735-I735)/C735</f>
        <v>-24059.2497739571</v>
      </c>
      <c r="G735" s="25">
        <f>IF(N735&gt;B735,0,IF(E735&gt;0,'data'!$H$29,IF(F735&lt;0,0,F735)))</f>
        <v>0</v>
      </c>
      <c r="H735" s="30">
        <f>(J735*'data'!$C$16+K735*OFFSET('data'!$C$17,0,$D$3)-I734*(OFFSET('data'!$C$18,0,$D$3)+'data'!$C$19+OFFSET('data'!$C$20,0,$D$3)))*$C735/60</f>
        <v>-3.10241232292968</v>
      </c>
      <c r="I735" s="30">
        <f>(G734/60)*$C735/60+H735+I734</f>
        <v>59.4267694033364</v>
      </c>
      <c r="J735" s="30">
        <f>J734+('data'!$C$19*I734-'data'!$C$16*J734)*$C735/60</f>
        <v>65.3738419362048</v>
      </c>
      <c r="K735" s="30">
        <f>K734+(OFFSET('data'!$C$20,0,$D$3)*I734-OFFSET('data'!$C$17,0,$D$3)*K734)*$C735/60</f>
        <v>129.068914199049</v>
      </c>
      <c r="L735" s="28">
        <f>$A735/60</f>
        <v>60.8760144339082</v>
      </c>
      <c r="M735" s="24">
        <f>I735/'data'!$C$15*1000</f>
        <v>9.079231854964091</v>
      </c>
      <c r="N735" s="24">
        <f>N734+'data'!$G$21*(M734-N734)/60*C734</f>
        <v>2.54365005468681</v>
      </c>
      <c r="O735" s="25">
        <f>IF(N735&lt;='data'!$G$22,1.89,1.47)</f>
        <v>1.89</v>
      </c>
      <c r="P735" s="24">
        <f>$A735</f>
        <v>3652.560866034490</v>
      </c>
      <c r="Q735" s="29">
        <f>'data'!$G$23-'data'!$G$23*(1-('data'!$G$22^O735)/('data'!$G$22^O735+N735^O735))</f>
        <v>53.4596453393735</v>
      </c>
      <c r="R735" s="29">
        <f>VLOOKUP(IF(P735-'data'!$G$24&lt;0,0,P735-'data'!$G$24),P2:Q1104,2)</f>
        <v>60.1600870495114</v>
      </c>
    </row>
    <row r="736" ht="20.05" customHeight="1">
      <c r="A736" s="22">
        <f>$A735+C735</f>
        <v>3657.560866034490</v>
      </c>
      <c r="B736" s="23">
        <v>3.5</v>
      </c>
      <c r="C736" s="24">
        <v>5</v>
      </c>
      <c r="D736" t="b" s="25">
        <f>D$3</f>
        <v>1</v>
      </c>
      <c r="E736" s="24">
        <f>IF(B736-B735&gt;0,(B736-B735)/'data'!$G$26*100-1,E735-C736)</f>
        <v>-25.1882002709333</v>
      </c>
      <c r="F736" s="25">
        <f>3600*(B736*'data'!$C$15/1000-H736-I736)/C736</f>
        <v>-22087.3081829174</v>
      </c>
      <c r="G736" s="25">
        <f>IF(N736&gt;B736,0,IF(E736&gt;0,'data'!$H$29,IF(F736&lt;0,0,F736)))</f>
        <v>0</v>
      </c>
      <c r="H736" s="30">
        <f>(J736*'data'!$C$16+K736*OFFSET('data'!$C$17,0,$D$3)-I735*(OFFSET('data'!$C$18,0,$D$3)+'data'!$C$19+OFFSET('data'!$C$20,0,$D$3)))*$C736/60</f>
        <v>-2.92061004413132</v>
      </c>
      <c r="I736" s="30">
        <f>(G735/60)*$C736/60+H736+I735</f>
        <v>56.5061593592051</v>
      </c>
      <c r="J736" s="30">
        <f>J735+('data'!$C$19*I735-'data'!$C$16*J735)*$C736/60</f>
        <v>66.4264310008776</v>
      </c>
      <c r="K736" s="30">
        <f>K735+(OFFSET('data'!$C$20,0,$D$3)*I735-OFFSET('data'!$C$17,0,$D$3)*K735)*$C736/60</f>
        <v>129.608164391177</v>
      </c>
      <c r="L736" s="28">
        <f>$A736/60</f>
        <v>60.9593477672415</v>
      </c>
      <c r="M736" s="24">
        <f>I736/'data'!$C$15*1000</f>
        <v>8.63302055970367</v>
      </c>
      <c r="N736" s="24">
        <f>N735+'data'!$G$21*(M735-N735)/60*C735</f>
        <v>2.62055563926896</v>
      </c>
      <c r="O736" s="25">
        <f>IF(N736&lt;='data'!$G$22,1.89,1.47)</f>
        <v>1.89</v>
      </c>
      <c r="P736" s="24">
        <f>$A736</f>
        <v>3657.560866034490</v>
      </c>
      <c r="Q736" s="29">
        <f>'data'!$G$23-'data'!$G$23*(1-('data'!$G$22^O736)/('data'!$G$22^O736+N736^O736))</f>
        <v>52.175008757321</v>
      </c>
      <c r="R736" s="29">
        <f>VLOOKUP(IF(P736-'data'!$G$24&lt;0,0,P736-'data'!$G$24),P2:Q1104,2)</f>
        <v>58.220355562586</v>
      </c>
    </row>
    <row r="737" ht="20.05" customHeight="1">
      <c r="A737" s="22">
        <f>$A736+C736</f>
        <v>3662.560866034490</v>
      </c>
      <c r="B737" s="23">
        <v>3.5</v>
      </c>
      <c r="C737" s="24">
        <v>5</v>
      </c>
      <c r="D737" t="b" s="25">
        <f>D$3</f>
        <v>1</v>
      </c>
      <c r="E737" s="24">
        <f>IF(B737-B736&gt;0,(B737-B736)/'data'!$G$26*100-1,E736-C737)</f>
        <v>-30.1882002709333</v>
      </c>
      <c r="F737" s="25">
        <f>3600*(B737*'data'!$C$15/1000-H737-I737)/C737</f>
        <v>-20230.7968748701</v>
      </c>
      <c r="G737" s="25">
        <f>IF(N737&gt;B737,0,IF(E737&gt;0,'data'!$H$29,IF(F737&lt;0,0,F737)))</f>
        <v>0</v>
      </c>
      <c r="H737" s="30">
        <f>(J737*'data'!$C$16+K737*OFFSET('data'!$C$17,0,$D$3)-I736*(OFFSET('data'!$C$18,0,$D$3)+'data'!$C$19+OFFSET('data'!$C$20,0,$D$3)))*$C737/60</f>
        <v>-2.74954898598743</v>
      </c>
      <c r="I737" s="30">
        <f>(G736/60)*$C737/60+H737+I736</f>
        <v>53.7566103732177</v>
      </c>
      <c r="J737" s="30">
        <f>J736+('data'!$C$19*I736-'data'!$C$16*J736)*$C737/60</f>
        <v>67.40225779424929</v>
      </c>
      <c r="K737" s="30">
        <f>K736+(OFFSET('data'!$C$20,0,$D$3)*I736-OFFSET('data'!$C$17,0,$D$3)*K736)*$C737/60</f>
        <v>130.118272152593</v>
      </c>
      <c r="L737" s="28">
        <f>$A737/60</f>
        <v>61.0426811005748</v>
      </c>
      <c r="M737" s="24">
        <f>I737/'data'!$C$15*1000</f>
        <v>8.212944001765131</v>
      </c>
      <c r="N737" s="24">
        <f>N736+'data'!$G$21*(M736-N736)/60*C736</f>
        <v>2.6913055959853</v>
      </c>
      <c r="O737" s="25">
        <f>IF(N737&lt;='data'!$G$22,1.89,1.47)</f>
        <v>1.89</v>
      </c>
      <c r="P737" s="24">
        <f>$A737</f>
        <v>3662.560866034490</v>
      </c>
      <c r="Q737" s="29">
        <f>'data'!$G$23-'data'!$G$23*(1-('data'!$G$22^O737)/('data'!$G$22^O737+N737^O737))</f>
        <v>51.0185051419606</v>
      </c>
      <c r="R737" s="29">
        <f>VLOOKUP(IF(P737-'data'!$G$24&lt;0,0,P737-'data'!$G$24),P2:Q1104,2)</f>
        <v>56.4674898419413</v>
      </c>
    </row>
    <row r="738" ht="20.05" customHeight="1">
      <c r="A738" s="22">
        <f>$A737+C737</f>
        <v>3667.560866034490</v>
      </c>
      <c r="B738" s="23">
        <v>3.5</v>
      </c>
      <c r="C738" s="24">
        <v>5</v>
      </c>
      <c r="D738" t="b" s="25">
        <f>D$3</f>
        <v>1</v>
      </c>
      <c r="E738" s="24">
        <f>IF(B738-B737&gt;0,(B738-B737)/'data'!$G$26*100-1,E737-C738)</f>
        <v>-35.1882002709333</v>
      </c>
      <c r="F738" s="25">
        <f>3600*(B738*'data'!$C$15/1000-H738-I738)/C738</f>
        <v>-18482.8964203433</v>
      </c>
      <c r="G738" s="25">
        <f>IF(N738&gt;B738,0,IF(E738&gt;0,'data'!$H$29,IF(F738&lt;0,0,F738)))</f>
        <v>0</v>
      </c>
      <c r="H738" s="30">
        <f>(J738*'data'!$C$16+K738*OFFSET('data'!$C$17,0,$D$3)-I737*(OFFSET('data'!$C$18,0,$D$3)+'data'!$C$19+OFFSET('data'!$C$20,0,$D$3)))*$C738/60</f>
        <v>-2.58859425308172</v>
      </c>
      <c r="I738" s="30">
        <f>(G737/60)*$C738/60+H738+I737</f>
        <v>51.168016120136</v>
      </c>
      <c r="J738" s="30">
        <f>J737+('data'!$C$19*I737-'data'!$C$16*J737)*$C738/60</f>
        <v>68.30590698835429</v>
      </c>
      <c r="K738" s="30">
        <f>K737+(OFFSET('data'!$C$20,0,$D$3)*I737-OFFSET('data'!$C$17,0,$D$3)*K737)*$C738/60</f>
        <v>130.600943428078</v>
      </c>
      <c r="L738" s="28">
        <f>$A738/60</f>
        <v>61.1260144339082</v>
      </c>
      <c r="M738" s="24">
        <f>I738/'data'!$C$15*1000</f>
        <v>7.8174581350736</v>
      </c>
      <c r="N738" s="24">
        <f>N737+'data'!$G$21*(M737-N737)/60*C737</f>
        <v>2.75627989244805</v>
      </c>
      <c r="O738" s="25">
        <f>IF(N738&lt;='data'!$G$22,1.89,1.47)</f>
        <v>1.89</v>
      </c>
      <c r="P738" s="24">
        <f>$A738</f>
        <v>3667.560866034490</v>
      </c>
      <c r="Q738" s="29">
        <f>'data'!$G$23-'data'!$G$23*(1-('data'!$G$22^O738)/('data'!$G$22^O738+N738^O738))</f>
        <v>49.9780310060517</v>
      </c>
      <c r="R738" s="29">
        <f>VLOOKUP(IF(P738-'data'!$G$24&lt;0,0,P738-'data'!$G$24),P2:Q1104,2)</f>
        <v>54.8856820736664</v>
      </c>
    </row>
    <row r="739" ht="20.05" customHeight="1">
      <c r="A739" s="22">
        <f>$A738+C738</f>
        <v>3672.560866034490</v>
      </c>
      <c r="B739" s="23">
        <v>3.5</v>
      </c>
      <c r="C739" s="24">
        <v>5</v>
      </c>
      <c r="D739" t="b" s="25">
        <f>D$3</f>
        <v>1</v>
      </c>
      <c r="E739" s="24">
        <f>IF(B739-B738&gt;0,(B739-B738)/'data'!$G$26*100-1,E738-C739)</f>
        <v>-40.1882002709333</v>
      </c>
      <c r="F739" s="25">
        <f>3600*(B739*'data'!$C$15/1000-H739-I739)/C739</f>
        <v>-16837.1904734883</v>
      </c>
      <c r="G739" s="25">
        <f>IF(N739&gt;B739,0,IF(E739&gt;0,'data'!$H$29,IF(F739&lt;0,0,F739)))</f>
        <v>0</v>
      </c>
      <c r="H739" s="30">
        <f>(J739*'data'!$C$16+K739*OFFSET('data'!$C$17,0,$D$3)-I738*(OFFSET('data'!$C$18,0,$D$3)+'data'!$C$19+OFFSET('data'!$C$20,0,$D$3)))*$C739/60</f>
        <v>-2.43714847852351</v>
      </c>
      <c r="I739" s="30">
        <f>(G738/60)*$C739/60+H739+I738</f>
        <v>48.7308676416125</v>
      </c>
      <c r="J739" s="30">
        <f>J738+('data'!$C$19*I738-'data'!$C$16*J738)*$C739/60</f>
        <v>69.1416921010684</v>
      </c>
      <c r="K739" s="30">
        <f>K738+(OFFSET('data'!$C$20,0,$D$3)*I738-OFFSET('data'!$C$17,0,$D$3)*K738)*$C739/60</f>
        <v>131.057783380876</v>
      </c>
      <c r="L739" s="28">
        <f>$A739/60</f>
        <v>61.2093477672415</v>
      </c>
      <c r="M739" s="24">
        <f>I739/'data'!$C$15*1000</f>
        <v>7.44511017936855</v>
      </c>
      <c r="N739" s="24">
        <f>N738+'data'!$G$21*(M738-N738)/60*C738</f>
        <v>2.81583585599013</v>
      </c>
      <c r="O739" s="25">
        <f>IF(N739&lt;='data'!$G$22,1.89,1.47)</f>
        <v>1.89</v>
      </c>
      <c r="P739" s="24">
        <f>$A739</f>
        <v>3672.560866034490</v>
      </c>
      <c r="Q739" s="29">
        <f>'data'!$G$23-'data'!$G$23*(1-('data'!$G$22^O739)/('data'!$G$22^O739+N739^O739))</f>
        <v>49.0426307316155</v>
      </c>
      <c r="R739" s="29">
        <f>VLOOKUP(IF(P739-'data'!$G$24&lt;0,0,P739-'data'!$G$24),P2:Q1104,2)</f>
        <v>53.4596453393735</v>
      </c>
    </row>
    <row r="740" ht="20.05" customHeight="1">
      <c r="A740" s="22">
        <f>$A739+C739</f>
        <v>3677.560866034490</v>
      </c>
      <c r="B740" s="23">
        <v>3.5</v>
      </c>
      <c r="C740" s="24">
        <v>5</v>
      </c>
      <c r="D740" t="b" s="25">
        <f>D$3</f>
        <v>1</v>
      </c>
      <c r="E740" s="24">
        <f>IF(B740-B739&gt;0,(B740-B739)/'data'!$G$26*100-1,E739-C740)</f>
        <v>-45.1882002709333</v>
      </c>
      <c r="F740" s="25">
        <f>3600*(B740*'data'!$C$15/1000-H740-I740)/C740</f>
        <v>-15287.6419459008</v>
      </c>
      <c r="G740" s="25">
        <f>IF(N740&gt;B740,0,IF(E740&gt;0,'data'!$H$29,IF(F740&lt;0,0,F740)))</f>
        <v>0</v>
      </c>
      <c r="H740" s="30">
        <f>(J740*'data'!$C$16+K740*OFFSET('data'!$C$17,0,$D$3)-I739*(OFFSET('data'!$C$18,0,$D$3)+'data'!$C$19+OFFSET('data'!$C$20,0,$D$3)))*$C740/60</f>
        <v>-2.29464960564197</v>
      </c>
      <c r="I740" s="30">
        <f>(G739/60)*$C740/60+H740+I739</f>
        <v>46.4362180359705</v>
      </c>
      <c r="J740" s="30">
        <f>J739+('data'!$C$19*I739-'data'!$C$16*J739)*$C740/60</f>
        <v>69.9136715245009</v>
      </c>
      <c r="K740" s="30">
        <f>K739+(OFFSET('data'!$C$20,0,$D$3)*I739-OFFSET('data'!$C$17,0,$D$3)*K739)*$C740/60</f>
        <v>131.490302349692</v>
      </c>
      <c r="L740" s="28">
        <f>$A740/60</f>
        <v>61.2926811005748</v>
      </c>
      <c r="M740" s="24">
        <f>I740/'data'!$C$15*1000</f>
        <v>7.09453322550243</v>
      </c>
      <c r="N740" s="24">
        <f>N739+'data'!$G$21*(M739-N739)/60*C739</f>
        <v>2.87030951402245</v>
      </c>
      <c r="O740" s="25">
        <f>IF(N740&lt;='data'!$G$22,1.89,1.47)</f>
        <v>1.89</v>
      </c>
      <c r="P740" s="24">
        <f>$A740</f>
        <v>3677.560866034490</v>
      </c>
      <c r="Q740" s="29">
        <f>'data'!$G$23-'data'!$G$23*(1-('data'!$G$22^O740)/('data'!$G$22^O740+N740^O740))</f>
        <v>48.2024381003967</v>
      </c>
      <c r="R740" s="29">
        <f>VLOOKUP(IF(P740-'data'!$G$24&lt;0,0,P740-'data'!$G$24),P2:Q1104,2)</f>
        <v>52.175008757321</v>
      </c>
    </row>
    <row r="741" ht="20.05" customHeight="1">
      <c r="A741" s="22">
        <f>$A740+C740</f>
        <v>3682.560866034490</v>
      </c>
      <c r="B741" s="23">
        <v>3.5</v>
      </c>
      <c r="C741" s="24">
        <v>5</v>
      </c>
      <c r="D741" t="b" s="25">
        <f>D$3</f>
        <v>1</v>
      </c>
      <c r="E741" s="24">
        <f>IF(B741-B740&gt;0,(B741-B740)/'data'!$G$26*100-1,E740-C741)</f>
        <v>-50.1882002709333</v>
      </c>
      <c r="F741" s="25">
        <f>3600*(B741*'data'!$C$15/1000-H741-I741)/C741</f>
        <v>-13828.5705888051</v>
      </c>
      <c r="G741" s="25">
        <f>IF(N741&gt;B741,0,IF(E741&gt;0,'data'!$H$29,IF(F741&lt;0,0,F741)))</f>
        <v>0</v>
      </c>
      <c r="H741" s="30">
        <f>(J741*'data'!$C$16+K741*OFFSET('data'!$C$17,0,$D$3)-I740*(OFFSET('data'!$C$18,0,$D$3)+'data'!$C$19+OFFSET('data'!$C$20,0,$D$3)))*$C741/60</f>
        <v>-2.16056880080409</v>
      </c>
      <c r="I741" s="30">
        <f>(G740/60)*$C741/60+H741+I740</f>
        <v>44.2756492351664</v>
      </c>
      <c r="J741" s="30">
        <f>J740+('data'!$C$19*I740-'data'!$C$16*J740)*$C741/60</f>
        <v>70.6256636059492</v>
      </c>
      <c r="K741" s="30">
        <f>K740+(OFFSET('data'!$C$20,0,$D$3)*I740-OFFSET('data'!$C$17,0,$D$3)*K740)*$C741/60</f>
        <v>131.899921453571</v>
      </c>
      <c r="L741" s="28">
        <f>$A741/60</f>
        <v>61.3760144339082</v>
      </c>
      <c r="M741" s="24">
        <f>I741/'data'!$C$15*1000</f>
        <v>6.7644411596194</v>
      </c>
      <c r="N741" s="24">
        <f>N740+'data'!$G$21*(M740-N740)/60*C740</f>
        <v>2.92001685513833</v>
      </c>
      <c r="O741" s="25">
        <f>IF(N741&lt;='data'!$G$22,1.89,1.47)</f>
        <v>1.89</v>
      </c>
      <c r="P741" s="24">
        <f>$A741</f>
        <v>3682.560866034490</v>
      </c>
      <c r="Q741" s="29">
        <f>'data'!$G$23-'data'!$G$23*(1-('data'!$G$22^O741)/('data'!$G$22^O741+N741^O741))</f>
        <v>47.4485961122051</v>
      </c>
      <c r="R741" s="29">
        <f>VLOOKUP(IF(P741-'data'!$G$24&lt;0,0,P741-'data'!$G$24),P2:Q1104,2)</f>
        <v>51.0185051419606</v>
      </c>
    </row>
    <row r="742" ht="20.05" customHeight="1">
      <c r="A742" s="22">
        <f>$A741+C741</f>
        <v>3687.560866034490</v>
      </c>
      <c r="B742" s="23">
        <v>3.5</v>
      </c>
      <c r="C742" s="24">
        <v>5</v>
      </c>
      <c r="D742" t="b" s="25">
        <f>D$3</f>
        <v>1</v>
      </c>
      <c r="E742" s="24">
        <f>IF(B742-B741&gt;0,(B742-B741)/'data'!$G$26*100-1,E741-C742)</f>
        <v>-55.1882002709333</v>
      </c>
      <c r="F742" s="25">
        <f>3600*(B742*'data'!$C$15/1000-H742-I742)/C742</f>
        <v>-12454.6319003519</v>
      </c>
      <c r="G742" s="25">
        <f>IF(N742&gt;B742,0,IF(E742&gt;0,'data'!$H$29,IF(F742&lt;0,0,F742)))</f>
        <v>0</v>
      </c>
      <c r="H742" s="30">
        <f>(J742*'data'!$C$16+K742*OFFSET('data'!$C$17,0,$D$3)-I741*(OFFSET('data'!$C$18,0,$D$3)+'data'!$C$19+OFFSET('data'!$C$20,0,$D$3)))*$C742/60</f>
        <v>-2.03440848960568</v>
      </c>
      <c r="I742" s="30">
        <f>(G741/60)*$C742/60+H742+I741</f>
        <v>42.2412407455607</v>
      </c>
      <c r="J742" s="30">
        <f>J741+('data'!$C$19*I741-'data'!$C$16*J741)*$C742/60</f>
        <v>71.2812608374186</v>
      </c>
      <c r="K742" s="30">
        <f>K741+(OFFSET('data'!$C$20,0,$D$3)*I741-OFFSET('data'!$C$17,0,$D$3)*K741)*$C742/60</f>
        <v>132.287977865474</v>
      </c>
      <c r="L742" s="28">
        <f>$A742/60</f>
        <v>61.4593477672415</v>
      </c>
      <c r="M742" s="24">
        <f>I742/'data'!$C$15*1000</f>
        <v>6.45362388736498</v>
      </c>
      <c r="N742" s="24">
        <f>N741+'data'!$G$21*(M741-N741)/60*C741</f>
        <v>2.96525501564998</v>
      </c>
      <c r="O742" s="25">
        <f>IF(N742&lt;='data'!$G$22,1.89,1.47)</f>
        <v>1.89</v>
      </c>
      <c r="P742" s="24">
        <f>$A742</f>
        <v>3687.560866034490</v>
      </c>
      <c r="Q742" s="29">
        <f>'data'!$G$23-'data'!$G$23*(1-('data'!$G$22^O742)/('data'!$G$22^O742+N742^O742))</f>
        <v>46.7731680270217</v>
      </c>
      <c r="R742" s="29">
        <f>VLOOKUP(IF(P742-'data'!$G$24&lt;0,0,P742-'data'!$G$24),P2:Q1104,2)</f>
        <v>49.9780310060517</v>
      </c>
    </row>
    <row r="743" ht="20.05" customHeight="1">
      <c r="A743" s="22">
        <f>$A742+C742</f>
        <v>3692.560866034490</v>
      </c>
      <c r="B743" s="23">
        <v>3.5</v>
      </c>
      <c r="C743" s="24">
        <v>5</v>
      </c>
      <c r="D743" t="b" s="25">
        <f>D$3</f>
        <v>1</v>
      </c>
      <c r="E743" s="24">
        <f>IF(B743-B742&gt;0,(B743-B742)/'data'!$G$26*100-1,E742-C743)</f>
        <v>-60.1882002709333</v>
      </c>
      <c r="F743" s="25">
        <f>3600*(B743*'data'!$C$15/1000-H743-I743)/C743</f>
        <v>-11160.7972797022</v>
      </c>
      <c r="G743" s="25">
        <f>IF(N743&gt;B743,0,IF(E743&gt;0,'data'!$H$29,IF(F743&lt;0,0,F743)))</f>
        <v>0</v>
      </c>
      <c r="H743" s="30">
        <f>(J743*'data'!$C$16+K743*OFFSET('data'!$C$17,0,$D$3)-I742*(OFFSET('data'!$C$18,0,$D$3)+'data'!$C$19+OFFSET('data'!$C$20,0,$D$3)))*$C743/60</f>
        <v>-1.91570050914289</v>
      </c>
      <c r="I743" s="30">
        <f>(G742/60)*$C743/60+H743+I742</f>
        <v>40.3255402364178</v>
      </c>
      <c r="J743" s="30">
        <f>J742+('data'!$C$19*I742-'data'!$C$16*J742)*$C743/60</f>
        <v>71.8838432063999</v>
      </c>
      <c r="K743" s="30">
        <f>K742+(OFFSET('data'!$C$20,0,$D$3)*I742-OFFSET('data'!$C$17,0,$D$3)*K742)*$C743/60</f>
        <v>132.655729774139</v>
      </c>
      <c r="L743" s="28">
        <f>$A743/60</f>
        <v>61.5426811005748</v>
      </c>
      <c r="M743" s="24">
        <f>I743/'data'!$C$15*1000</f>
        <v>6.16094284039215</v>
      </c>
      <c r="N743" s="24">
        <f>N742+'data'!$G$21*(M742-N742)/60*C742</f>
        <v>3.00630339596496</v>
      </c>
      <c r="O743" s="25">
        <f>IF(N743&lt;='data'!$G$22,1.89,1.47)</f>
        <v>1.47</v>
      </c>
      <c r="P743" s="24">
        <f>$A743</f>
        <v>3692.560866034490</v>
      </c>
      <c r="Q743" s="29">
        <f>'data'!$G$23-'data'!$G$23*(1-('data'!$G$22^O743)/('data'!$G$22^O743+N743^O743))</f>
        <v>46.242590708012</v>
      </c>
      <c r="R743" s="29">
        <f>VLOOKUP(IF(P743-'data'!$G$24&lt;0,0,P743-'data'!$G$24),P2:Q1104,2)</f>
        <v>49.0426307316155</v>
      </c>
    </row>
    <row r="744" ht="20.05" customHeight="1">
      <c r="A744" s="22">
        <f>$A743+C743</f>
        <v>3697.560866034490</v>
      </c>
      <c r="B744" s="23">
        <v>3.5</v>
      </c>
      <c r="C744" s="24">
        <v>5</v>
      </c>
      <c r="D744" t="b" s="25">
        <f>D$3</f>
        <v>1</v>
      </c>
      <c r="E744" s="24">
        <f>IF(B744-B743&gt;0,(B744-B743)/'data'!$G$26*100-1,E743-C744)</f>
        <v>-65.18820027093329</v>
      </c>
      <c r="F744" s="25">
        <f>3600*(B744*'data'!$C$15/1000-H744-I744)/C744</f>
        <v>-9942.335354201330</v>
      </c>
      <c r="G744" s="25">
        <f>IF(N744&gt;B744,0,IF(E744&gt;0,'data'!$H$29,IF(F744&lt;0,0,F744)))</f>
        <v>0</v>
      </c>
      <c r="H744" s="30">
        <f>(J744*'data'!$C$16+K744*OFFSET('data'!$C$17,0,$D$3)-I743*(OFFSET('data'!$C$18,0,$D$3)+'data'!$C$19+OFFSET('data'!$C$20,0,$D$3)))*$C744/60</f>
        <v>-1.80400436950261</v>
      </c>
      <c r="I744" s="30">
        <f>(G743/60)*$C744/60+H744+I743</f>
        <v>38.5215358669152</v>
      </c>
      <c r="J744" s="30">
        <f>J743+('data'!$C$19*I743-'data'!$C$16*J743)*$C744/60</f>
        <v>72.4365907574829</v>
      </c>
      <c r="K744" s="30">
        <f>K743+(OFFSET('data'!$C$20,0,$D$3)*I743-OFFSET('data'!$C$17,0,$D$3)*K743)*$C744/60</f>
        <v>133.004361052638</v>
      </c>
      <c r="L744" s="28">
        <f>$A744/60</f>
        <v>61.6260144339082</v>
      </c>
      <c r="M744" s="24">
        <f>I744/'data'!$C$15*1000</f>
        <v>5.88532674847713</v>
      </c>
      <c r="N744" s="24">
        <f>N743+'data'!$G$21*(M743-N743)/60*C743</f>
        <v>3.04342471095015</v>
      </c>
      <c r="O744" s="25">
        <f>IF(N744&lt;='data'!$G$22,1.89,1.47)</f>
        <v>1.47</v>
      </c>
      <c r="P744" s="24">
        <f>$A744</f>
        <v>3697.560866034490</v>
      </c>
      <c r="Q744" s="29">
        <f>'data'!$G$23-'data'!$G$23*(1-('data'!$G$22^O744)/('data'!$G$22^O744+N744^O744))</f>
        <v>45.8232022606977</v>
      </c>
      <c r="R744" s="29">
        <f>VLOOKUP(IF(P744-'data'!$G$24&lt;0,0,P744-'data'!$G$24),P2:Q1104,2)</f>
        <v>48.2024381003967</v>
      </c>
    </row>
    <row r="745" ht="20.05" customHeight="1">
      <c r="A745" s="22">
        <f>$A744+C744</f>
        <v>3702.560866034490</v>
      </c>
      <c r="B745" s="23">
        <v>3.5</v>
      </c>
      <c r="C745" s="24">
        <v>5</v>
      </c>
      <c r="D745" t="b" s="25">
        <f>D$3</f>
        <v>1</v>
      </c>
      <c r="E745" s="24">
        <f>IF(B745-B744&gt;0,(B745-B744)/'data'!$G$26*100-1,E744-C745)</f>
        <v>-70.18820027093329</v>
      </c>
      <c r="F745" s="25">
        <f>3600*(B745*'data'!$C$15/1000-H745-I745)/C745</f>
        <v>-8794.794410300050</v>
      </c>
      <c r="G745" s="25">
        <f>IF(N745&gt;B745,0,IF(E745&gt;0,'data'!$H$29,IF(F745&lt;0,0,F745)))</f>
        <v>0</v>
      </c>
      <c r="H745" s="30">
        <f>(J745*'data'!$C$16+K745*OFFSET('data'!$C$17,0,$D$3)-I744*(OFFSET('data'!$C$18,0,$D$3)+'data'!$C$19+OFFSET('data'!$C$20,0,$D$3)))*$C745/60</f>
        <v>-1.69890561801607</v>
      </c>
      <c r="I745" s="30">
        <f>(G744/60)*$C745/60+H745+I744</f>
        <v>36.8226302488991</v>
      </c>
      <c r="J745" s="30">
        <f>J744+('data'!$C$19*I744-'data'!$C$16*J744)*$C745/60</f>
        <v>72.9424954114526</v>
      </c>
      <c r="K745" s="30">
        <f>K744+(OFFSET('data'!$C$20,0,$D$3)*I744-OFFSET('data'!$C$17,0,$D$3)*K744)*$C745/60</f>
        <v>133.334985650988</v>
      </c>
      <c r="L745" s="28">
        <f>$A745/60</f>
        <v>61.7093477672415</v>
      </c>
      <c r="M745" s="24">
        <f>I745/'data'!$C$15*1000</f>
        <v>5.62576766154479</v>
      </c>
      <c r="N745" s="24">
        <f>N744+'data'!$G$21*(M744-N744)/60*C744</f>
        <v>3.07686597818545</v>
      </c>
      <c r="O745" s="25">
        <f>IF(N745&lt;='data'!$G$22,1.89,1.47)</f>
        <v>1.47</v>
      </c>
      <c r="P745" s="24">
        <f>$A745</f>
        <v>3702.560866034490</v>
      </c>
      <c r="Q745" s="29">
        <f>'data'!$G$23-'data'!$G$23*(1-('data'!$G$22^O745)/('data'!$G$22^O745+N745^O745))</f>
        <v>45.4498376358492</v>
      </c>
      <c r="R745" s="29">
        <f>VLOOKUP(IF(P745-'data'!$G$24&lt;0,0,P745-'data'!$G$24),P2:Q1104,2)</f>
        <v>47.4485961122051</v>
      </c>
    </row>
    <row r="746" ht="20.05" customHeight="1">
      <c r="A746" s="22">
        <f>$A745+C745</f>
        <v>3707.560866034490</v>
      </c>
      <c r="B746" s="23">
        <v>3.5</v>
      </c>
      <c r="C746" s="24">
        <v>5</v>
      </c>
      <c r="D746" t="b" s="25">
        <f>D$3</f>
        <v>1</v>
      </c>
      <c r="E746" s="24">
        <f>IF(B746-B745&gt;0,(B746-B745)/'data'!$G$26*100-1,E745-C746)</f>
        <v>-75.18820027093329</v>
      </c>
      <c r="F746" s="25">
        <f>3600*(B746*'data'!$C$15/1000-H746-I746)/C746</f>
        <v>-7713.985862982160</v>
      </c>
      <c r="G746" s="25">
        <f>IF(N746&gt;B746,0,IF(E746&gt;0,'data'!$H$29,IF(F746&lt;0,0,F746)))</f>
        <v>0</v>
      </c>
      <c r="H746" s="30">
        <f>(J746*'data'!$C$16+K746*OFFSET('data'!$C$17,0,$D$3)-I745*(OFFSET('data'!$C$18,0,$D$3)+'data'!$C$19+OFFSET('data'!$C$20,0,$D$3)))*$C746/60</f>
        <v>-1.60001430020103</v>
      </c>
      <c r="I746" s="30">
        <f>(G745/60)*$C746/60+H746+I745</f>
        <v>35.2226159486981</v>
      </c>
      <c r="J746" s="30">
        <f>J745+('data'!$C$19*I745-'data'!$C$16*J745)*$C746/60</f>
        <v>73.40437208575899</v>
      </c>
      <c r="K746" s="30">
        <f>K745+(OFFSET('data'!$C$20,0,$D$3)*I745-OFFSET('data'!$C$17,0,$D$3)*K745)*$C746/60</f>
        <v>133.648651729107</v>
      </c>
      <c r="L746" s="28">
        <f>$A746/60</f>
        <v>61.7926811005748</v>
      </c>
      <c r="M746" s="24">
        <f>I746/'data'!$C$15*1000</f>
        <v>5.38131720683157</v>
      </c>
      <c r="N746" s="24">
        <f>N745+'data'!$G$21*(M745-N745)/60*C745</f>
        <v>3.10685944777875</v>
      </c>
      <c r="O746" s="25">
        <f>IF(N746&lt;='data'!$G$22,1.89,1.47)</f>
        <v>1.47</v>
      </c>
      <c r="P746" s="24">
        <f>$A746</f>
        <v>3707.560866034490</v>
      </c>
      <c r="Q746" s="29">
        <f>'data'!$G$23-'data'!$G$23*(1-('data'!$G$22^O746)/('data'!$G$22^O746+N746^O746))</f>
        <v>45.118514814141</v>
      </c>
      <c r="R746" s="29">
        <f>VLOOKUP(IF(P746-'data'!$G$24&lt;0,0,P746-'data'!$G$24),P2:Q1104,2)</f>
        <v>46.7731680270217</v>
      </c>
    </row>
    <row r="747" ht="20.05" customHeight="1">
      <c r="A747" s="22">
        <f>$A746+C746</f>
        <v>3712.560866034490</v>
      </c>
      <c r="B747" s="23">
        <v>3.5</v>
      </c>
      <c r="C747" s="24">
        <v>5</v>
      </c>
      <c r="D747" t="b" s="25">
        <f>D$3</f>
        <v>1</v>
      </c>
      <c r="E747" s="24">
        <f>IF(B747-B746&gt;0,(B747-B746)/'data'!$G$26*100-1,E746-C747)</f>
        <v>-80.18820027093329</v>
      </c>
      <c r="F747" s="25">
        <f>3600*(B747*'data'!$C$15/1000-H747-I747)/C747</f>
        <v>-6695.968702311160</v>
      </c>
      <c r="G747" s="25">
        <f>IF(N747&gt;B747,0,IF(E747&gt;0,'data'!$H$29,IF(F747&lt;0,0,F747)))</f>
        <v>0</v>
      </c>
      <c r="H747" s="30">
        <f>(J747*'data'!$C$16+K747*OFFSET('data'!$C$17,0,$D$3)-I746*(OFFSET('data'!$C$18,0,$D$3)+'data'!$C$19+OFFSET('data'!$C$20,0,$D$3)))*$C747/60</f>
        <v>-1.50696351167759</v>
      </c>
      <c r="I747" s="30">
        <f>(G746/60)*$C747/60+H747+I746</f>
        <v>33.7156524370205</v>
      </c>
      <c r="J747" s="30">
        <f>J746+('data'!$C$19*I746-'data'!$C$16*J746)*$C747/60</f>
        <v>73.8248691576557</v>
      </c>
      <c r="K747" s="30">
        <f>K746+(OFFSET('data'!$C$20,0,$D$3)*I746-OFFSET('data'!$C$17,0,$D$3)*K746)*$C747/60</f>
        <v>133.946345545478</v>
      </c>
      <c r="L747" s="28">
        <f>$A747/60</f>
        <v>61.8760144339082</v>
      </c>
      <c r="M747" s="24">
        <f>I747/'data'!$C$15*1000</f>
        <v>5.15108306728698</v>
      </c>
      <c r="N747" s="24">
        <f>N746+'data'!$G$21*(M746-N746)/60*C746</f>
        <v>3.1336234771969</v>
      </c>
      <c r="O747" s="25">
        <f>IF(N747&lt;='data'!$G$22,1.89,1.47)</f>
        <v>1.47</v>
      </c>
      <c r="P747" s="24">
        <f>$A747</f>
        <v>3712.560866034490</v>
      </c>
      <c r="Q747" s="29">
        <f>'data'!$G$23-'data'!$G$23*(1-('data'!$G$22^O747)/('data'!$G$22^O747+N747^O747))</f>
        <v>44.8256712648262</v>
      </c>
      <c r="R747" s="29">
        <f>VLOOKUP(IF(P747-'data'!$G$24&lt;0,0,P747-'data'!$G$24),P2:Q1104,2)</f>
        <v>46.242590708012</v>
      </c>
    </row>
    <row r="748" ht="20.05" customHeight="1">
      <c r="A748" s="22">
        <f>$A747+C747</f>
        <v>3717.560866034490</v>
      </c>
      <c r="B748" s="23">
        <v>3.5</v>
      </c>
      <c r="C748" s="24">
        <v>5</v>
      </c>
      <c r="D748" t="b" s="25">
        <f>D$3</f>
        <v>1</v>
      </c>
      <c r="E748" s="24">
        <f>IF(B748-B747&gt;0,(B748-B747)/'data'!$G$26*100-1,E747-C748)</f>
        <v>-85.18820027093329</v>
      </c>
      <c r="F748" s="25">
        <f>3600*(B748*'data'!$C$15/1000-H748-I748)/C748</f>
        <v>-5737.034859339850</v>
      </c>
      <c r="G748" s="25">
        <f>IF(N748&gt;B748,0,IF(E748&gt;0,'data'!$H$29,IF(F748&lt;0,0,F748)))</f>
        <v>0</v>
      </c>
      <c r="H748" s="30">
        <f>(J748*'data'!$C$16+K748*OFFSET('data'!$C$17,0,$D$3)-I747*(OFFSET('data'!$C$18,0,$D$3)+'data'!$C$19+OFFSET('data'!$C$20,0,$D$3)))*$C748/60</f>
        <v>-1.41940803567997</v>
      </c>
      <c r="I748" s="30">
        <f>(G747/60)*$C748/60+H748+I747</f>
        <v>32.2962444013405</v>
      </c>
      <c r="J748" s="30">
        <f>J747+('data'!$C$19*I747-'data'!$C$16*J747)*$C748/60</f>
        <v>74.2064783088623</v>
      </c>
      <c r="K748" s="30">
        <f>K747+(OFFSET('data'!$C$20,0,$D$3)*I747-OFFSET('data'!$C$17,0,$D$3)*K747)*$C748/60</f>
        <v>134.228995115951</v>
      </c>
      <c r="L748" s="28">
        <f>$A748/60</f>
        <v>61.9593477672415</v>
      </c>
      <c r="M748" s="24">
        <f>I748/'data'!$C$15*1000</f>
        <v>4.93422566813625</v>
      </c>
      <c r="N748" s="24">
        <f>N747+'data'!$G$21*(M747-N747)/60*C747</f>
        <v>3.15736335436287</v>
      </c>
      <c r="O748" s="25">
        <f>IF(N748&lt;='data'!$G$22,1.89,1.47)</f>
        <v>1.47</v>
      </c>
      <c r="P748" s="24">
        <f>$A748</f>
        <v>3717.560866034490</v>
      </c>
      <c r="Q748" s="29">
        <f>'data'!$G$23-'data'!$G$23*(1-('data'!$G$22^O748)/('data'!$G$22^O748+N748^O748))</f>
        <v>44.5681118575326</v>
      </c>
      <c r="R748" s="29">
        <f>VLOOKUP(IF(P748-'data'!$G$24&lt;0,0,P748-'data'!$G$24),P2:Q1104,2)</f>
        <v>45.8232022606977</v>
      </c>
    </row>
    <row r="749" ht="20.05" customHeight="1">
      <c r="A749" s="22">
        <f>$A748+C748</f>
        <v>3722.560866034490</v>
      </c>
      <c r="B749" s="23">
        <v>3.5</v>
      </c>
      <c r="C749" s="24">
        <v>5</v>
      </c>
      <c r="D749" t="b" s="25">
        <f>D$3</f>
        <v>1</v>
      </c>
      <c r="E749" s="24">
        <f>IF(B749-B748&gt;0,(B749-B748)/'data'!$G$26*100-1,E748-C749)</f>
        <v>-90.18820027093329</v>
      </c>
      <c r="F749" s="25">
        <f>3600*(B749*'data'!$C$15/1000-H749-I749)/C749</f>
        <v>-4833.695437038390</v>
      </c>
      <c r="G749" s="25">
        <f>IF(N749&gt;B749,0,IF(E749&gt;0,'data'!$H$29,IF(F749&lt;0,0,F749)))</f>
        <v>0</v>
      </c>
      <c r="H749" s="30">
        <f>(J749*'data'!$C$16+K749*OFFSET('data'!$C$17,0,$D$3)-I748*(OFFSET('data'!$C$18,0,$D$3)+'data'!$C$19+OFFSET('data'!$C$20,0,$D$3)))*$C749/60</f>
        <v>-1.33702306110488</v>
      </c>
      <c r="I749" s="30">
        <f>(G748/60)*$C749/60+H749+I748</f>
        <v>30.9592213402356</v>
      </c>
      <c r="J749" s="30">
        <f>J748+('data'!$C$19*I748-'data'!$C$16*J748)*$C749/60</f>
        <v>74.55154378830829</v>
      </c>
      <c r="K749" s="30">
        <f>K748+(OFFSET('data'!$C$20,0,$D$3)*I748-OFFSET('data'!$C$17,0,$D$3)*K748)*$C749/60</f>
        <v>134.497473656277</v>
      </c>
      <c r="L749" s="28">
        <f>$A749/60</f>
        <v>62.0426811005748</v>
      </c>
      <c r="M749" s="24">
        <f>I749/'data'!$C$15*1000</f>
        <v>4.72995505929976</v>
      </c>
      <c r="N749" s="24">
        <f>N748+'data'!$G$21*(M748-N748)/60*C748</f>
        <v>3.17827207207748</v>
      </c>
      <c r="O749" s="25">
        <f>IF(N749&lt;='data'!$G$22,1.89,1.47)</f>
        <v>1.47</v>
      </c>
      <c r="P749" s="24">
        <f>$A749</f>
        <v>3722.560866034490</v>
      </c>
      <c r="Q749" s="29">
        <f>'data'!$G$23-'data'!$G$23*(1-('data'!$G$22^O749)/('data'!$G$22^O749+N749^O749))</f>
        <v>44.3429639654541</v>
      </c>
      <c r="R749" s="29">
        <f>VLOOKUP(IF(P749-'data'!$G$24&lt;0,0,P749-'data'!$G$24),P2:Q1104,2)</f>
        <v>45.4498376358492</v>
      </c>
    </row>
    <row r="750" ht="20.05" customHeight="1">
      <c r="A750" s="22">
        <f>$A749+C749</f>
        <v>3727.560866034490</v>
      </c>
      <c r="B750" s="23">
        <v>3.5</v>
      </c>
      <c r="C750" s="24">
        <v>5</v>
      </c>
      <c r="D750" t="b" s="25">
        <f>D$3</f>
        <v>1</v>
      </c>
      <c r="E750" s="24">
        <f>IF(B750-B749&gt;0,(B750-B749)/'data'!$G$26*100-1,E749-C750)</f>
        <v>-95.18820027093329</v>
      </c>
      <c r="F750" s="25">
        <f>3600*(B750*'data'!$C$15/1000-H750-I750)/C750</f>
        <v>-3982.667755110490</v>
      </c>
      <c r="G750" s="25">
        <f>IF(N750&gt;B750,0,IF(E750&gt;0,'data'!$H$29,IF(F750&lt;0,0,F750)))</f>
        <v>0</v>
      </c>
      <c r="H750" s="30">
        <f>(J750*'data'!$C$16+K750*OFFSET('data'!$C$17,0,$D$3)-I749*(OFFSET('data'!$C$18,0,$D$3)+'data'!$C$19+OFFSET('data'!$C$20,0,$D$3)))*$C750/60</f>
        <v>-1.2595029763357</v>
      </c>
      <c r="I750" s="30">
        <f>(G749/60)*$C750/60+H750+I749</f>
        <v>29.6997183638999</v>
      </c>
      <c r="J750" s="30">
        <f>J749+('data'!$C$19*I749-'data'!$C$16*J749)*$C750/60</f>
        <v>74.86227112735619</v>
      </c>
      <c r="K750" s="30">
        <f>K749+(OFFSET('data'!$C$20,0,$D$3)*I749-OFFSET('data'!$C$17,0,$D$3)*K749)*$C750/60</f>
        <v>134.752602821155</v>
      </c>
      <c r="L750" s="28">
        <f>$A750/60</f>
        <v>62.1260144339082</v>
      </c>
      <c r="M750" s="24">
        <f>I750/'data'!$C$15*1000</f>
        <v>4.53752798209224</v>
      </c>
      <c r="N750" s="24">
        <f>N749+'data'!$G$21*(M749-N749)/60*C749</f>
        <v>3.19653105664308</v>
      </c>
      <c r="O750" s="25">
        <f>IF(N750&lt;='data'!$G$22,1.89,1.47)</f>
        <v>1.47</v>
      </c>
      <c r="P750" s="24">
        <f>$A750</f>
        <v>3727.560866034490</v>
      </c>
      <c r="Q750" s="29">
        <f>'data'!$G$23-'data'!$G$23*(1-('data'!$G$22^O750)/('data'!$G$22^O750+N750^O750))</f>
        <v>44.1476387097272</v>
      </c>
      <c r="R750" s="29">
        <f>VLOOKUP(IF(P750-'data'!$G$24&lt;0,0,P750-'data'!$G$24),P2:Q1104,2)</f>
        <v>45.118514814141</v>
      </c>
    </row>
    <row r="751" ht="20.05" customHeight="1">
      <c r="A751" s="22">
        <f>$A750+C750</f>
        <v>3732.560866034490</v>
      </c>
      <c r="B751" s="23">
        <v>3.5</v>
      </c>
      <c r="C751" s="24">
        <v>5</v>
      </c>
      <c r="D751" t="b" s="25">
        <f>D$3</f>
        <v>1</v>
      </c>
      <c r="E751" s="24">
        <f>IF(B751-B750&gt;0,(B751-B750)/'data'!$G$26*100-1,E750-C751)</f>
        <v>-100.188200270933</v>
      </c>
      <c r="F751" s="25">
        <f>3600*(B751*'data'!$C$15/1000-H751-I751)/C751</f>
        <v>-3180.863160588430</v>
      </c>
      <c r="G751" s="25">
        <f>IF(N751&gt;B751,0,IF(E751&gt;0,'data'!$H$29,IF(F751&lt;0,0,F751)))</f>
        <v>0</v>
      </c>
      <c r="H751" s="30">
        <f>(J751*'data'!$C$16+K751*OFFSET('data'!$C$17,0,$D$3)-I750*(OFFSET('data'!$C$18,0,$D$3)+'data'!$C$19+OFFSET('data'!$C$20,0,$D$3)))*$C751/60</f>
        <v>-1.18656023436375</v>
      </c>
      <c r="I751" s="30">
        <f>(G750/60)*$C751/60+H751+I750</f>
        <v>28.5131581295362</v>
      </c>
      <c r="J751" s="30">
        <f>J750+('data'!$C$19*I750-'data'!$C$16*J750)*$C751/60</f>
        <v>75.14073533986701</v>
      </c>
      <c r="K751" s="30">
        <f>K750+(OFFSET('data'!$C$20,0,$D$3)*I750-OFFSET('data'!$C$17,0,$D$3)*K750)*$C751/60</f>
        <v>134.995155751819</v>
      </c>
      <c r="L751" s="28">
        <f>$A751/60</f>
        <v>62.2093477672415</v>
      </c>
      <c r="M751" s="24">
        <f>I751/'data'!$C$15*1000</f>
        <v>4.35624510930892</v>
      </c>
      <c r="N751" s="24">
        <f>N750+'data'!$G$21*(M750-N750)/60*C750</f>
        <v>3.21231085339662</v>
      </c>
      <c r="O751" s="25">
        <f>IF(N751&lt;='data'!$G$22,1.89,1.47)</f>
        <v>1.47</v>
      </c>
      <c r="P751" s="24">
        <f>$A751</f>
        <v>3732.560866034490</v>
      </c>
      <c r="Q751" s="29">
        <f>'data'!$G$23-'data'!$G$23*(1-('data'!$G$22^O751)/('data'!$G$22^O751+N751^O751))</f>
        <v>43.9797974473764</v>
      </c>
      <c r="R751" s="29">
        <f>VLOOKUP(IF(P751-'data'!$G$24&lt;0,0,P751-'data'!$G$24),P2:Q1104,2)</f>
        <v>44.8256712648262</v>
      </c>
    </row>
    <row r="752" ht="20.05" customHeight="1">
      <c r="A752" s="22">
        <f>$A751+C751</f>
        <v>3737.560866034490</v>
      </c>
      <c r="B752" s="23">
        <v>3.5</v>
      </c>
      <c r="C752" s="24">
        <v>5</v>
      </c>
      <c r="D752" t="b" s="25">
        <f>D$3</f>
        <v>1</v>
      </c>
      <c r="E752" s="24">
        <f>IF(B752-B751&gt;0,(B752-B751)/'data'!$G$26*100-1,E751-C752)</f>
        <v>-105.188200270933</v>
      </c>
      <c r="F752" s="25">
        <f>3600*(B752*'data'!$C$15/1000-H752-I752)/C752</f>
        <v>-2425.375558941970</v>
      </c>
      <c r="G752" s="25">
        <f>IF(N752&gt;B752,0,IF(E752&gt;0,'data'!$H$29,IF(F752&lt;0,0,F752)))</f>
        <v>0</v>
      </c>
      <c r="H752" s="30">
        <f>(J752*'data'!$C$16+K752*OFFSET('data'!$C$17,0,$D$3)-I751*(OFFSET('data'!$C$18,0,$D$3)+'data'!$C$19+OFFSET('data'!$C$20,0,$D$3)))*$C752/60</f>
        <v>-1.11792428499194</v>
      </c>
      <c r="I752" s="30">
        <f>(G751/60)*$C752/60+H752+I751</f>
        <v>27.3952338445443</v>
      </c>
      <c r="J752" s="30">
        <f>J751+('data'!$C$19*I751-'data'!$C$16*J751)*$C752/60</f>
        <v>75.3888886375599</v>
      </c>
      <c r="K752" s="30">
        <f>K751+(OFFSET('data'!$C$20,0,$D$3)*I751-OFFSET('data'!$C$17,0,$D$3)*K751)*$C752/60</f>
        <v>135.225859943482</v>
      </c>
      <c r="L752" s="28">
        <f>$A752/60</f>
        <v>62.2926811005748</v>
      </c>
      <c r="M752" s="24">
        <f>I752/'data'!$C$15*1000</f>
        <v>4.18544844844978</v>
      </c>
      <c r="N752" s="24">
        <f>N751+'data'!$G$21*(M751-N751)/60*C751</f>
        <v>3.22577177169937</v>
      </c>
      <c r="O752" s="25">
        <f>IF(N752&lt;='data'!$G$22,1.89,1.47)</f>
        <v>1.47</v>
      </c>
      <c r="P752" s="24">
        <f>$A752</f>
        <v>3737.560866034490</v>
      </c>
      <c r="Q752" s="29">
        <f>'data'!$G$23-'data'!$G$23*(1-('data'!$G$22^O752)/('data'!$G$22^O752+N752^O752))</f>
        <v>43.8373227385605</v>
      </c>
      <c r="R752" s="29">
        <f>VLOOKUP(IF(P752-'data'!$G$24&lt;0,0,P752-'data'!$G$24),P2:Q1104,2)</f>
        <v>44.5681118575326</v>
      </c>
    </row>
    <row r="753" ht="20.05" customHeight="1">
      <c r="A753" s="22">
        <f>$A752+C752</f>
        <v>3742.560866034490</v>
      </c>
      <c r="B753" s="23">
        <v>3.5</v>
      </c>
      <c r="C753" s="24">
        <v>5</v>
      </c>
      <c r="D753" t="b" s="25">
        <f>D$3</f>
        <v>1</v>
      </c>
      <c r="E753" s="24">
        <f>IF(B753-B752&gt;0,(B753-B752)/'data'!$G$26*100-1,E752-C753)</f>
        <v>-110.188200270933</v>
      </c>
      <c r="F753" s="25">
        <f>3600*(B753*'data'!$C$15/1000-H753-I753)/C753</f>
        <v>-1713.470623111830</v>
      </c>
      <c r="G753" s="25">
        <f>IF(N753&gt;B753,0,IF(E753&gt;0,'data'!$H$29,IF(F753&lt;0,0,F753)))</f>
        <v>0</v>
      </c>
      <c r="H753" s="30">
        <f>(J753*'data'!$C$16+K753*OFFSET('data'!$C$17,0,$D$3)-I752*(OFFSET('data'!$C$18,0,$D$3)+'data'!$C$19+OFFSET('data'!$C$20,0,$D$3)))*$C753/60</f>
        <v>-1.05334057015577</v>
      </c>
      <c r="I753" s="30">
        <f>(G752/60)*$C753/60+H753+I752</f>
        <v>26.3418932743885</v>
      </c>
      <c r="J753" s="30">
        <f>J752+('data'!$C$19*I752-'data'!$C$16*J752)*$C753/60</f>
        <v>75.60856768931581</v>
      </c>
      <c r="K753" s="30">
        <f>K752+(OFFSET('data'!$C$20,0,$D$3)*I752-OFFSET('data'!$C$17,0,$D$3)*K752)*$C753/60</f>
        <v>135.445399943288</v>
      </c>
      <c r="L753" s="28">
        <f>$A753/60</f>
        <v>62.3760144339082</v>
      </c>
      <c r="M753" s="24">
        <f>I753/'data'!$C$15*1000</f>
        <v>4.02451889843881</v>
      </c>
      <c r="N753" s="24">
        <f>N752+'data'!$G$21*(M752-N752)/60*C752</f>
        <v>3.23706449178012</v>
      </c>
      <c r="O753" s="25">
        <f>IF(N753&lt;='data'!$G$22,1.89,1.47)</f>
        <v>1.47</v>
      </c>
      <c r="P753" s="24">
        <f>$A753</f>
        <v>3742.560866034490</v>
      </c>
      <c r="Q753" s="29">
        <f>'data'!$G$23-'data'!$G$23*(1-('data'!$G$22^O753)/('data'!$G$22^O753+N753^O753))</f>
        <v>43.7182931438427</v>
      </c>
      <c r="R753" s="29">
        <f>VLOOKUP(IF(P753-'data'!$G$24&lt;0,0,P753-'data'!$G$24),P2:Q1104,2)</f>
        <v>44.3429639654541</v>
      </c>
    </row>
    <row r="754" ht="20.05" customHeight="1">
      <c r="A754" s="22">
        <f>$A753+C753</f>
        <v>3747.560866034490</v>
      </c>
      <c r="B754" s="23">
        <v>3.5</v>
      </c>
      <c r="C754" s="24">
        <v>5</v>
      </c>
      <c r="D754" t="b" s="25">
        <f>D$3</f>
        <v>1</v>
      </c>
      <c r="E754" s="24">
        <f>IF(B754-B753&gt;0,(B754-B753)/'data'!$G$26*100-1,E753-C754)</f>
        <v>-115.188200270933</v>
      </c>
      <c r="F754" s="25">
        <f>3600*(B754*'data'!$C$15/1000-H754-I754)/C754</f>
        <v>-1042.575640395750</v>
      </c>
      <c r="G754" s="25">
        <f>IF(N754&gt;B754,0,IF(E754&gt;0,'data'!$H$29,IF(F754&lt;0,0,F754)))</f>
        <v>0</v>
      </c>
      <c r="H754" s="30">
        <f>(J754*'data'!$C$16+K754*OFFSET('data'!$C$17,0,$D$3)-I753*(OFFSET('data'!$C$18,0,$D$3)+'data'!$C$19+OFFSET('data'!$C$20,0,$D$3)))*$C754/60</f>
        <v>-0.992569578630742</v>
      </c>
      <c r="I754" s="30">
        <f>(G753/60)*$C754/60+H754+I753</f>
        <v>25.3493236957578</v>
      </c>
      <c r="J754" s="30">
        <f>J753+('data'!$C$19*I753-'data'!$C$16*J753)*$C754/60</f>
        <v>75.8015004513834</v>
      </c>
      <c r="K754" s="30">
        <f>K753+(OFFSET('data'!$C$20,0,$D$3)*I753-OFFSET('data'!$C$17,0,$D$3)*K753)*$C754/60</f>
        <v>135.654419888789</v>
      </c>
      <c r="L754" s="28">
        <f>$A754/60</f>
        <v>62.4593477672415</v>
      </c>
      <c r="M754" s="24">
        <f>I754/'data'!$C$15*1000</f>
        <v>3.87287395076534</v>
      </c>
      <c r="N754" s="24">
        <f>N753+'data'!$G$21*(M753-N753)/60*C753</f>
        <v>3.2463306356869</v>
      </c>
      <c r="O754" s="25">
        <f>IF(N754&lt;='data'!$G$22,1.89,1.47)</f>
        <v>1.47</v>
      </c>
      <c r="P754" s="24">
        <f>$A754</f>
        <v>3747.560866034490</v>
      </c>
      <c r="Q754" s="29">
        <f>'data'!$G$23-'data'!$G$23*(1-('data'!$G$22^O754)/('data'!$G$22^O754+N754^O754))</f>
        <v>43.6209613005027</v>
      </c>
      <c r="R754" s="29">
        <f>VLOOKUP(IF(P754-'data'!$G$24&lt;0,0,P754-'data'!$G$24),P2:Q1104,2)</f>
        <v>44.1476387097272</v>
      </c>
    </row>
    <row r="755" ht="20.05" customHeight="1">
      <c r="A755" s="22">
        <f>$A754+C754</f>
        <v>3752.560866034490</v>
      </c>
      <c r="B755" s="23">
        <v>3.5</v>
      </c>
      <c r="C755" s="24">
        <v>5</v>
      </c>
      <c r="D755" t="b" s="25">
        <f>D$3</f>
        <v>1</v>
      </c>
      <c r="E755" s="24">
        <f>IF(B755-B754&gt;0,(B755-B754)/'data'!$G$26*100-1,E754-C755)</f>
        <v>-120.188200270933</v>
      </c>
      <c r="F755" s="25">
        <f>3600*(B755*'data'!$C$15/1000-H755-I755)/C755</f>
        <v>-410.269959482961</v>
      </c>
      <c r="G755" s="25">
        <f>IF(N755&gt;B755,0,IF(E755&gt;0,'data'!$H$29,IF(F755&lt;0,0,F755)))</f>
        <v>0</v>
      </c>
      <c r="H755" s="30">
        <f>(J755*'data'!$C$16+K755*OFFSET('data'!$C$17,0,$D$3)-I754*(OFFSET('data'!$C$18,0,$D$3)+'data'!$C$19+OFFSET('data'!$C$20,0,$D$3)))*$C755/60</f>
        <v>-0.935385956615936</v>
      </c>
      <c r="I755" s="30">
        <f>(G754/60)*$C755/60+H755+I754</f>
        <v>24.4139377391419</v>
      </c>
      <c r="J755" s="30">
        <f>J754+('data'!$C$19*I754-'data'!$C$16*J754)*$C755/60</f>
        <v>75.969312593851</v>
      </c>
      <c r="K755" s="30">
        <f>K754+(OFFSET('data'!$C$20,0,$D$3)*I754-OFFSET('data'!$C$17,0,$D$3)*K754)*$C755/60</f>
        <v>135.853525896374</v>
      </c>
      <c r="L755" s="28">
        <f>$A755/60</f>
        <v>62.5426811005748</v>
      </c>
      <c r="M755" s="24">
        <f>I755/'data'!$C$15*1000</f>
        <v>3.72996552651039</v>
      </c>
      <c r="N755" s="24">
        <f>N754+'data'!$G$21*(M754-N754)/60*C754</f>
        <v>3.25370330446906</v>
      </c>
      <c r="O755" s="25">
        <f>IF(N755&lt;='data'!$G$22,1.89,1.47)</f>
        <v>1.47</v>
      </c>
      <c r="P755" s="24">
        <f>$A755</f>
        <v>3752.560866034490</v>
      </c>
      <c r="Q755" s="29">
        <f>'data'!$G$23-'data'!$G$23*(1-('data'!$G$22^O755)/('data'!$G$22^O755+N755^O755))</f>
        <v>43.5437348104518</v>
      </c>
      <c r="R755" s="29">
        <f>VLOOKUP(IF(P755-'data'!$G$24&lt;0,0,P755-'data'!$G$24),P2:Q1104,2)</f>
        <v>43.9797974473764</v>
      </c>
    </row>
    <row r="756" ht="20.05" customHeight="1">
      <c r="A756" s="22">
        <f>$A755+C755</f>
        <v>3757.560866034490</v>
      </c>
      <c r="B756" s="23">
        <v>3.5</v>
      </c>
      <c r="C756" s="24">
        <v>5</v>
      </c>
      <c r="D756" t="b" s="25">
        <f>D$3</f>
        <v>1</v>
      </c>
      <c r="E756" s="24">
        <f>IF(B756-B755&gt;0,(B756-B755)/'data'!$G$26*100-1,E755-C756)</f>
        <v>-125.188200270933</v>
      </c>
      <c r="F756" s="25">
        <f>3600*(B756*'data'!$C$15/1000-H756-I756)/C756</f>
        <v>185.723997836311</v>
      </c>
      <c r="G756" s="25">
        <f>IF(N756&gt;B756,0,IF(E756&gt;0,'data'!$H$29,IF(F756&lt;0,0,F756)))</f>
        <v>185.723997836311</v>
      </c>
      <c r="H756" s="30">
        <f>(J756*'data'!$C$16+K756*OFFSET('data'!$C$17,0,$D$3)-I755*(OFFSET('data'!$C$18,0,$D$3)+'data'!$C$19+OFFSET('data'!$C$20,0,$D$3)))*$C756/60</f>
        <v>-0.881577670890791</v>
      </c>
      <c r="I756" s="30">
        <f>(G755/60)*$C756/60+H756+I755</f>
        <v>23.5323600682511</v>
      </c>
      <c r="J756" s="30">
        <f>J755+('data'!$C$19*I755-'data'!$C$16*J755)*$C756/60</f>
        <v>76.11353354724881</v>
      </c>
      <c r="K756" s="30">
        <f>K755+(OFFSET('data'!$C$20,0,$D$3)*I755-OFFSET('data'!$C$17,0,$D$3)*K755)*$C756/60</f>
        <v>136.043288308516</v>
      </c>
      <c r="L756" s="28">
        <f>$A756/60</f>
        <v>62.6260144339082</v>
      </c>
      <c r="M756" s="24">
        <f>I756/'data'!$C$15*1000</f>
        <v>3.59527794122618</v>
      </c>
      <c r="N756" s="24">
        <f>N755+'data'!$G$21*(M755-N755)/60*C755</f>
        <v>3.25930758358602</v>
      </c>
      <c r="O756" s="25">
        <f>IF(N756&lt;='data'!$G$22,1.89,1.47)</f>
        <v>1.47</v>
      </c>
      <c r="P756" s="24">
        <f>$A756</f>
        <v>3757.560866034490</v>
      </c>
      <c r="Q756" s="29">
        <f>'data'!$G$23-'data'!$G$23*(1-('data'!$G$22^O756)/('data'!$G$22^O756+N756^O756))</f>
        <v>43.4851595430518</v>
      </c>
      <c r="R756" s="29">
        <f>VLOOKUP(IF(P756-'data'!$G$24&lt;0,0,P756-'data'!$G$24),P2:Q1104,2)</f>
        <v>43.8373227385605</v>
      </c>
    </row>
    <row r="757" ht="20.05" customHeight="1">
      <c r="A757" s="22">
        <f>$A756+C756</f>
        <v>3762.560866034490</v>
      </c>
      <c r="B757" s="23">
        <v>3.5</v>
      </c>
      <c r="C757" s="24">
        <v>5</v>
      </c>
      <c r="D757" t="b" s="25">
        <f>D$3</f>
        <v>1</v>
      </c>
      <c r="E757" s="24">
        <f>IF(B757-B756&gt;0,(B757-B756)/'data'!$G$26*100-1,E756-C757)</f>
        <v>-130.188200270933</v>
      </c>
      <c r="F757" s="25">
        <f>3600*(B757*'data'!$C$15/1000-H757-I757)/C757</f>
        <v>561.825195828854</v>
      </c>
      <c r="G757" s="25">
        <f>IF(N757&gt;B757,0,IF(E757&gt;0,'data'!$H$29,IF(F757&lt;0,0,F757)))</f>
        <v>561.825195828854</v>
      </c>
      <c r="H757" s="30">
        <f>(J757*'data'!$C$16+K757*OFFSET('data'!$C$17,0,$D$3)-I756*(OFFSET('data'!$C$18,0,$D$3)+'data'!$C$19+OFFSET('data'!$C$20,0,$D$3)))*$C757/60</f>
        <v>-0.8309452214376351</v>
      </c>
      <c r="I757" s="30">
        <f>(G756/60)*$C757/60+H757+I756</f>
        <v>22.9593648438083</v>
      </c>
      <c r="J757" s="30">
        <f>J756+('data'!$C$19*I756-'data'!$C$16*J756)*$C757/60</f>
        <v>76.23560219173579</v>
      </c>
      <c r="K757" s="30">
        <f>K756+(OFFSET('data'!$C$20,0,$D$3)*I756-OFFSET('data'!$C$17,0,$D$3)*K756)*$C757/60</f>
        <v>136.224243808190</v>
      </c>
      <c r="L757" s="28">
        <f>$A757/60</f>
        <v>62.7093477672415</v>
      </c>
      <c r="M757" s="24">
        <f>I757/'data'!$C$15*1000</f>
        <v>3.50773563416933</v>
      </c>
      <c r="N757" s="24">
        <f>N756+'data'!$G$21*(M756-N756)/60*C756</f>
        <v>3.26326101842108</v>
      </c>
      <c r="O757" s="25">
        <f>IF(N757&lt;='data'!$G$22,1.89,1.47)</f>
        <v>1.47</v>
      </c>
      <c r="P757" s="24">
        <f>$A757</f>
        <v>3762.560866034490</v>
      </c>
      <c r="Q757" s="29">
        <f>'data'!$G$23-'data'!$G$23*(1-('data'!$G$22^O757)/('data'!$G$22^O757+N757^O757))</f>
        <v>43.4439050159079</v>
      </c>
      <c r="R757" s="29">
        <f>VLOOKUP(IF(P757-'data'!$G$24&lt;0,0,P757-'data'!$G$24),P2:Q1104,2)</f>
        <v>43.7182931438427</v>
      </c>
    </row>
    <row r="758" ht="20.05" customHeight="1">
      <c r="A758" s="22">
        <f>$A757+C757</f>
        <v>3767.560866034490</v>
      </c>
      <c r="B758" s="23">
        <v>3.5</v>
      </c>
      <c r="C758" s="24">
        <v>5</v>
      </c>
      <c r="D758" t="b" s="25">
        <f>D$3</f>
        <v>1</v>
      </c>
      <c r="E758" s="24">
        <f>IF(B758-B757&gt;0,(B758-B757)/'data'!$G$26*100-1,E757-C758)</f>
        <v>-135.188200270933</v>
      </c>
      <c r="F758" s="25">
        <f>3600*(B758*'data'!$C$15/1000-H758-I758)/C758</f>
        <v>550.621278331460</v>
      </c>
      <c r="G758" s="25">
        <f>IF(N758&gt;B758,0,IF(E758&gt;0,'data'!$H$29,IF(F758&lt;0,0,F758)))</f>
        <v>550.621278331460</v>
      </c>
      <c r="H758" s="30">
        <f>(J758*'data'!$C$16+K758*OFFSET('data'!$C$17,0,$D$3)-I757*(OFFSET('data'!$C$18,0,$D$3)+'data'!$C$19+OFFSET('data'!$C$20,0,$D$3)))*$C758/60</f>
        <v>-0.797848498448976</v>
      </c>
      <c r="I758" s="30">
        <f>(G757/60)*$C758/60+H758+I757</f>
        <v>22.9418291173438</v>
      </c>
      <c r="J758" s="30">
        <f>J757+('data'!$C$19*I757-'data'!$C$16*J757)*$C758/60</f>
        <v>76.3431063454228</v>
      </c>
      <c r="K758" s="30">
        <f>K757+(OFFSET('data'!$C$20,0,$D$3)*I757-OFFSET('data'!$C$17,0,$D$3)*K757)*$C758/60</f>
        <v>136.399453014511</v>
      </c>
      <c r="L758" s="28">
        <f>$A758/60</f>
        <v>62.7926811005748</v>
      </c>
      <c r="M758" s="24">
        <f>I758/'data'!$C$15*1000</f>
        <v>3.50505652292174</v>
      </c>
      <c r="N758" s="24">
        <f>N757+'data'!$G$21*(M757-N757)/60*C757</f>
        <v>3.26613780335227</v>
      </c>
      <c r="O758" s="25">
        <f>IF(N758&lt;='data'!$G$22,1.89,1.47)</f>
        <v>1.47</v>
      </c>
      <c r="P758" s="24">
        <f>$A758</f>
        <v>3767.560866034490</v>
      </c>
      <c r="Q758" s="29">
        <f>'data'!$G$23-'data'!$G$23*(1-('data'!$G$22^O758)/('data'!$G$22^O758+N758^O758))</f>
        <v>43.4139198818939</v>
      </c>
      <c r="R758" s="29">
        <f>VLOOKUP(IF(P758-'data'!$G$24&lt;0,0,P758-'data'!$G$24),P2:Q1104,2)</f>
        <v>43.6209613005027</v>
      </c>
    </row>
    <row r="759" ht="20.05" customHeight="1">
      <c r="A759" s="22">
        <f>$A758+C758</f>
        <v>3772.560866034490</v>
      </c>
      <c r="B759" s="23">
        <v>3.5</v>
      </c>
      <c r="C759" s="24">
        <v>5</v>
      </c>
      <c r="D759" t="b" s="25">
        <f>D$3</f>
        <v>1</v>
      </c>
      <c r="E759" s="24">
        <f>IF(B759-B758&gt;0,(B759-B758)/'data'!$G$26*100-1,E758-C759)</f>
        <v>-140.188200270933</v>
      </c>
      <c r="F759" s="25">
        <f>3600*(B759*'data'!$C$15/1000-H759-I759)/C759</f>
        <v>572.026938644143</v>
      </c>
      <c r="G759" s="25">
        <f>IF(N759&gt;B759,0,IF(E759&gt;0,'data'!$H$29,IF(F759&lt;0,0,F759)))</f>
        <v>572.026938644143</v>
      </c>
      <c r="H759" s="30">
        <f>(J759*'data'!$C$16+K759*OFFSET('data'!$C$17,0,$D$3)-I758*(OFFSET('data'!$C$18,0,$D$3)+'data'!$C$19+OFFSET('data'!$C$20,0,$D$3)))*$C759/60</f>
        <v>-0.796165178838491</v>
      </c>
      <c r="I759" s="30">
        <f>(G758/60)*$C759/60+H759+I758</f>
        <v>22.9104157139657</v>
      </c>
      <c r="J759" s="30">
        <f>J758+('data'!$C$19*I758-'data'!$C$16*J758)*$C759/60</f>
        <v>76.4495558228746</v>
      </c>
      <c r="K759" s="30">
        <f>K758+(OFFSET('data'!$C$20,0,$D$3)*I758-OFFSET('data'!$C$17,0,$D$3)*K758)*$C759/60</f>
        <v>136.574421274927</v>
      </c>
      <c r="L759" s="28">
        <f>$A759/60</f>
        <v>62.8760144339082</v>
      </c>
      <c r="M759" s="24">
        <f>I759/'data'!$C$15*1000</f>
        <v>3.50025717785408</v>
      </c>
      <c r="N759" s="24">
        <f>N758+'data'!$G$21*(M758-N758)/60*C758</f>
        <v>3.26894921086848</v>
      </c>
      <c r="O759" s="25">
        <f>IF(N759&lt;='data'!$G$22,1.89,1.47)</f>
        <v>1.47</v>
      </c>
      <c r="P759" s="24">
        <f>$A759</f>
        <v>3772.560866034490</v>
      </c>
      <c r="Q759" s="29">
        <f>'data'!$G$23-'data'!$G$23*(1-('data'!$G$22^O759)/('data'!$G$22^O759+N759^O759))</f>
        <v>43.3846441791496</v>
      </c>
      <c r="R759" s="29">
        <f>VLOOKUP(IF(P759-'data'!$G$24&lt;0,0,P759-'data'!$G$24),P2:Q1104,2)</f>
        <v>43.5437348104518</v>
      </c>
    </row>
    <row r="760" ht="20.05" customHeight="1">
      <c r="A760" s="22">
        <f>$A759+C759</f>
        <v>3777.560866034490</v>
      </c>
      <c r="B760" s="23">
        <v>3.5</v>
      </c>
      <c r="C760" s="24">
        <v>5</v>
      </c>
      <c r="D760" t="b" s="25">
        <f>D$3</f>
        <v>1</v>
      </c>
      <c r="E760" s="24">
        <f>IF(B760-B759&gt;0,(B760-B759)/'data'!$G$26*100-1,E759-C760)</f>
        <v>-145.188200270933</v>
      </c>
      <c r="F760" s="25">
        <f>3600*(B760*'data'!$C$15/1000-H760-I760)/C760</f>
        <v>569.6969129185341</v>
      </c>
      <c r="G760" s="25">
        <f>IF(N760&gt;B760,0,IF(E760&gt;0,'data'!$H$29,IF(F760&lt;0,0,F760)))</f>
        <v>569.6969129185341</v>
      </c>
      <c r="H760" s="30">
        <f>(J760*'data'!$C$16+K760*OFFSET('data'!$C$17,0,$D$3)-I759*(OFFSET('data'!$C$18,0,$D$3)+'data'!$C$19+OFFSET('data'!$C$20,0,$D$3)))*$C760/60</f>
        <v>-0.793705445612668</v>
      </c>
      <c r="I760" s="30">
        <f>(G759/60)*$C760/60+H760+I759</f>
        <v>22.911192127581</v>
      </c>
      <c r="J760" s="30">
        <f>J759+('data'!$C$19*I759-'data'!$C$16*J759)*$C760/60</f>
        <v>76.55462141761831</v>
      </c>
      <c r="K760" s="30">
        <f>K759+(OFFSET('data'!$C$20,0,$D$3)*I759-OFFSET('data'!$C$17,0,$D$3)*K759)*$C760/60</f>
        <v>136.749011190581</v>
      </c>
      <c r="L760" s="28">
        <f>$A760/60</f>
        <v>62.9593477672415</v>
      </c>
      <c r="M760" s="24">
        <f>I760/'data'!$C$15*1000</f>
        <v>3.50037579845721</v>
      </c>
      <c r="N760" s="24">
        <f>N759+'data'!$G$21*(M759-N759)/60*C759</f>
        <v>3.27167106103625</v>
      </c>
      <c r="O760" s="25">
        <f>IF(N760&lt;='data'!$G$22,1.89,1.47)</f>
        <v>1.47</v>
      </c>
      <c r="P760" s="24">
        <f>$A760</f>
        <v>3777.560866034490</v>
      </c>
      <c r="Q760" s="29">
        <f>'data'!$G$23-'data'!$G$23*(1-('data'!$G$22^O760)/('data'!$G$22^O760+N760^O760))</f>
        <v>43.3563273915973</v>
      </c>
      <c r="R760" s="29">
        <f>VLOOKUP(IF(P760-'data'!$G$24&lt;0,0,P760-'data'!$G$24),P2:Q1104,2)</f>
        <v>43.4851595430518</v>
      </c>
    </row>
    <row r="761" ht="20.05" customHeight="1">
      <c r="A761" s="22">
        <f>$A760+C760</f>
        <v>3782.560866034490</v>
      </c>
      <c r="B761" s="23">
        <v>3.5</v>
      </c>
      <c r="C761" s="24">
        <v>5</v>
      </c>
      <c r="D761" t="b" s="25">
        <f>D$3</f>
        <v>1</v>
      </c>
      <c r="E761" s="24">
        <f>IF(B761-B760&gt;0,(B761-B760)/'data'!$G$26*100-1,E760-C761)</f>
        <v>-150.188200270933</v>
      </c>
      <c r="F761" s="25">
        <f>3600*(B761*'data'!$C$15/1000-H761-I761)/C761</f>
        <v>570.551927353973</v>
      </c>
      <c r="G761" s="25">
        <f>IF(N761&gt;B761,0,IF(E761&gt;0,'data'!$H$29,IF(F761&lt;0,0,F761)))</f>
        <v>570.551927353973</v>
      </c>
      <c r="H761" s="30">
        <f>(J761*'data'!$C$16+K761*OFFSET('data'!$C$17,0,$D$3)-I760*(OFFSET('data'!$C$18,0,$D$3)+'data'!$C$19+OFFSET('data'!$C$20,0,$D$3)))*$C761/60</f>
        <v>-0.793069339024388</v>
      </c>
      <c r="I761" s="30">
        <f>(G760/60)*$C761/60+H761+I760</f>
        <v>22.9093685009435</v>
      </c>
      <c r="J761" s="30">
        <f>J760+('data'!$C$19*I760-'data'!$C$16*J760)*$C761/60</f>
        <v>76.6590892142567</v>
      </c>
      <c r="K761" s="30">
        <f>K760+(OFFSET('data'!$C$20,0,$D$3)*I760-OFFSET('data'!$C$17,0,$D$3)*K760)*$C761/60</f>
        <v>136.923541823058</v>
      </c>
      <c r="L761" s="28">
        <f>$A761/60</f>
        <v>63.0426811005748</v>
      </c>
      <c r="M761" s="24">
        <f>I761/'data'!$C$15*1000</f>
        <v>3.50009718447188</v>
      </c>
      <c r="N761" s="24">
        <f>N760+'data'!$G$21*(M760-N760)/60*C760</f>
        <v>3.27436227844666</v>
      </c>
      <c r="O761" s="25">
        <f>IF(N761&lt;='data'!$G$22,1.89,1.47)</f>
        <v>1.47</v>
      </c>
      <c r="P761" s="24">
        <f>$A761</f>
        <v>3782.560866034490</v>
      </c>
      <c r="Q761" s="29">
        <f>'data'!$G$23-'data'!$G$23*(1-('data'!$G$22^O761)/('data'!$G$22^O761+N761^O761))</f>
        <v>43.3283547442379</v>
      </c>
      <c r="R761" s="29">
        <f>VLOOKUP(IF(P761-'data'!$G$24&lt;0,0,P761-'data'!$G$24),P2:Q1104,2)</f>
        <v>43.4439050159079</v>
      </c>
    </row>
    <row r="762" ht="20.05" customHeight="1">
      <c r="A762" s="22">
        <f>$A761+C761</f>
        <v>3787.560866034490</v>
      </c>
      <c r="B762" s="23">
        <v>3.5</v>
      </c>
      <c r="C762" s="24">
        <v>5</v>
      </c>
      <c r="D762" t="b" s="25">
        <f>D$3</f>
        <v>1</v>
      </c>
      <c r="E762" s="24">
        <f>IF(B762-B761&gt;0,(B762-B761)/'data'!$G$26*100-1,E761-C762)</f>
        <v>-155.188200270933</v>
      </c>
      <c r="F762" s="25">
        <f>3600*(B762*'data'!$C$15/1000-H762-I762)/C762</f>
        <v>569.887831836390</v>
      </c>
      <c r="G762" s="25">
        <f>IF(N762&gt;B762,0,IF(E762&gt;0,'data'!$H$29,IF(F762&lt;0,0,F762)))</f>
        <v>569.887831836390</v>
      </c>
      <c r="H762" s="30">
        <f>(J762*'data'!$C$16+K762*OFFSET('data'!$C$17,0,$D$3)-I761*(OFFSET('data'!$C$18,0,$D$3)+'data'!$C$19+OFFSET('data'!$C$20,0,$D$3)))*$C762/60</f>
        <v>-0.7922901082874571</v>
      </c>
      <c r="I762" s="30">
        <f>(G761/60)*$C762/60+H762+I761</f>
        <v>22.9095116250921</v>
      </c>
      <c r="J762" s="30">
        <f>J761+('data'!$C$19*I761-'data'!$C$16*J761)*$C762/60</f>
        <v>76.7628998831109</v>
      </c>
      <c r="K762" s="30">
        <f>K761+(OFFSET('data'!$C$20,0,$D$3)*I761-OFFSET('data'!$C$17,0,$D$3)*K761)*$C762/60</f>
        <v>137.097987435537</v>
      </c>
      <c r="L762" s="28">
        <f>$A762/60</f>
        <v>63.1260144339082</v>
      </c>
      <c r="M762" s="24">
        <f>I762/'data'!$C$15*1000</f>
        <v>3.50011905100345</v>
      </c>
      <c r="N762" s="24">
        <f>N761+'data'!$G$21*(M761-N761)/60*C761</f>
        <v>3.2770185492178</v>
      </c>
      <c r="O762" s="25">
        <f>IF(N762&lt;='data'!$G$22,1.89,1.47)</f>
        <v>1.47</v>
      </c>
      <c r="P762" s="24">
        <f>$A762</f>
        <v>3787.560866034490</v>
      </c>
      <c r="Q762" s="29">
        <f>'data'!$G$23-'data'!$G$23*(1-('data'!$G$22^O762)/('data'!$G$22^O762+N762^O762))</f>
        <v>43.3007701283394</v>
      </c>
      <c r="R762" s="29">
        <f>VLOOKUP(IF(P762-'data'!$G$24&lt;0,0,P762-'data'!$G$24),P2:Q1104,2)</f>
        <v>43.4139198818939</v>
      </c>
    </row>
    <row r="763" ht="20.05" customHeight="1">
      <c r="A763" s="22">
        <f>$A762+C762</f>
        <v>3792.560866034490</v>
      </c>
      <c r="B763" s="23">
        <v>3.5</v>
      </c>
      <c r="C763" s="24">
        <v>5</v>
      </c>
      <c r="D763" t="b" s="25">
        <f>D$3</f>
        <v>1</v>
      </c>
      <c r="E763" s="24">
        <f>IF(B763-B762&gt;0,(B763-B762)/'data'!$G$26*100-1,E762-C763)</f>
        <v>-160.188200270933</v>
      </c>
      <c r="F763" s="25">
        <f>3600*(B763*'data'!$C$15/1000-H763-I763)/C763</f>
        <v>569.492076127867</v>
      </c>
      <c r="G763" s="25">
        <f>IF(N763&gt;B763,0,IF(E763&gt;0,'data'!$H$29,IF(F763&lt;0,0,F763)))</f>
        <v>569.492076127867</v>
      </c>
      <c r="H763" s="30">
        <f>(J763*'data'!$C$16+K763*OFFSET('data'!$C$17,0,$D$3)-I762*(OFFSET('data'!$C$18,0,$D$3)+'data'!$C$19+OFFSET('data'!$C$20,0,$D$3)))*$C763/60</f>
        <v>-0.791625662565875</v>
      </c>
      <c r="I763" s="30">
        <f>(G762/60)*$C763/60+H763+I762</f>
        <v>22.9093968400768</v>
      </c>
      <c r="J763" s="30">
        <f>J762+('data'!$C$19*I762-'data'!$C$16*J762)*$C763/60</f>
        <v>76.8661048128739</v>
      </c>
      <c r="K763" s="30">
        <f>K762+(OFFSET('data'!$C$20,0,$D$3)*I762-OFFSET('data'!$C$17,0,$D$3)*K762)*$C763/60</f>
        <v>137.272367545962</v>
      </c>
      <c r="L763" s="28">
        <f>$A763/60</f>
        <v>63.2093477672415</v>
      </c>
      <c r="M763" s="24">
        <f>I763/'data'!$C$15*1000</f>
        <v>3.50010151412944</v>
      </c>
      <c r="N763" s="24">
        <f>N762+'data'!$G$21*(M762-N762)/60*C762</f>
        <v>3.27964382039254</v>
      </c>
      <c r="O763" s="25">
        <f>IF(N763&lt;='data'!$G$22,1.89,1.47)</f>
        <v>1.47</v>
      </c>
      <c r="P763" s="24">
        <f>$A763</f>
        <v>3792.560866034490</v>
      </c>
      <c r="Q763" s="29">
        <f>'data'!$G$23-'data'!$G$23*(1-('data'!$G$22^O763)/('data'!$G$22^O763+N763^O763))</f>
        <v>43.2735316151697</v>
      </c>
      <c r="R763" s="29">
        <f>VLOOKUP(IF(P763-'data'!$G$24&lt;0,0,P763-'data'!$G$24),P2:Q1104,2)</f>
        <v>43.3846441791496</v>
      </c>
    </row>
    <row r="764" ht="20.05" customHeight="1">
      <c r="A764" s="22">
        <f>$A763+C763</f>
        <v>3797.560866034490</v>
      </c>
      <c r="B764" s="23">
        <v>3.5</v>
      </c>
      <c r="C764" s="24">
        <v>5</v>
      </c>
      <c r="D764" t="b" s="25">
        <f>D$3</f>
        <v>1</v>
      </c>
      <c r="E764" s="24">
        <f>IF(B764-B763&gt;0,(B764-B763)/'data'!$G$26*100-1,E763-C764)</f>
        <v>-165.188200270933</v>
      </c>
      <c r="F764" s="25">
        <f>3600*(B764*'data'!$C$15/1000-H764-I764)/C764</f>
        <v>568.997854873399</v>
      </c>
      <c r="G764" s="25">
        <f>IF(N764&gt;B764,0,IF(E764&gt;0,'data'!$H$29,IF(F764&lt;0,0,F764)))</f>
        <v>568.997854873399</v>
      </c>
      <c r="H764" s="30">
        <f>(J764*'data'!$C$16+K764*OFFSET('data'!$C$17,0,$D$3)-I763*(OFFSET('data'!$C$18,0,$D$3)+'data'!$C$19+OFFSET('data'!$C$20,0,$D$3)))*$C764/60</f>
        <v>-0.790950230500592</v>
      </c>
      <c r="I764" s="30">
        <f>(G763/60)*$C764/60+H764+I763</f>
        <v>22.9094078264205</v>
      </c>
      <c r="J764" s="30">
        <f>J763+('data'!$C$19*I763-'data'!$C$16*J763)*$C764/60</f>
        <v>76.96870132509071</v>
      </c>
      <c r="K764" s="30">
        <f>K763+(OFFSET('data'!$C$20,0,$D$3)*I763-OFFSET('data'!$C$17,0,$D$3)*K763)*$C764/60</f>
        <v>137.446679624259</v>
      </c>
      <c r="L764" s="28">
        <f>$A764/60</f>
        <v>63.2926811005748</v>
      </c>
      <c r="M764" s="24">
        <f>I764/'data'!$C$15*1000</f>
        <v>3.50010319262489</v>
      </c>
      <c r="N764" s="24">
        <f>N763+'data'!$G$21*(M763-N763)/60*C763</f>
        <v>3.28223799308146</v>
      </c>
      <c r="O764" s="25">
        <f>IF(N764&lt;='data'!$G$22,1.89,1.47)</f>
        <v>1.47</v>
      </c>
      <c r="P764" s="24">
        <f>$A764</f>
        <v>3797.560866034490</v>
      </c>
      <c r="Q764" s="29">
        <f>'data'!$G$23-'data'!$G$23*(1-('data'!$G$22^O764)/('data'!$G$22^O764+N764^O764))</f>
        <v>43.246639356576</v>
      </c>
      <c r="R764" s="29">
        <f>VLOOKUP(IF(P764-'data'!$G$24&lt;0,0,P764-'data'!$G$24),P2:Q1104,2)</f>
        <v>43.3563273915973</v>
      </c>
    </row>
    <row r="765" ht="20.05" customHeight="1">
      <c r="A765" s="22">
        <f>$A764+C764</f>
        <v>3802.560866034490</v>
      </c>
      <c r="B765" s="23">
        <v>3.5</v>
      </c>
      <c r="C765" s="24">
        <v>5</v>
      </c>
      <c r="D765" t="b" s="25">
        <f>D$3</f>
        <v>1</v>
      </c>
      <c r="E765" s="24">
        <f>IF(B765-B764&gt;0,(B765-B764)/'data'!$G$26*100-1,E764-C765)</f>
        <v>-170.188200270933</v>
      </c>
      <c r="F765" s="25">
        <f>3600*(B765*'data'!$C$15/1000-H765-I765)/C765</f>
        <v>568.526906672306</v>
      </c>
      <c r="G765" s="25">
        <f>IF(N765&gt;B765,0,IF(E765&gt;0,'data'!$H$29,IF(F765&lt;0,0,F765)))</f>
        <v>568.526906672306</v>
      </c>
      <c r="H765" s="30">
        <f>(J765*'data'!$C$16+K765*OFFSET('data'!$C$17,0,$D$3)-I764*(OFFSET('data'!$C$18,0,$D$3)+'data'!$C$19+OFFSET('data'!$C$20,0,$D$3)))*$C765/60</f>
        <v>-0.790285467106051</v>
      </c>
      <c r="I765" s="30">
        <f>(G764/60)*$C765/60+H765+I764</f>
        <v>22.9093971577497</v>
      </c>
      <c r="J765" s="30">
        <f>J764+('data'!$C$19*I764-'data'!$C$16*J764)*$C765/60</f>
        <v>77.070696029815</v>
      </c>
      <c r="K765" s="30">
        <f>K764+(OFFSET('data'!$C$20,0,$D$3)*I764-OFFSET('data'!$C$17,0,$D$3)*K764)*$C765/60</f>
        <v>137.620924942589</v>
      </c>
      <c r="L765" s="28">
        <f>$A765/60</f>
        <v>63.3760144339082</v>
      </c>
      <c r="M765" s="24">
        <f>I765/'data'!$C$15*1000</f>
        <v>3.50010156266356</v>
      </c>
      <c r="N765" s="24">
        <f>N764+'data'!$G$21*(M764-N764)/60*C764</f>
        <v>3.28480165933842</v>
      </c>
      <c r="O765" s="25">
        <f>IF(N765&lt;='data'!$G$22,1.89,1.47)</f>
        <v>1.47</v>
      </c>
      <c r="P765" s="24">
        <f>$A765</f>
        <v>3802.560866034490</v>
      </c>
      <c r="Q765" s="29">
        <f>'data'!$G$23-'data'!$G$23*(1-('data'!$G$22^O765)/('data'!$G$22^O765+N765^O765))</f>
        <v>43.2200863591265</v>
      </c>
      <c r="R765" s="29">
        <f>VLOOKUP(IF(P765-'data'!$G$24&lt;0,0,P765-'data'!$G$24),P2:Q1104,2)</f>
        <v>43.3283547442379</v>
      </c>
    </row>
    <row r="766" ht="20.05" customHeight="1">
      <c r="A766" s="22">
        <f>$A765+C765</f>
        <v>3807.560866034490</v>
      </c>
      <c r="B766" s="23">
        <v>3.5</v>
      </c>
      <c r="C766" s="24">
        <v>5</v>
      </c>
      <c r="D766" t="b" s="25">
        <f>D$3</f>
        <v>1</v>
      </c>
      <c r="E766" s="24">
        <f>IF(B766-B765&gt;0,(B766-B765)/'data'!$G$26*100-1,E765-C766)</f>
        <v>-175.188200270933</v>
      </c>
      <c r="F766" s="25">
        <f>3600*(B766*'data'!$C$15/1000-H766-I766)/C766</f>
        <v>568.051610944783</v>
      </c>
      <c r="G766" s="25">
        <f>IF(N766&gt;B766,0,IF(E766&gt;0,'data'!$H$29,IF(F766&lt;0,0,F766)))</f>
        <v>568.051610944783</v>
      </c>
      <c r="H766" s="30">
        <f>(J766*'data'!$C$16+K766*OFFSET('data'!$C$17,0,$D$3)-I765*(OFFSET('data'!$C$18,0,$D$3)+'data'!$C$19+OFFSET('data'!$C$20,0,$D$3)))*$C766/60</f>
        <v>-0.789623018931358</v>
      </c>
      <c r="I766" s="30">
        <f>(G765/60)*$C766/60+H766+I765</f>
        <v>22.9093948425299</v>
      </c>
      <c r="J766" s="30">
        <f>J765+('data'!$C$19*I765-'data'!$C$16*J765)*$C766/60</f>
        <v>77.17209193530999</v>
      </c>
      <c r="K766" s="30">
        <f>K765+(OFFSET('data'!$C$20,0,$D$3)*I765-OFFSET('data'!$C$17,0,$D$3)*K765)*$C766/60</f>
        <v>137.795103312019</v>
      </c>
      <c r="L766" s="28">
        <f>$A766/60</f>
        <v>63.4593477672415</v>
      </c>
      <c r="M766" s="24">
        <f>I766/'data'!$C$15*1000</f>
        <v>3.50010120894389</v>
      </c>
      <c r="N766" s="24">
        <f>N765+'data'!$G$21*(M765-N765)/60*C765</f>
        <v>3.2873351392078</v>
      </c>
      <c r="O766" s="25">
        <f>IF(N766&lt;='data'!$G$22,1.89,1.47)</f>
        <v>1.47</v>
      </c>
      <c r="P766" s="24">
        <f>$A766</f>
        <v>3807.560866034490</v>
      </c>
      <c r="Q766" s="29">
        <f>'data'!$G$23-'data'!$G$23*(1-('data'!$G$22^O766)/('data'!$G$22^O766+N766^O766))</f>
        <v>43.1938684755464</v>
      </c>
      <c r="R766" s="29">
        <f>VLOOKUP(IF(P766-'data'!$G$24&lt;0,0,P766-'data'!$G$24),P2:Q1104,2)</f>
        <v>43.3007701283394</v>
      </c>
    </row>
    <row r="767" ht="20.05" customHeight="1">
      <c r="A767" s="22">
        <f>$A766+C766</f>
        <v>3812.560866034490</v>
      </c>
      <c r="B767" s="23">
        <v>3.5</v>
      </c>
      <c r="C767" s="24">
        <v>5</v>
      </c>
      <c r="D767" t="b" s="25">
        <f>D$3</f>
        <v>1</v>
      </c>
      <c r="E767" s="24">
        <f>IF(B767-B766&gt;0,(B767-B766)/'data'!$G$26*100-1,E766-C767)</f>
        <v>-180.188200270933</v>
      </c>
      <c r="F767" s="25">
        <f>3600*(B767*'data'!$C$15/1000-H767-I767)/C767</f>
        <v>567.580394044486</v>
      </c>
      <c r="G767" s="25">
        <f>IF(N767&gt;B767,0,IF(E767&gt;0,'data'!$H$29,IF(F767&lt;0,0,F767)))</f>
        <v>567.580394044486</v>
      </c>
      <c r="H767" s="30">
        <f>(J767*'data'!$C$16+K767*OFFSET('data'!$C$17,0,$D$3)-I766*(OFFSET('data'!$C$18,0,$D$3)+'data'!$C$19+OFFSET('data'!$C$20,0,$D$3)))*$C767/60</f>
        <v>-0.7889645608854789</v>
      </c>
      <c r="I767" s="30">
        <f>(G766/60)*$C767/60+H767+I766</f>
        <v>22.9093908524011</v>
      </c>
      <c r="J767" s="30">
        <f>J766+('data'!$C$19*I766-'data'!$C$16*J766)*$C767/60</f>
        <v>77.2728927574299</v>
      </c>
      <c r="K767" s="30">
        <f>K766+(OFFSET('data'!$C$20,0,$D$3)*I766-OFFSET('data'!$C$17,0,$D$3)*K766)*$C767/60</f>
        <v>137.969214840992</v>
      </c>
      <c r="L767" s="28">
        <f>$A767/60</f>
        <v>63.5426811005748</v>
      </c>
      <c r="M767" s="24">
        <f>I767/'data'!$C$15*1000</f>
        <v>3.50010059933134</v>
      </c>
      <c r="N767" s="24">
        <f>N766+'data'!$G$21*(M766-N766)/60*C766</f>
        <v>3.28983880291707</v>
      </c>
      <c r="O767" s="25">
        <f>IF(N767&lt;='data'!$G$22,1.89,1.47)</f>
        <v>1.47</v>
      </c>
      <c r="P767" s="24">
        <f>$A767</f>
        <v>3812.560866034490</v>
      </c>
      <c r="Q767" s="29">
        <f>'data'!$G$23-'data'!$G$23*(1-('data'!$G$22^O767)/('data'!$G$22^O767+N767^O767))</f>
        <v>43.1679810621655</v>
      </c>
      <c r="R767" s="29">
        <f>VLOOKUP(IF(P767-'data'!$G$24&lt;0,0,P767-'data'!$G$24),P2:Q1104,2)</f>
        <v>43.2735316151697</v>
      </c>
    </row>
    <row r="768" ht="20.05" customHeight="1">
      <c r="A768" s="22">
        <f>$A767+C767</f>
        <v>3817.560866034490</v>
      </c>
      <c r="B768" s="23">
        <v>3.5</v>
      </c>
      <c r="C768" s="24">
        <v>5</v>
      </c>
      <c r="D768" t="b" s="25">
        <f>D$3</f>
        <v>1</v>
      </c>
      <c r="E768" s="24">
        <f>IF(B768-B767&gt;0,(B768-B767)/'data'!$G$26*100-1,E767-C768)</f>
        <v>-185.188200270933</v>
      </c>
      <c r="F768" s="25">
        <f>3600*(B768*'data'!$C$15/1000-H768-I768)/C768</f>
        <v>567.111204341292</v>
      </c>
      <c r="G768" s="25">
        <f>IF(N768&gt;B768,0,IF(E768&gt;0,'data'!$H$29,IF(F768&lt;0,0,F768)))</f>
        <v>567.111204341292</v>
      </c>
      <c r="H768" s="30">
        <f>(J768*'data'!$C$16+K768*OFFSET('data'!$C$17,0,$D$3)-I767*(OFFSET('data'!$C$18,0,$D$3)+'data'!$C$19+OFFSET('data'!$C$20,0,$D$3)))*$C768/60</f>
        <v>-0.788309505679731</v>
      </c>
      <c r="I768" s="30">
        <f>(G767/60)*$C768/60+H768+I767</f>
        <v>22.9093874495609</v>
      </c>
      <c r="J768" s="30">
        <f>J767+('data'!$C$19*I767-'data'!$C$16*J767)*$C768/60</f>
        <v>77.37310194785741</v>
      </c>
      <c r="K768" s="30">
        <f>K767+(OFFSET('data'!$C$20,0,$D$3)*I767-OFFSET('data'!$C$17,0,$D$3)*K767)*$C768/60</f>
        <v>138.143259538555</v>
      </c>
      <c r="L768" s="28">
        <f>$A768/60</f>
        <v>63.6260144339082</v>
      </c>
      <c r="M768" s="24">
        <f>I768/'data'!$C$15*1000</f>
        <v>3.50010007944484</v>
      </c>
      <c r="N768" s="24">
        <f>N767+'data'!$G$21*(M767-N767)/60*C767</f>
        <v>3.29231299830819</v>
      </c>
      <c r="O768" s="25">
        <f>IF(N768&lt;='data'!$G$22,1.89,1.47)</f>
        <v>1.47</v>
      </c>
      <c r="P768" s="24">
        <f>$A768</f>
        <v>3817.560866034490</v>
      </c>
      <c r="Q768" s="29">
        <f>'data'!$G$23-'data'!$G$23*(1-('data'!$G$22^O768)/('data'!$G$22^O768+N768^O768))</f>
        <v>43.1424197300802</v>
      </c>
      <c r="R768" s="29">
        <f>VLOOKUP(IF(P768-'data'!$G$24&lt;0,0,P768-'data'!$G$24),P2:Q1104,2)</f>
        <v>43.246639356576</v>
      </c>
    </row>
    <row r="769" ht="20.05" customHeight="1">
      <c r="A769" s="22">
        <f>$A768+C768</f>
        <v>3822.560866034490</v>
      </c>
      <c r="B769" s="23">
        <v>3.5</v>
      </c>
      <c r="C769" s="24">
        <v>5</v>
      </c>
      <c r="D769" t="b" s="25">
        <f>D$3</f>
        <v>1</v>
      </c>
      <c r="E769" s="24">
        <f>IF(B769-B768&gt;0,(B769-B768)/'data'!$G$26*100-1,E768-C769)</f>
        <v>-190.188200270933</v>
      </c>
      <c r="F769" s="25">
        <f>3600*(B769*'data'!$C$15/1000-H769-I769)/C769</f>
        <v>566.644619397656</v>
      </c>
      <c r="G769" s="25">
        <f>IF(N769&gt;B769,0,IF(E769&gt;0,'data'!$H$29,IF(F769&lt;0,0,F769)))</f>
        <v>566.644619397656</v>
      </c>
      <c r="H769" s="30">
        <f>(J769*'data'!$C$16+K769*OFFSET('data'!$C$17,0,$D$3)-I768*(OFFSET('data'!$C$18,0,$D$3)+'data'!$C$19+OFFSET('data'!$C$20,0,$D$3)))*$C769/60</f>
        <v>-0.787657960754893</v>
      </c>
      <c r="I769" s="30">
        <f>(G768/60)*$C769/60+H769+I768</f>
        <v>22.909383939280</v>
      </c>
      <c r="J769" s="30">
        <f>J768+('data'!$C$19*I768-'data'!$C$16*J768)*$C769/60</f>
        <v>77.4727229926923</v>
      </c>
      <c r="K769" s="30">
        <f>K768+(OFFSET('data'!$C$20,0,$D$3)*I768-OFFSET('data'!$C$17,0,$D$3)*K768)*$C769/60</f>
        <v>138.317237436163</v>
      </c>
      <c r="L769" s="28">
        <f>$A769/60</f>
        <v>63.7093477672415</v>
      </c>
      <c r="M769" s="24">
        <f>I769/'data'!$C$15*1000</f>
        <v>3.50009954314353</v>
      </c>
      <c r="N769" s="24">
        <f>N768+'data'!$G$21*(M768-N768)/60*C768</f>
        <v>3.29475807319697</v>
      </c>
      <c r="O769" s="25">
        <f>IF(N769&lt;='data'!$G$22,1.89,1.47)</f>
        <v>1.47</v>
      </c>
      <c r="P769" s="24">
        <f>$A769</f>
        <v>3822.560866034490</v>
      </c>
      <c r="Q769" s="29">
        <f>'data'!$G$23-'data'!$G$23*(1-('data'!$G$22^O769)/('data'!$G$22^O769+N769^O769))</f>
        <v>43.1171801130428</v>
      </c>
      <c r="R769" s="29">
        <f>VLOOKUP(IF(P769-'data'!$G$24&lt;0,0,P769-'data'!$G$24),P2:Q1104,2)</f>
        <v>43.2200863591265</v>
      </c>
    </row>
    <row r="770" ht="20.05" customHeight="1">
      <c r="A770" s="22">
        <f>$A769+C769</f>
        <v>3827.560866034490</v>
      </c>
      <c r="B770" s="23">
        <v>3.5</v>
      </c>
      <c r="C770" s="24">
        <v>5</v>
      </c>
      <c r="D770" t="b" s="25">
        <f>D$3</f>
        <v>1</v>
      </c>
      <c r="E770" s="24">
        <f>IF(B770-B769&gt;0,(B770-B769)/'data'!$G$26*100-1,E769-C770)</f>
        <v>-195.188200270933</v>
      </c>
      <c r="F770" s="25">
        <f>3600*(B770*'data'!$C$15/1000-H770-I770)/C770</f>
        <v>566.180476132631</v>
      </c>
      <c r="G770" s="25">
        <f>IF(N770&gt;B770,0,IF(E770&gt;0,'data'!$H$29,IF(F770&lt;0,0,F770)))</f>
        <v>566.180476132631</v>
      </c>
      <c r="H770" s="30">
        <f>(J770*'data'!$C$16+K770*OFFSET('data'!$C$17,0,$D$3)-I769*(OFFSET('data'!$C$18,0,$D$3)+'data'!$C$19+OFFSET('data'!$C$20,0,$D$3)))*$C770/60</f>
        <v>-0.787009866580647</v>
      </c>
      <c r="I770" s="30">
        <f>(G769/60)*$C770/60+H770+I769</f>
        <v>22.9093804885294</v>
      </c>
      <c r="J770" s="30">
        <f>J769+('data'!$C$19*I769-'data'!$C$16*J769)*$C770/60</f>
        <v>77.5717593407867</v>
      </c>
      <c r="K770" s="30">
        <f>K769+(OFFSET('data'!$C$20,0,$D$3)*I769-OFFSET('data'!$C$17,0,$D$3)*K769)*$C770/60</f>
        <v>138.491148558379</v>
      </c>
      <c r="L770" s="28">
        <f>$A770/60</f>
        <v>63.7926811005748</v>
      </c>
      <c r="M770" s="24">
        <f>I770/'data'!$C$15*1000</f>
        <v>3.50009901593727</v>
      </c>
      <c r="N770" s="24">
        <f>N769+'data'!$G$21*(M769-N769)/60*C769</f>
        <v>3.29717437005742</v>
      </c>
      <c r="O770" s="25">
        <f>IF(N770&lt;='data'!$G$22,1.89,1.47)</f>
        <v>1.47</v>
      </c>
      <c r="P770" s="24">
        <f>$A770</f>
        <v>3827.560866034490</v>
      </c>
      <c r="Q770" s="29">
        <f>'data'!$G$23-'data'!$G$23*(1-('data'!$G$22^O770)/('data'!$G$22^O770+N770^O770))</f>
        <v>43.0922579218474</v>
      </c>
      <c r="R770" s="29">
        <f>VLOOKUP(IF(P770-'data'!$G$24&lt;0,0,P770-'data'!$G$24),P2:Q1104,2)</f>
        <v>43.1938684755464</v>
      </c>
    </row>
    <row r="771" ht="20.05" customHeight="1">
      <c r="A771" s="22">
        <f>$A770+C770</f>
        <v>3832.560866034490</v>
      </c>
      <c r="B771" s="23">
        <v>3.5</v>
      </c>
      <c r="C771" s="24">
        <v>5</v>
      </c>
      <c r="D771" t="b" s="25">
        <f>D$3</f>
        <v>1</v>
      </c>
      <c r="E771" s="24">
        <f>IF(B771-B770&gt;0,(B771-B770)/'data'!$G$26*100-1,E770-C771)</f>
        <v>-200.188200270933</v>
      </c>
      <c r="F771" s="25">
        <f>3600*(B771*'data'!$C$15/1000-H771-I771)/C771</f>
        <v>565.718801981178</v>
      </c>
      <c r="G771" s="25">
        <f>IF(N771&gt;B771,0,IF(E771&gt;0,'data'!$H$29,IF(F771&lt;0,0,F771)))</f>
        <v>565.718801981178</v>
      </c>
      <c r="H771" s="30">
        <f>(J771*'data'!$C$16+K771*OFFSET('data'!$C$17,0,$D$3)-I770*(OFFSET('data'!$C$18,0,$D$3)+'data'!$C$19+OFFSET('data'!$C$20,0,$D$3)))*$C771/60</f>
        <v>-0.786365212443907</v>
      </c>
      <c r="I771" s="30">
        <f>(G770/60)*$C771/60+H771+I770</f>
        <v>22.9093770484919</v>
      </c>
      <c r="J771" s="30">
        <f>J770+('data'!$C$19*I770-'data'!$C$16*J770)*$C771/60</f>
        <v>77.6702144247887</v>
      </c>
      <c r="K771" s="30">
        <f>K770+(OFFSET('data'!$C$20,0,$D$3)*I770-OFFSET('data'!$C$17,0,$D$3)*K770)*$C771/60</f>
        <v>138.664992931407</v>
      </c>
      <c r="L771" s="28">
        <f>$A771/60</f>
        <v>63.8760144339082</v>
      </c>
      <c r="M771" s="24">
        <f>I771/'data'!$C$15*1000</f>
        <v>3.50009849036776</v>
      </c>
      <c r="N771" s="24">
        <f>N770+'data'!$G$21*(M770-N770)/60*C770</f>
        <v>3.29956222763375</v>
      </c>
      <c r="O771" s="25">
        <f>IF(N771&lt;='data'!$G$22,1.89,1.47)</f>
        <v>1.47</v>
      </c>
      <c r="P771" s="24">
        <f>$A771</f>
        <v>3832.560866034490</v>
      </c>
      <c r="Q771" s="29">
        <f>'data'!$G$23-'data'!$G$23*(1-('data'!$G$22^O771)/('data'!$G$22^O771+N771^O771))</f>
        <v>43.0676489270912</v>
      </c>
      <c r="R771" s="29">
        <f>VLOOKUP(IF(P771-'data'!$G$24&lt;0,0,P771-'data'!$G$24),P2:Q1104,2)</f>
        <v>43.1679810621655</v>
      </c>
    </row>
    <row r="772" ht="20.05" customHeight="1">
      <c r="A772" s="22">
        <f>$A771+C771</f>
        <v>3837.560866034490</v>
      </c>
      <c r="B772" s="23">
        <v>3.5</v>
      </c>
      <c r="C772" s="24">
        <v>5</v>
      </c>
      <c r="D772" t="b" s="25">
        <f>D$3</f>
        <v>1</v>
      </c>
      <c r="E772" s="24">
        <f>IF(B772-B771&gt;0,(B772-B771)/'data'!$G$26*100-1,E771-C772)</f>
        <v>-205.188200270933</v>
      </c>
      <c r="F772" s="25">
        <f>3600*(B772*'data'!$C$15/1000-H772-I772)/C772</f>
        <v>565.259571840581</v>
      </c>
      <c r="G772" s="25">
        <f>IF(N772&gt;B772,0,IF(E772&gt;0,'data'!$H$29,IF(F772&lt;0,0,F772)))</f>
        <v>565.259571840581</v>
      </c>
      <c r="H772" s="30">
        <f>(J772*'data'!$C$16+K772*OFFSET('data'!$C$17,0,$D$3)-I771*(OFFSET('data'!$C$18,0,$D$3)+'data'!$C$19+OFFSET('data'!$C$20,0,$D$3)))*$C772/60</f>
        <v>-0.785723975555688</v>
      </c>
      <c r="I772" s="30">
        <f>(G771/60)*$C772/60+H772+I771</f>
        <v>22.9093736312434</v>
      </c>
      <c r="J772" s="30">
        <f>J771+('data'!$C$19*I771-'data'!$C$16*J771)*$C772/60</f>
        <v>77.7680916560228</v>
      </c>
      <c r="K772" s="30">
        <f>K771+(OFFSET('data'!$C$20,0,$D$3)*I771-OFFSET('data'!$C$17,0,$D$3)*K771)*$C772/60</f>
        <v>138.838770580960</v>
      </c>
      <c r="L772" s="28">
        <f>$A772/60</f>
        <v>63.9593477672415</v>
      </c>
      <c r="M772" s="24">
        <f>I772/'data'!$C$15*1000</f>
        <v>3.50009796827996</v>
      </c>
      <c r="N772" s="24">
        <f>N771+'data'!$G$21*(M771-N771)/60*C771</f>
        <v>3.30192198059634</v>
      </c>
      <c r="O772" s="25">
        <f>IF(N772&lt;='data'!$G$22,1.89,1.47)</f>
        <v>1.47</v>
      </c>
      <c r="P772" s="24">
        <f>$A772</f>
        <v>3837.560866034490</v>
      </c>
      <c r="Q772" s="29">
        <f>'data'!$G$23-'data'!$G$23*(1-('data'!$G$22^O772)/('data'!$G$22^O772+N772^O772))</f>
        <v>43.043348962165</v>
      </c>
      <c r="R772" s="29">
        <f>VLOOKUP(IF(P772-'data'!$G$24&lt;0,0,P772-'data'!$G$24),P2:Q1104,2)</f>
        <v>43.1424197300802</v>
      </c>
    </row>
    <row r="773" ht="20.05" customHeight="1">
      <c r="A773" s="22">
        <f>$A772+C772</f>
        <v>3842.560866034490</v>
      </c>
      <c r="B773" s="23">
        <v>3.5</v>
      </c>
      <c r="C773" s="24">
        <v>5</v>
      </c>
      <c r="D773" t="b" s="25">
        <f>D$3</f>
        <v>1</v>
      </c>
      <c r="E773" s="24">
        <f>IF(B773-B772&gt;0,(B773-B772)/'data'!$G$26*100-1,E772-C773)</f>
        <v>-210.188200270933</v>
      </c>
      <c r="F773" s="25">
        <f>3600*(B773*'data'!$C$15/1000-H773-I773)/C773</f>
        <v>564.8027744274229</v>
      </c>
      <c r="G773" s="25">
        <f>IF(N773&gt;B773,0,IF(E773&gt;0,'data'!$H$29,IF(F773&lt;0,0,F773)))</f>
        <v>564.8027744274229</v>
      </c>
      <c r="H773" s="30">
        <f>(J773*'data'!$C$16+K773*OFFSET('data'!$C$17,0,$D$3)-I772*(OFFSET('data'!$C$18,0,$D$3)+'data'!$C$19+OFFSET('data'!$C$20,0,$D$3)))*$C773/60</f>
        <v>-0.78508613668578</v>
      </c>
      <c r="I773" s="30">
        <f>(G772/60)*$C773/60+H773+I772</f>
        <v>22.9093702332251</v>
      </c>
      <c r="J773" s="30">
        <f>J772+('data'!$C$19*I772-'data'!$C$16*J772)*$C773/60</f>
        <v>77.8653944260863</v>
      </c>
      <c r="K773" s="30">
        <f>K772+(OFFSET('data'!$C$20,0,$D$3)*I772-OFFSET('data'!$C$17,0,$D$3)*K772)*$C773/60</f>
        <v>139.012481532860</v>
      </c>
      <c r="L773" s="28">
        <f>$A773/60</f>
        <v>64.0426811005748</v>
      </c>
      <c r="M773" s="24">
        <f>I773/'data'!$C$15*1000</f>
        <v>3.50009744913015</v>
      </c>
      <c r="N773" s="24">
        <f>N772+'data'!$G$21*(M772-N772)/60*C772</f>
        <v>3.30425395969915</v>
      </c>
      <c r="O773" s="25">
        <f>IF(N773&lt;='data'!$G$22,1.89,1.47)</f>
        <v>1.47</v>
      </c>
      <c r="P773" s="24">
        <f>$A773</f>
        <v>3842.560866034490</v>
      </c>
      <c r="Q773" s="29">
        <f>'data'!$G$23-'data'!$G$23*(1-('data'!$G$22^O773)/('data'!$G$22^O773+N773^O773))</f>
        <v>43.0193539210801</v>
      </c>
      <c r="R773" s="29">
        <f>VLOOKUP(IF(P773-'data'!$G$24&lt;0,0,P773-'data'!$G$24),P2:Q1104,2)</f>
        <v>43.1171801130428</v>
      </c>
    </row>
    <row r="774" ht="20.05" customHeight="1">
      <c r="A774" s="22">
        <f>$A773+C773</f>
        <v>3847.560866034490</v>
      </c>
      <c r="B774" s="23">
        <v>3.5</v>
      </c>
      <c r="C774" s="24">
        <v>5</v>
      </c>
      <c r="D774" t="b" s="25">
        <f>D$3</f>
        <v>1</v>
      </c>
      <c r="E774" s="24">
        <f>IF(B774-B773&gt;0,(B774-B773)/'data'!$G$26*100-1,E773-C774)</f>
        <v>-215.188200270933</v>
      </c>
      <c r="F774" s="25">
        <f>3600*(B774*'data'!$C$15/1000-H774-I774)/C774</f>
        <v>564.348394791903</v>
      </c>
      <c r="G774" s="25">
        <f>IF(N774&gt;B774,0,IF(E774&gt;0,'data'!$H$29,IF(F774&lt;0,0,F774)))</f>
        <v>564.348394791903</v>
      </c>
      <c r="H774" s="30">
        <f>(J774*'data'!$C$16+K774*OFFSET('data'!$C$17,0,$D$3)-I773*(OFFSET('data'!$C$18,0,$D$3)+'data'!$C$19+OFFSET('data'!$C$20,0,$D$3)))*$C774/60</f>
        <v>-0.784451675837269</v>
      </c>
      <c r="I774" s="30">
        <f>(G773/60)*$C774/60+H774+I773</f>
        <v>22.9093668552037</v>
      </c>
      <c r="J774" s="30">
        <f>J773+('data'!$C$19*I773-'data'!$C$16*J773)*$C774/60</f>
        <v>77.9621261065875</v>
      </c>
      <c r="K774" s="30">
        <f>K773+(OFFSET('data'!$C$20,0,$D$3)*I773-OFFSET('data'!$C$17,0,$D$3)*K773)*$C774/60</f>
        <v>139.186125812884</v>
      </c>
      <c r="L774" s="28">
        <f>$A774/60</f>
        <v>64.1260144339082</v>
      </c>
      <c r="M774" s="24">
        <f>I774/'data'!$C$15*1000</f>
        <v>3.50009693303547</v>
      </c>
      <c r="N774" s="24">
        <f>N773+'data'!$G$21*(M773-N773)/60*C773</f>
        <v>3.30655849179768</v>
      </c>
      <c r="O774" s="25">
        <f>IF(N774&lt;='data'!$G$22,1.89,1.47)</f>
        <v>1.47</v>
      </c>
      <c r="P774" s="24">
        <f>$A774</f>
        <v>3847.560866034490</v>
      </c>
      <c r="Q774" s="29">
        <f>'data'!$G$23-'data'!$G$23*(1-('data'!$G$22^O774)/('data'!$G$22^O774+N774^O774))</f>
        <v>42.9956597577491</v>
      </c>
      <c r="R774" s="29">
        <f>VLOOKUP(IF(P774-'data'!$G$24&lt;0,0,P774-'data'!$G$24),P2:Q1104,2)</f>
        <v>43.0922579218474</v>
      </c>
    </row>
    <row r="775" ht="20.05" customHeight="1">
      <c r="A775" s="22">
        <f>$A774+C774</f>
        <v>3852.560866034490</v>
      </c>
      <c r="B775" s="23">
        <v>3.5</v>
      </c>
      <c r="C775" s="24">
        <v>5</v>
      </c>
      <c r="D775" t="b" s="25">
        <f>D$3</f>
        <v>1</v>
      </c>
      <c r="E775" s="24">
        <f>IF(B775-B774&gt;0,(B775-B774)/'data'!$G$26*100-1,E774-C775)</f>
        <v>-220.188200270933</v>
      </c>
      <c r="F775" s="25">
        <f>3600*(B775*'data'!$C$15/1000-H775-I775)/C775</f>
        <v>563.896419055490</v>
      </c>
      <c r="G775" s="25">
        <f>IF(N775&gt;B775,0,IF(E775&gt;0,'data'!$H$29,IF(F775&lt;0,0,F775)))</f>
        <v>563.896419055490</v>
      </c>
      <c r="H775" s="30">
        <f>(J775*'data'!$C$16+K775*OFFSET('data'!$C$17,0,$D$3)-I774*(OFFSET('data'!$C$18,0,$D$3)+'data'!$C$19+OFFSET('data'!$C$20,0,$D$3)))*$C775/60</f>
        <v>-0.7838205733738181</v>
      </c>
      <c r="I775" s="30">
        <f>(G774/60)*$C775/60+H775+I774</f>
        <v>22.9093634968186</v>
      </c>
      <c r="J775" s="30">
        <f>J774+('data'!$C$19*I774-'data'!$C$16*J774)*$C775/60</f>
        <v>78.0582900493674</v>
      </c>
      <c r="K775" s="30">
        <f>K774+(OFFSET('data'!$C$20,0,$D$3)*I774-OFFSET('data'!$C$17,0,$D$3)*K774)*$C775/60</f>
        <v>139.359703446806</v>
      </c>
      <c r="L775" s="28">
        <f>$A775/60</f>
        <v>64.2093477672415</v>
      </c>
      <c r="M775" s="24">
        <f>I775/'data'!$C$15*1000</f>
        <v>3.50009641994083</v>
      </c>
      <c r="N775" s="24">
        <f>N774+'data'!$G$21*(M774-N774)/60*C774</f>
        <v>3.30883589990263</v>
      </c>
      <c r="O775" s="25">
        <f>IF(N775&lt;='data'!$G$22,1.89,1.47)</f>
        <v>1.47</v>
      </c>
      <c r="P775" s="24">
        <f>$A775</f>
        <v>3852.560866034490</v>
      </c>
      <c r="Q775" s="29">
        <f>'data'!$G$23-'data'!$G$23*(1-('data'!$G$22^O775)/('data'!$G$22^O775+N775^O775))</f>
        <v>42.9722624849123</v>
      </c>
      <c r="R775" s="29">
        <f>VLOOKUP(IF(P775-'data'!$G$24&lt;0,0,P775-'data'!$G$24),P2:Q1104,2)</f>
        <v>43.0676489270912</v>
      </c>
    </row>
    <row r="776" ht="20.05" customHeight="1">
      <c r="A776" s="22">
        <f>$A775+C775</f>
        <v>3857.560866034490</v>
      </c>
      <c r="B776" s="23">
        <v>3.5</v>
      </c>
      <c r="C776" s="24">
        <v>5</v>
      </c>
      <c r="D776" t="b" s="25">
        <f>D$3</f>
        <v>1</v>
      </c>
      <c r="E776" s="24">
        <f>IF(B776-B775&gt;0,(B776-B775)/'data'!$G$26*100-1,E775-C776)</f>
        <v>-225.188200270933</v>
      </c>
      <c r="F776" s="25">
        <f>3600*(B776*'data'!$C$15/1000-H776-I776)/C776</f>
        <v>563.446833154429</v>
      </c>
      <c r="G776" s="25">
        <f>IF(N776&gt;B776,0,IF(E776&gt;0,'data'!$H$29,IF(F776&lt;0,0,F776)))</f>
        <v>563.446833154429</v>
      </c>
      <c r="H776" s="30">
        <f>(J776*'data'!$C$16+K776*OFFSET('data'!$C$17,0,$D$3)-I775*(OFFSET('data'!$C$18,0,$D$3)+'data'!$C$19+OFFSET('data'!$C$20,0,$D$3)))*$C776/60</f>
        <v>-0.783192809710833</v>
      </c>
      <c r="I776" s="30">
        <f>(G775/60)*$C776/60+H776+I775</f>
        <v>22.9093601580182</v>
      </c>
      <c r="J776" s="30">
        <f>J775+('data'!$C$19*I775-'data'!$C$16*J775)*$C776/60</f>
        <v>78.15388958658851</v>
      </c>
      <c r="K776" s="30">
        <f>K775+(OFFSET('data'!$C$20,0,$D$3)*I775-OFFSET('data'!$C$17,0,$D$3)*K775)*$C776/60</f>
        <v>139.533214460388</v>
      </c>
      <c r="L776" s="28">
        <f>$A776/60</f>
        <v>64.2926811005748</v>
      </c>
      <c r="M776" s="24">
        <f>I776/'data'!$C$15*1000</f>
        <v>3.50009590983834</v>
      </c>
      <c r="N776" s="24">
        <f>N775+'data'!$G$21*(M775-N775)/60*C775</f>
        <v>3.31108650322312</v>
      </c>
      <c r="O776" s="25">
        <f>IF(N776&lt;='data'!$G$22,1.89,1.47)</f>
        <v>1.47</v>
      </c>
      <c r="P776" s="24">
        <f>$A776</f>
        <v>3857.560866034490</v>
      </c>
      <c r="Q776" s="29">
        <f>'data'!$G$23-'data'!$G$23*(1-('data'!$G$22^O776)/('data'!$G$22^O776+N776^O776))</f>
        <v>42.9491581731852</v>
      </c>
      <c r="R776" s="29">
        <f>VLOOKUP(IF(P776-'data'!$G$24&lt;0,0,P776-'data'!$G$24),P2:Q1104,2)</f>
        <v>43.043348962165</v>
      </c>
    </row>
    <row r="777" ht="20.05" customHeight="1">
      <c r="A777" s="22">
        <f>$A776+C776</f>
        <v>3862.560866034490</v>
      </c>
      <c r="B777" s="23">
        <v>3.5</v>
      </c>
      <c r="C777" s="24">
        <v>5</v>
      </c>
      <c r="D777" t="b" s="25">
        <f>D$3</f>
        <v>1</v>
      </c>
      <c r="E777" s="24">
        <f>IF(B777-B776&gt;0,(B777-B776)/'data'!$G$26*100-1,E776-C777)</f>
        <v>-230.188200270933</v>
      </c>
      <c r="F777" s="25">
        <f>3600*(B777*'data'!$C$15/1000-H777-I777)/C777</f>
        <v>562.999623178351</v>
      </c>
      <c r="G777" s="25">
        <f>IF(N777&gt;B777,0,IF(E777&gt;0,'data'!$H$29,IF(F777&lt;0,0,F777)))</f>
        <v>562.999623178351</v>
      </c>
      <c r="H777" s="30">
        <f>(J777*'data'!$C$16+K777*OFFSET('data'!$C$17,0,$D$3)-I776*(OFFSET('data'!$C$18,0,$D$3)+'data'!$C$19+OFFSET('data'!$C$20,0,$D$3)))*$C777/60</f>
        <v>-0.782568365395958</v>
      </c>
      <c r="I777" s="30">
        <f>(G776/60)*$C777/60+H777+I776</f>
        <v>22.9093568386701</v>
      </c>
      <c r="J777" s="30">
        <f>J776+('data'!$C$19*I776-'data'!$C$16*J776)*$C777/60</f>
        <v>78.2489280308577</v>
      </c>
      <c r="K777" s="30">
        <f>K776+(OFFSET('data'!$C$20,0,$D$3)*I776-OFFSET('data'!$C$17,0,$D$3)*K776)*$C777/60</f>
        <v>139.706658879380</v>
      </c>
      <c r="L777" s="28">
        <f>$A777/60</f>
        <v>64.3760144339082</v>
      </c>
      <c r="M777" s="24">
        <f>I777/'data'!$C$15*1000</f>
        <v>3.50009540270778</v>
      </c>
      <c r="N777" s="24">
        <f>N776+'data'!$G$21*(M776-N776)/60*C776</f>
        <v>3.31331061721197</v>
      </c>
      <c r="O777" s="25">
        <f>IF(N777&lt;='data'!$G$22,1.89,1.47)</f>
        <v>1.47</v>
      </c>
      <c r="P777" s="24">
        <f>$A777</f>
        <v>3862.560866034490</v>
      </c>
      <c r="Q777" s="29">
        <f>'data'!$G$23-'data'!$G$23*(1-('data'!$G$22^O777)/('data'!$G$22^O777+N777^O777))</f>
        <v>42.9263429500979</v>
      </c>
      <c r="R777" s="29">
        <f>VLOOKUP(IF(P777-'data'!$G$24&lt;0,0,P777-'data'!$G$24),P2:Q1104,2)</f>
        <v>43.0193539210801</v>
      </c>
    </row>
    <row r="778" ht="20.05" customHeight="1">
      <c r="A778" s="22">
        <f>$A777+C777</f>
        <v>3867.560866034490</v>
      </c>
      <c r="B778" s="23">
        <v>3.5</v>
      </c>
      <c r="C778" s="24">
        <v>5</v>
      </c>
      <c r="D778" t="b" s="25">
        <f>D$3</f>
        <v>1</v>
      </c>
      <c r="E778" s="24">
        <f>IF(B778-B777&gt;0,(B778-B777)/'data'!$G$26*100-1,E777-C778)</f>
        <v>-235.188200270933</v>
      </c>
      <c r="F778" s="25">
        <f>3600*(B778*'data'!$C$15/1000-H778-I778)/C778</f>
        <v>562.554775279263</v>
      </c>
      <c r="G778" s="25">
        <f>IF(N778&gt;B778,0,IF(E778&gt;0,'data'!$H$29,IF(F778&lt;0,0,F778)))</f>
        <v>562.554775279263</v>
      </c>
      <c r="H778" s="30">
        <f>(J778*'data'!$C$16+K778*OFFSET('data'!$C$17,0,$D$3)-I777*(OFFSET('data'!$C$18,0,$D$3)+'data'!$C$19+OFFSET('data'!$C$20,0,$D$3)))*$C778/60</f>
        <v>-0.781947221086369</v>
      </c>
      <c r="I778" s="30">
        <f>(G777/60)*$C778/60+H778+I777</f>
        <v>22.9093535386648</v>
      </c>
      <c r="J778" s="30">
        <f>J777+('data'!$C$19*I777-'data'!$C$16*J777)*$C778/60</f>
        <v>78.34340867533911</v>
      </c>
      <c r="K778" s="30">
        <f>K777+(OFFSET('data'!$C$20,0,$D$3)*I777-OFFSET('data'!$C$17,0,$D$3)*K777)*$C778/60</f>
        <v>139.880036729521</v>
      </c>
      <c r="L778" s="28">
        <f>$A778/60</f>
        <v>64.4593477672415</v>
      </c>
      <c r="M778" s="24">
        <f>I778/'data'!$C$15*1000</f>
        <v>3.50009489853241</v>
      </c>
      <c r="N778" s="24">
        <f>N777+'data'!$G$21*(M777-N777)/60*C777</f>
        <v>3.31550855360977</v>
      </c>
      <c r="O778" s="25">
        <f>IF(N778&lt;='data'!$G$22,1.89,1.47)</f>
        <v>1.47</v>
      </c>
      <c r="P778" s="24">
        <f>$A778</f>
        <v>3867.560866034490</v>
      </c>
      <c r="Q778" s="29">
        <f>'data'!$G$23-'data'!$G$23*(1-('data'!$G$22^O778)/('data'!$G$22^O778+N778^O778))</f>
        <v>42.9038129991598</v>
      </c>
      <c r="R778" s="29">
        <f>VLOOKUP(IF(P778-'data'!$G$24&lt;0,0,P778-'data'!$G$24),P2:Q1104,2)</f>
        <v>42.9956597577491</v>
      </c>
    </row>
    <row r="779" ht="20.05" customHeight="1">
      <c r="A779" s="22">
        <f>$A778+C778</f>
        <v>3872.560866034490</v>
      </c>
      <c r="B779" s="23">
        <v>3.5</v>
      </c>
      <c r="C779" s="24">
        <v>5</v>
      </c>
      <c r="D779" t="b" s="25">
        <f>D$3</f>
        <v>1</v>
      </c>
      <c r="E779" s="24">
        <f>IF(B779-B778&gt;0,(B779-B778)/'data'!$G$26*100-1,E778-C779)</f>
        <v>-240.188200270933</v>
      </c>
      <c r="F779" s="25">
        <f>3600*(B779*'data'!$C$15/1000-H779-I779)/C779</f>
        <v>562.112275695514</v>
      </c>
      <c r="G779" s="25">
        <f>IF(N779&gt;B779,0,IF(E779&gt;0,'data'!$H$29,IF(F779&lt;0,0,F779)))</f>
        <v>562.112275695514</v>
      </c>
      <c r="H779" s="30">
        <f>(J779*'data'!$C$16+K779*OFFSET('data'!$C$17,0,$D$3)-I778*(OFFSET('data'!$C$18,0,$D$3)+'data'!$C$19+OFFSET('data'!$C$20,0,$D$3)))*$C779/60</f>
        <v>-0.781329357553962</v>
      </c>
      <c r="I779" s="30">
        <f>(G778/60)*$C779/60+H779+I778</f>
        <v>22.9093502578876</v>
      </c>
      <c r="J779" s="30">
        <f>J778+('data'!$C$19*I778-'data'!$C$16*J778)*$C779/60</f>
        <v>78.4373347938688</v>
      </c>
      <c r="K779" s="30">
        <f>K778+(OFFSET('data'!$C$20,0,$D$3)*I778-OFFSET('data'!$C$17,0,$D$3)*K778)*$C779/60</f>
        <v>140.053348036540</v>
      </c>
      <c r="L779" s="28">
        <f>$A779/60</f>
        <v>64.5426811005748</v>
      </c>
      <c r="M779" s="24">
        <f>I779/'data'!$C$15*1000</f>
        <v>3.50009439729472</v>
      </c>
      <c r="N779" s="24">
        <f>N778+'data'!$G$21*(M778-N778)/60*C778</f>
        <v>3.31768062048858</v>
      </c>
      <c r="O779" s="25">
        <f>IF(N779&lt;='data'!$G$22,1.89,1.47)</f>
        <v>1.47</v>
      </c>
      <c r="P779" s="24">
        <f>$A779</f>
        <v>3872.560866034490</v>
      </c>
      <c r="Q779" s="29">
        <f>'data'!$G$23-'data'!$G$23*(1-('data'!$G$22^O779)/('data'!$G$22^O779+N779^O779))</f>
        <v>42.8815645589411</v>
      </c>
      <c r="R779" s="29">
        <f>VLOOKUP(IF(P779-'data'!$G$24&lt;0,0,P779-'data'!$G$24),P2:Q1104,2)</f>
        <v>42.9722624849123</v>
      </c>
    </row>
    <row r="780" ht="20.05" customHeight="1">
      <c r="A780" s="22">
        <f>$A779+C779</f>
        <v>3877.560866034490</v>
      </c>
      <c r="B780" s="23">
        <v>3.5</v>
      </c>
      <c r="C780" s="24">
        <v>5</v>
      </c>
      <c r="D780" t="b" s="25">
        <f>D$3</f>
        <v>1</v>
      </c>
      <c r="E780" s="24">
        <f>IF(B780-B779&gt;0,(B780-B779)/'data'!$G$26*100-1,E779-C780)</f>
        <v>-245.188200270933</v>
      </c>
      <c r="F780" s="25">
        <f>3600*(B780*'data'!$C$15/1000-H780-I780)/C780</f>
        <v>561.672110744850</v>
      </c>
      <c r="G780" s="25">
        <f>IF(N780&gt;B780,0,IF(E780&gt;0,'data'!$H$29,IF(F780&lt;0,0,F780)))</f>
        <v>561.672110744850</v>
      </c>
      <c r="H780" s="30">
        <f>(J780*'data'!$C$16+K780*OFFSET('data'!$C$17,0,$D$3)-I779*(OFFSET('data'!$C$18,0,$D$3)+'data'!$C$19+OFFSET('data'!$C$20,0,$D$3)))*$C780/60</f>
        <v>-0.780714755683107</v>
      </c>
      <c r="I780" s="30">
        <f>(G779/60)*$C780/60+H780+I779</f>
        <v>22.909346996226</v>
      </c>
      <c r="J780" s="30">
        <f>J779+('data'!$C$19*I779-'data'!$C$16*J779)*$C780/60</f>
        <v>78.530709641068</v>
      </c>
      <c r="K780" s="30">
        <f>K779+(OFFSET('data'!$C$20,0,$D$3)*I779-OFFSET('data'!$C$17,0,$D$3)*K779)*$C780/60</f>
        <v>140.226592826154</v>
      </c>
      <c r="L780" s="28">
        <f>$A780/60</f>
        <v>64.6260144339082</v>
      </c>
      <c r="M780" s="24">
        <f>I780/'data'!$C$15*1000</f>
        <v>3.50009389897751</v>
      </c>
      <c r="N780" s="24">
        <f>N779+'data'!$G$21*(M779-N779)/60*C779</f>
        <v>3.31982712229512</v>
      </c>
      <c r="O780" s="25">
        <f>IF(N780&lt;='data'!$G$22,1.89,1.47)</f>
        <v>1.47</v>
      </c>
      <c r="P780" s="24">
        <f>$A780</f>
        <v>3877.560866034490</v>
      </c>
      <c r="Q780" s="29">
        <f>'data'!$G$23-'data'!$G$23*(1-('data'!$G$22^O780)/('data'!$G$22^O780+N780^O780))</f>
        <v>42.8595939221706</v>
      </c>
      <c r="R780" s="29">
        <f>VLOOKUP(IF(P780-'data'!$G$24&lt;0,0,P780-'data'!$G$24),P2:Q1104,2)</f>
        <v>42.9491581731852</v>
      </c>
    </row>
    <row r="781" ht="20.05" customHeight="1">
      <c r="A781" s="22">
        <f>$A780+C780</f>
        <v>3882.560866034490</v>
      </c>
      <c r="B781" s="23">
        <v>3.5</v>
      </c>
      <c r="C781" s="24">
        <v>5</v>
      </c>
      <c r="D781" t="b" s="25">
        <f>D$3</f>
        <v>1</v>
      </c>
      <c r="E781" s="24">
        <f>IF(B781-B780&gt;0,(B781-B780)/'data'!$G$26*100-1,E780-C781)</f>
        <v>-250.188200270933</v>
      </c>
      <c r="F781" s="25">
        <f>3600*(B781*'data'!$C$15/1000-H781-I781)/C781</f>
        <v>561.234266825532</v>
      </c>
      <c r="G781" s="25">
        <f>IF(N781&gt;B781,0,IF(E781&gt;0,'data'!$H$29,IF(F781&lt;0,0,F781)))</f>
        <v>561.234266825532</v>
      </c>
      <c r="H781" s="30">
        <f>(J781*'data'!$C$16+K781*OFFSET('data'!$C$17,0,$D$3)-I780*(OFFSET('data'!$C$18,0,$D$3)+'data'!$C$19+OFFSET('data'!$C$20,0,$D$3)))*$C781/60</f>
        <v>-0.7801033964703979</v>
      </c>
      <c r="I781" s="30">
        <f>(G780/60)*$C781/60+H781+I780</f>
        <v>22.9093437535679</v>
      </c>
      <c r="J781" s="30">
        <f>J780+('data'!$C$19*I780-'data'!$C$16*J780)*$C781/60</f>
        <v>78.62353645245589</v>
      </c>
      <c r="K781" s="30">
        <f>K780+(OFFSET('data'!$C$20,0,$D$3)*I780-OFFSET('data'!$C$17,0,$D$3)*K780)*$C781/60</f>
        <v>140.399771124070</v>
      </c>
      <c r="L781" s="28">
        <f>$A781/60</f>
        <v>64.7093477672415</v>
      </c>
      <c r="M781" s="24">
        <f>I781/'data'!$C$15*1000</f>
        <v>3.50009340356366</v>
      </c>
      <c r="N781" s="24">
        <f>N780+'data'!$G$21*(M780-N780)/60*C780</f>
        <v>3.32194835989342</v>
      </c>
      <c r="O781" s="25">
        <f>IF(N781&lt;='data'!$G$22,1.89,1.47)</f>
        <v>1.47</v>
      </c>
      <c r="P781" s="24">
        <f>$A781</f>
        <v>3882.560866034490</v>
      </c>
      <c r="Q781" s="29">
        <f>'data'!$G$23-'data'!$G$23*(1-('data'!$G$22^O781)/('data'!$G$22^O781+N781^O781))</f>
        <v>42.8378974348522</v>
      </c>
      <c r="R781" s="29">
        <f>VLOOKUP(IF(P781-'data'!$G$24&lt;0,0,P781-'data'!$G$24),P2:Q1104,2)</f>
        <v>42.9263429500979</v>
      </c>
    </row>
    <row r="782" ht="20.05" customHeight="1">
      <c r="A782" s="22">
        <f>$A781+C781</f>
        <v>3887.560866034490</v>
      </c>
      <c r="B782" s="23">
        <v>3.5</v>
      </c>
      <c r="C782" s="24">
        <v>5</v>
      </c>
      <c r="D782" t="b" s="25">
        <f>D$3</f>
        <v>1</v>
      </c>
      <c r="E782" s="24">
        <f>IF(B782-B781&gt;0,(B782-B781)/'data'!$G$26*100-1,E781-C782)</f>
        <v>-255.188200270933</v>
      </c>
      <c r="F782" s="25">
        <f>3600*(B782*'data'!$C$15/1000-H782-I782)/C782</f>
        <v>560.798730415714</v>
      </c>
      <c r="G782" s="25">
        <f>IF(N782&gt;B782,0,IF(E782&gt;0,'data'!$H$29,IF(F782&lt;0,0,F782)))</f>
        <v>560.798730415714</v>
      </c>
      <c r="H782" s="30">
        <f>(J782*'data'!$C$16+K782*OFFSET('data'!$C$17,0,$D$3)-I781*(OFFSET('data'!$C$18,0,$D$3)+'data'!$C$19+OFFSET('data'!$C$20,0,$D$3)))*$C782/60</f>
        <v>-0.779495261023895</v>
      </c>
      <c r="I782" s="30">
        <f>(G781/60)*$C782/60+H782+I781</f>
        <v>22.9093405298017</v>
      </c>
      <c r="J782" s="30">
        <f>J781+('data'!$C$19*I781-'data'!$C$16*J781)*$C782/60</f>
        <v>78.7158184445618</v>
      </c>
      <c r="K782" s="30">
        <f>K781+(OFFSET('data'!$C$20,0,$D$3)*I781-OFFSET('data'!$C$17,0,$D$3)*K781)*$C782/60</f>
        <v>140.572882955983</v>
      </c>
      <c r="L782" s="28">
        <f>$A782/60</f>
        <v>64.7926811005748</v>
      </c>
      <c r="M782" s="24">
        <f>I782/'data'!$C$15*1000</f>
        <v>3.50009291103611</v>
      </c>
      <c r="N782" s="24">
        <f>N781+'data'!$G$21*(M781-N781)/60*C781</f>
        <v>3.32404463060696</v>
      </c>
      <c r="O782" s="25">
        <f>IF(N782&lt;='data'!$G$22,1.89,1.47)</f>
        <v>1.47</v>
      </c>
      <c r="P782" s="24">
        <f>$A782</f>
        <v>3887.560866034490</v>
      </c>
      <c r="Q782" s="29">
        <f>'data'!$G$23-'data'!$G$23*(1-('data'!$G$22^O782)/('data'!$G$22^O782+N782^O782))</f>
        <v>42.8164714953976</v>
      </c>
      <c r="R782" s="29">
        <f>VLOOKUP(IF(P782-'data'!$G$24&lt;0,0,P782-'data'!$G$24),P2:Q1104,2)</f>
        <v>42.9038129991598</v>
      </c>
    </row>
    <row r="783" ht="20.05" customHeight="1">
      <c r="A783" s="22">
        <f>$A782+C782</f>
        <v>3892.560866034490</v>
      </c>
      <c r="B783" s="23">
        <v>3.5</v>
      </c>
      <c r="C783" s="24">
        <v>5</v>
      </c>
      <c r="D783" t="b" s="25">
        <f>D$3</f>
        <v>1</v>
      </c>
      <c r="E783" s="24">
        <f>IF(B783-B782&gt;0,(B783-B782)/'data'!$G$26*100-1,E782-C783)</f>
        <v>-260.188200270933</v>
      </c>
      <c r="F783" s="25">
        <f>3600*(B783*'data'!$C$15/1000-H783-I783)/C783</f>
        <v>560.365488072764</v>
      </c>
      <c r="G783" s="25">
        <f>IF(N783&gt;B783,0,IF(E783&gt;0,'data'!$H$29,IF(F783&lt;0,0,F783)))</f>
        <v>560.365488072764</v>
      </c>
      <c r="H783" s="30">
        <f>(J783*'data'!$C$16+K783*OFFSET('data'!$C$17,0,$D$3)-I782*(OFFSET('data'!$C$18,0,$D$3)+'data'!$C$19+OFFSET('data'!$C$20,0,$D$3)))*$C783/60</f>
        <v>-0.778890330562476</v>
      </c>
      <c r="I783" s="30">
        <f>(G782/60)*$C783/60+H783+I782</f>
        <v>22.9093373248166</v>
      </c>
      <c r="J783" s="30">
        <f>J782+('data'!$C$19*I782-'data'!$C$16*J782)*$C783/60</f>
        <v>78.8075588150367</v>
      </c>
      <c r="K783" s="30">
        <f>K782+(OFFSET('data'!$C$20,0,$D$3)*I782-OFFSET('data'!$C$17,0,$D$3)*K782)*$C783/60</f>
        <v>140.745928347578</v>
      </c>
      <c r="L783" s="28">
        <f>$A783/60</f>
        <v>64.8760144339082</v>
      </c>
      <c r="M783" s="24">
        <f>I783/'data'!$C$15*1000</f>
        <v>3.50009242137795</v>
      </c>
      <c r="N783" s="24">
        <f>N782+'data'!$G$21*(M782-N782)/60*C782</f>
        <v>3.32611622826036</v>
      </c>
      <c r="O783" s="25">
        <f>IF(N783&lt;='data'!$G$22,1.89,1.47)</f>
        <v>1.47</v>
      </c>
      <c r="P783" s="24">
        <f>$A783</f>
        <v>3892.560866034490</v>
      </c>
      <c r="Q783" s="29">
        <f>'data'!$G$23-'data'!$G$23*(1-('data'!$G$22^O783)/('data'!$G$22^O783+N783^O783))</f>
        <v>42.7953125537747</v>
      </c>
      <c r="R783" s="29">
        <f>VLOOKUP(IF(P783-'data'!$G$24&lt;0,0,P783-'data'!$G$24),P2:Q1104,2)</f>
        <v>42.8815645589411</v>
      </c>
    </row>
    <row r="784" ht="20.05" customHeight="1">
      <c r="A784" s="22">
        <f>$A783+C783</f>
        <v>3897.560866034490</v>
      </c>
      <c r="B784" s="23">
        <v>3.5</v>
      </c>
      <c r="C784" s="24">
        <v>5</v>
      </c>
      <c r="D784" t="b" s="25">
        <f>D$3</f>
        <v>1</v>
      </c>
      <c r="E784" s="24">
        <f>IF(B784-B783&gt;0,(B784-B783)/'data'!$G$26*100-1,E783-C784)</f>
        <v>-265.188200270933</v>
      </c>
      <c r="F784" s="25">
        <f>3600*(B784*'data'!$C$15/1000-H784-I784)/C784</f>
        <v>559.9345264328809</v>
      </c>
      <c r="G784" s="25">
        <f>IF(N784&gt;B784,0,IF(E784&gt;0,'data'!$H$29,IF(F784&lt;0,0,F784)))</f>
        <v>559.9345264328809</v>
      </c>
      <c r="H784" s="30">
        <f>(J784*'data'!$C$16+K784*OFFSET('data'!$C$17,0,$D$3)-I783*(OFFSET('data'!$C$18,0,$D$3)+'data'!$C$19+OFFSET('data'!$C$20,0,$D$3)))*$C784/60</f>
        <v>-0.778288586415205</v>
      </c>
      <c r="I784" s="30">
        <f>(G783/60)*$C784/60+H784+I783</f>
        <v>22.9093341385025</v>
      </c>
      <c r="J784" s="30">
        <f>J783+('data'!$C$19*I783-'data'!$C$16*J783)*$C784/60</f>
        <v>78.8987607427638</v>
      </c>
      <c r="K784" s="30">
        <f>K783+(OFFSET('data'!$C$20,0,$D$3)*I783-OFFSET('data'!$C$17,0,$D$3)*K783)*$C784/60</f>
        <v>140.918907324528</v>
      </c>
      <c r="L784" s="28">
        <f>$A784/60</f>
        <v>64.9593477672415</v>
      </c>
      <c r="M784" s="24">
        <f>I784/'data'!$C$15*1000</f>
        <v>3.50009193457234</v>
      </c>
      <c r="N784" s="24">
        <f>N783+'data'!$G$21*(M783-N783)/60*C783</f>
        <v>3.32816344322055</v>
      </c>
      <c r="O784" s="25">
        <f>IF(N784&lt;='data'!$G$22,1.89,1.47)</f>
        <v>1.47</v>
      </c>
      <c r="P784" s="24">
        <f>$A784</f>
        <v>3897.560866034490</v>
      </c>
      <c r="Q784" s="29">
        <f>'data'!$G$23-'data'!$G$23*(1-('data'!$G$22^O784)/('data'!$G$22^O784+N784^O784))</f>
        <v>42.7744171106725</v>
      </c>
      <c r="R784" s="29">
        <f>VLOOKUP(IF(P784-'data'!$G$24&lt;0,0,P784-'data'!$G$24),P2:Q1104,2)</f>
        <v>42.8595939221706</v>
      </c>
    </row>
    <row r="785" ht="20.05" customHeight="1">
      <c r="A785" s="22">
        <f>$A784+C784</f>
        <v>3902.560866034490</v>
      </c>
      <c r="B785" s="23">
        <v>3.5</v>
      </c>
      <c r="C785" s="24">
        <v>5</v>
      </c>
      <c r="D785" t="b" s="25">
        <f>D$3</f>
        <v>1</v>
      </c>
      <c r="E785" s="24">
        <f>IF(B785-B784&gt;0,(B785-B784)/'data'!$G$26*100-1,E784-C785)</f>
        <v>-270.188200270933</v>
      </c>
      <c r="F785" s="25">
        <f>3600*(B785*'data'!$C$15/1000-H785-I785)/C785</f>
        <v>559.505832210837</v>
      </c>
      <c r="G785" s="25">
        <f>IF(N785&gt;B785,0,IF(E785&gt;0,'data'!$H$29,IF(F785&lt;0,0,F785)))</f>
        <v>559.505832210837</v>
      </c>
      <c r="H785" s="30">
        <f>(J785*'data'!$C$16+K785*OFFSET('data'!$C$17,0,$D$3)-I784*(OFFSET('data'!$C$18,0,$D$3)+'data'!$C$19+OFFSET('data'!$C$20,0,$D$3)))*$C785/60</f>
        <v>-0.7776900100206769</v>
      </c>
      <c r="I785" s="30">
        <f>(G784/60)*$C785/60+H785+I784</f>
        <v>22.9093309707497</v>
      </c>
      <c r="J785" s="30">
        <f>J784+('data'!$C$19*I784-'data'!$C$16*J784)*$C785/60</f>
        <v>78.9894273879688</v>
      </c>
      <c r="K785" s="30">
        <f>K784+(OFFSET('data'!$C$20,0,$D$3)*I784-OFFSET('data'!$C$17,0,$D$3)*K784)*$C785/60</f>
        <v>141.091819912496</v>
      </c>
      <c r="L785" s="28">
        <f>$A785/60</f>
        <v>65.0426811005748</v>
      </c>
      <c r="M785" s="24">
        <f>I785/'data'!$C$15*1000</f>
        <v>3.50009145060254</v>
      </c>
      <c r="N785" s="24">
        <f>N784+'data'!$G$21*(M784-N784)/60*C784</f>
        <v>3.33018656243745</v>
      </c>
      <c r="O785" s="25">
        <f>IF(N785&lt;='data'!$G$22,1.89,1.47)</f>
        <v>1.47</v>
      </c>
      <c r="P785" s="24">
        <f>$A785</f>
        <v>3902.560866034490</v>
      </c>
      <c r="Q785" s="29">
        <f>'data'!$G$23-'data'!$G$23*(1-('data'!$G$22^O785)/('data'!$G$22^O785+N785^O785))</f>
        <v>42.753781716682</v>
      </c>
      <c r="R785" s="29">
        <f>VLOOKUP(IF(P785-'data'!$G$24&lt;0,0,P785-'data'!$G$24),P2:Q1104,2)</f>
        <v>42.8378974348522</v>
      </c>
    </row>
    <row r="786" ht="20.05" customHeight="1">
      <c r="A786" s="22">
        <f>$A785+C785</f>
        <v>3907.560866034490</v>
      </c>
      <c r="B786" s="23">
        <v>3.5</v>
      </c>
      <c r="C786" s="24">
        <v>5</v>
      </c>
      <c r="D786" t="b" s="25">
        <f>D$3</f>
        <v>1</v>
      </c>
      <c r="E786" s="24">
        <f>IF(B786-B785&gt;0,(B786-B785)/'data'!$G$26*100-1,E785-C786)</f>
        <v>-275.188200270933</v>
      </c>
      <c r="F786" s="25">
        <f>3600*(B786*'data'!$C$15/1000-H786-I786)/C786</f>
        <v>559.079392199072</v>
      </c>
      <c r="G786" s="25">
        <f>IF(N786&gt;B786,0,IF(E786&gt;0,'data'!$H$29,IF(F786&lt;0,0,F786)))</f>
        <v>559.079392199072</v>
      </c>
      <c r="H786" s="30">
        <f>(J786*'data'!$C$16+K786*OFFSET('data'!$C$17,0,$D$3)-I785*(OFFSET('data'!$C$18,0,$D$3)+'data'!$C$19+OFFSET('data'!$C$20,0,$D$3)))*$C786/60</f>
        <v>-0.77709458292636</v>
      </c>
      <c r="I786" s="30">
        <f>(G785/60)*$C786/60+H786+I785</f>
        <v>22.9093278214495</v>
      </c>
      <c r="J786" s="30">
        <f>J785+('data'!$C$19*I785-'data'!$C$16*J785)*$C786/60</f>
        <v>79.07956189232959</v>
      </c>
      <c r="K786" s="30">
        <f>K785+(OFFSET('data'!$C$20,0,$D$3)*I785-OFFSET('data'!$C$17,0,$D$3)*K785)*$C786/60</f>
        <v>141.264666137134</v>
      </c>
      <c r="L786" s="28">
        <f>$A786/60</f>
        <v>65.1260144339082</v>
      </c>
      <c r="M786" s="24">
        <f>I786/'data'!$C$15*1000</f>
        <v>3.50009096945192</v>
      </c>
      <c r="N786" s="24">
        <f>N785+'data'!$G$21*(M785-N785)/60*C785</f>
        <v>3.33218586948417</v>
      </c>
      <c r="O786" s="25">
        <f>IF(N786&lt;='data'!$G$22,1.89,1.47)</f>
        <v>1.47</v>
      </c>
      <c r="P786" s="24">
        <f>$A786</f>
        <v>3907.560866034490</v>
      </c>
      <c r="Q786" s="29">
        <f>'data'!$G$23-'data'!$G$23*(1-('data'!$G$22^O786)/('data'!$G$22^O786+N786^O786))</f>
        <v>42.7334029714919</v>
      </c>
      <c r="R786" s="29">
        <f>VLOOKUP(IF(P786-'data'!$G$24&lt;0,0,P786-'data'!$G$24),P2:Q1104,2)</f>
        <v>42.8164714953976</v>
      </c>
    </row>
    <row r="787" ht="20.05" customHeight="1">
      <c r="A787" s="22">
        <f>$A786+C786</f>
        <v>3912.560866034490</v>
      </c>
      <c r="B787" s="23">
        <v>3.5</v>
      </c>
      <c r="C787" s="24">
        <v>5</v>
      </c>
      <c r="D787" t="b" s="25">
        <f>D$3</f>
        <v>1</v>
      </c>
      <c r="E787" s="24">
        <f>IF(B787-B786&gt;0,(B787-B786)/'data'!$G$26*100-1,E786-C787)</f>
        <v>-280.188200270933</v>
      </c>
      <c r="F787" s="25">
        <f>3600*(B787*'data'!$C$15/1000-H787-I787)/C787</f>
        <v>558.655193267695</v>
      </c>
      <c r="G787" s="25">
        <f>IF(N787&gt;B787,0,IF(E787&gt;0,'data'!$H$29,IF(F787&lt;0,0,F787)))</f>
        <v>558.655193267695</v>
      </c>
      <c r="H787" s="30">
        <f>(J787*'data'!$C$16+K787*OFFSET('data'!$C$17,0,$D$3)-I786*(OFFSET('data'!$C$18,0,$D$3)+'data'!$C$19+OFFSET('data'!$C$20,0,$D$3)))*$C787/60</f>
        <v>-0.776502286787991</v>
      </c>
      <c r="I787" s="30">
        <f>(G786/60)*$C787/60+H787+I786</f>
        <v>22.9093246904936</v>
      </c>
      <c r="J787" s="30">
        <f>J786+('data'!$C$19*I786-'data'!$C$16*J786)*$C787/60</f>
        <v>79.1691673790848</v>
      </c>
      <c r="K787" s="30">
        <f>K786+(OFFSET('data'!$C$20,0,$D$3)*I786-OFFSET('data'!$C$17,0,$D$3)*K786)*$C787/60</f>
        <v>141.437446024083</v>
      </c>
      <c r="L787" s="28">
        <f>$A787/60</f>
        <v>65.2093477672415</v>
      </c>
      <c r="M787" s="24">
        <f>I787/'data'!$C$15*1000</f>
        <v>3.50009049110395</v>
      </c>
      <c r="N787" s="24">
        <f>N786+'data'!$G$21*(M786-N786)/60*C786</f>
        <v>3.33416164459677</v>
      </c>
      <c r="O787" s="25">
        <f>IF(N787&lt;='data'!$G$22,1.89,1.47)</f>
        <v>1.47</v>
      </c>
      <c r="P787" s="24">
        <f>$A787</f>
        <v>3912.560866034490</v>
      </c>
      <c r="Q787" s="29">
        <f>'data'!$G$23-'data'!$G$23*(1-('data'!$G$22^O787)/('data'!$G$22^O787+N787^O787))</f>
        <v>42.7132775230994</v>
      </c>
      <c r="R787" s="29">
        <f>VLOOKUP(IF(P787-'data'!$G$24&lt;0,0,P787-'data'!$G$24),P2:Q1104,2)</f>
        <v>42.7953125537747</v>
      </c>
    </row>
    <row r="788" ht="20.05" customHeight="1">
      <c r="A788" s="22">
        <f>$A787+C787</f>
        <v>3917.560866034490</v>
      </c>
      <c r="B788" s="23">
        <v>3.5</v>
      </c>
      <c r="C788" s="24">
        <v>5</v>
      </c>
      <c r="D788" t="b" s="25">
        <f>D$3</f>
        <v>1</v>
      </c>
      <c r="E788" s="24">
        <f>IF(B788-B787&gt;0,(B788-B787)/'data'!$G$26*100-1,E787-C788)</f>
        <v>-285.188200270933</v>
      </c>
      <c r="F788" s="25">
        <f>3600*(B788*'data'!$C$15/1000-H788-I788)/C788</f>
        <v>558.233222363849</v>
      </c>
      <c r="G788" s="25">
        <f>IF(N788&gt;B788,0,IF(E788&gt;0,'data'!$H$29,IF(F788&lt;0,0,F788)))</f>
        <v>558.233222363849</v>
      </c>
      <c r="H788" s="30">
        <f>(J788*'data'!$C$16+K788*OFFSET('data'!$C$17,0,$D$3)-I787*(OFFSET('data'!$C$18,0,$D$3)+'data'!$C$19+OFFSET('data'!$C$20,0,$D$3)))*$C788/60</f>
        <v>-0.775913103368905</v>
      </c>
      <c r="I788" s="30">
        <f>(G787/60)*$C788/60+H788+I787</f>
        <v>22.9093215777743</v>
      </c>
      <c r="J788" s="30">
        <f>J787+('data'!$C$19*I787-'data'!$C$16*J787)*$C788/60</f>
        <v>79.2582469531422</v>
      </c>
      <c r="K788" s="30">
        <f>K787+(OFFSET('data'!$C$20,0,$D$3)*I787-OFFSET('data'!$C$17,0,$D$3)*K787)*$C788/60</f>
        <v>141.610159598972</v>
      </c>
      <c r="L788" s="28">
        <f>$A788/60</f>
        <v>65.2926811005748</v>
      </c>
      <c r="M788" s="24">
        <f>I788/'data'!$C$15*1000</f>
        <v>3.50009001554217</v>
      </c>
      <c r="N788" s="24">
        <f>N787+'data'!$G$21*(M787-N787)/60*C787</f>
        <v>3.33611416471352</v>
      </c>
      <c r="O788" s="25">
        <f>IF(N788&lt;='data'!$G$22,1.89,1.47)</f>
        <v>1.47</v>
      </c>
      <c r="P788" s="24">
        <f>$A788</f>
        <v>3917.560866034490</v>
      </c>
      <c r="Q788" s="29">
        <f>'data'!$G$23-'data'!$G$23*(1-('data'!$G$22^O788)/('data'!$G$22^O788+N788^O788))</f>
        <v>42.6934020670357</v>
      </c>
      <c r="R788" s="29">
        <f>VLOOKUP(IF(P788-'data'!$G$24&lt;0,0,P788-'data'!$G$24),P2:Q1104,2)</f>
        <v>42.7744171106725</v>
      </c>
    </row>
    <row r="789" ht="20.05" customHeight="1">
      <c r="A789" s="22">
        <f>$A788+C788</f>
        <v>3922.560866034490</v>
      </c>
      <c r="B789" s="23">
        <v>3.5</v>
      </c>
      <c r="C789" s="24">
        <v>5</v>
      </c>
      <c r="D789" t="b" s="25">
        <f>D$3</f>
        <v>1</v>
      </c>
      <c r="E789" s="24">
        <f>IF(B789-B788&gt;0,(B789-B788)/'data'!$G$26*100-1,E788-C789)</f>
        <v>-290.188200270933</v>
      </c>
      <c r="F789" s="25">
        <f>3600*(B789*'data'!$C$15/1000-H789-I789)/C789</f>
        <v>557.8134665111299</v>
      </c>
      <c r="G789" s="25">
        <f>IF(N789&gt;B789,0,IF(E789&gt;0,'data'!$H$29,IF(F789&lt;0,0,F789)))</f>
        <v>557.8134665111299</v>
      </c>
      <c r="H789" s="30">
        <f>(J789*'data'!$C$16+K789*OFFSET('data'!$C$17,0,$D$3)-I788*(OFFSET('data'!$C$18,0,$D$3)+'data'!$C$19+OFFSET('data'!$C$20,0,$D$3)))*$C789/60</f>
        <v>-0.775327014539418</v>
      </c>
      <c r="I789" s="30">
        <f>(G788/60)*$C789/60+H789+I788</f>
        <v>22.9093184831847</v>
      </c>
      <c r="J789" s="30">
        <f>J788+('data'!$C$19*I788-'data'!$C$16*J788)*$C789/60</f>
        <v>79.3468037011862</v>
      </c>
      <c r="K789" s="30">
        <f>K788+(OFFSET('data'!$C$20,0,$D$3)*I788-OFFSET('data'!$C$17,0,$D$3)*K788)*$C789/60</f>
        <v>141.782806887421</v>
      </c>
      <c r="L789" s="28">
        <f>$A789/60</f>
        <v>65.3760144339082</v>
      </c>
      <c r="M789" s="24">
        <f>I789/'data'!$C$15*1000</f>
        <v>3.50008954275025</v>
      </c>
      <c r="N789" s="24">
        <f>N788+'data'!$G$21*(M788-N788)/60*C788</f>
        <v>3.33804370351369</v>
      </c>
      <c r="O789" s="25">
        <f>IF(N789&lt;='data'!$G$22,1.89,1.47)</f>
        <v>1.47</v>
      </c>
      <c r="P789" s="24">
        <f>$A789</f>
        <v>3922.560866034490</v>
      </c>
      <c r="Q789" s="29">
        <f>'data'!$G$23-'data'!$G$23*(1-('data'!$G$22^O789)/('data'!$G$22^O789+N789^O789))</f>
        <v>42.6737733456059</v>
      </c>
      <c r="R789" s="29">
        <f>VLOOKUP(IF(P789-'data'!$G$24&lt;0,0,P789-'data'!$G$24),P2:Q1104,2)</f>
        <v>42.753781716682</v>
      </c>
    </row>
    <row r="790" ht="20.05" customHeight="1">
      <c r="A790" s="22">
        <f>$A789+C789</f>
        <v>3927.560866034490</v>
      </c>
      <c r="B790" s="23">
        <v>3.5</v>
      </c>
      <c r="C790" s="24">
        <v>5</v>
      </c>
      <c r="D790" t="b" s="25">
        <f>D$3</f>
        <v>1</v>
      </c>
      <c r="E790" s="24">
        <f>IF(B790-B789&gt;0,(B790-B789)/'data'!$G$26*100-1,E789-C790)</f>
        <v>-295.188200270933</v>
      </c>
      <c r="F790" s="25">
        <f>3600*(B790*'data'!$C$15/1000-H790-I790)/C790</f>
        <v>557.3959128093539</v>
      </c>
      <c r="G790" s="25">
        <f>IF(N790&gt;B790,0,IF(E790&gt;0,'data'!$H$29,IF(F790&lt;0,0,F790)))</f>
        <v>557.3959128093539</v>
      </c>
      <c r="H790" s="30">
        <f>(J790*'data'!$C$16+K790*OFFSET('data'!$C$17,0,$D$3)-I789*(OFFSET('data'!$C$18,0,$D$3)+'data'!$C$19+OFFSET('data'!$C$20,0,$D$3)))*$C790/60</f>
        <v>-0.774744002276207</v>
      </c>
      <c r="I790" s="30">
        <f>(G789/60)*$C790/60+H790+I789</f>
        <v>22.9093154066184</v>
      </c>
      <c r="J790" s="30">
        <f>J789+('data'!$C$19*I789-'data'!$C$16*J789)*$C790/60</f>
        <v>79.4348406917849</v>
      </c>
      <c r="K790" s="30">
        <f>K789+(OFFSET('data'!$C$20,0,$D$3)*I789-OFFSET('data'!$C$17,0,$D$3)*K789)*$C790/60</f>
        <v>141.955387915038</v>
      </c>
      <c r="L790" s="28">
        <f>$A790/60</f>
        <v>65.4593477672415</v>
      </c>
      <c r="M790" s="24">
        <f>I790/'data'!$C$15*1000</f>
        <v>3.50008907271193</v>
      </c>
      <c r="N790" s="24">
        <f>N789+'data'!$G$21*(M789-N789)/60*C789</f>
        <v>3.33995053145593</v>
      </c>
      <c r="O790" s="25">
        <f>IF(N790&lt;='data'!$G$22,1.89,1.47)</f>
        <v>1.47</v>
      </c>
      <c r="P790" s="24">
        <f>$A790</f>
        <v>3927.560866034490</v>
      </c>
      <c r="Q790" s="29">
        <f>'data'!$G$23-'data'!$G$23*(1-('data'!$G$22^O790)/('data'!$G$22^O790+N790^O790))</f>
        <v>42.654388147143</v>
      </c>
      <c r="R790" s="29">
        <f>VLOOKUP(IF(P790-'data'!$G$24&lt;0,0,P790-'data'!$G$24),P2:Q1104,2)</f>
        <v>42.7334029714919</v>
      </c>
    </row>
    <row r="791" ht="20.05" customHeight="1">
      <c r="A791" s="22">
        <f>$A790+C790</f>
        <v>3932.560866034490</v>
      </c>
      <c r="B791" s="23">
        <v>3.5</v>
      </c>
      <c r="C791" s="24">
        <v>5</v>
      </c>
      <c r="D791" t="b" s="25">
        <f>D$3</f>
        <v>1</v>
      </c>
      <c r="E791" s="24">
        <f>IF(B791-B790&gt;0,(B791-B790)/'data'!$G$26*100-1,E790-C791)</f>
        <v>-300.188200270933</v>
      </c>
      <c r="F791" s="25">
        <f>3600*(B791*'data'!$C$15/1000-H791-I791)/C791</f>
        <v>556.980548433952</v>
      </c>
      <c r="G791" s="25">
        <f>IF(N791&gt;B791,0,IF(E791&gt;0,'data'!$H$29,IF(F791&lt;0,0,F791)))</f>
        <v>556.980548433952</v>
      </c>
      <c r="H791" s="30">
        <f>(J791*'data'!$C$16+K791*OFFSET('data'!$C$17,0,$D$3)-I790*(OFFSET('data'!$C$18,0,$D$3)+'data'!$C$19+OFFSET('data'!$C$20,0,$D$3)))*$C791/60</f>
        <v>-0.77416404866167</v>
      </c>
      <c r="I791" s="30">
        <f>(G790/60)*$C791/60+H791+I790</f>
        <v>22.9093123479697</v>
      </c>
      <c r="J791" s="30">
        <f>J790+('data'!$C$19*I790-'data'!$C$16*J790)*$C791/60</f>
        <v>79.5223609754965</v>
      </c>
      <c r="K791" s="30">
        <f>K790+(OFFSET('data'!$C$20,0,$D$3)*I790-OFFSET('data'!$C$17,0,$D$3)*K790)*$C791/60</f>
        <v>142.127902707420</v>
      </c>
      <c r="L791" s="28">
        <f>$A791/60</f>
        <v>65.5426811005748</v>
      </c>
      <c r="M791" s="24">
        <f>I791/'data'!$C$15*1000</f>
        <v>3.50008860541107</v>
      </c>
      <c r="N791" s="24">
        <f>N790+'data'!$G$21*(M790-N790)/60*C790</f>
        <v>3.34183491581616</v>
      </c>
      <c r="O791" s="25">
        <f>IF(N791&lt;='data'!$G$22,1.89,1.47)</f>
        <v>1.47</v>
      </c>
      <c r="P791" s="24">
        <f>$A791</f>
        <v>3932.560866034490</v>
      </c>
      <c r="Q791" s="29">
        <f>'data'!$G$23-'data'!$G$23*(1-('data'!$G$22^O791)/('data'!$G$22^O791+N791^O791))</f>
        <v>42.6352433052754</v>
      </c>
      <c r="R791" s="29">
        <f>VLOOKUP(IF(P791-'data'!$G$24&lt;0,0,P791-'data'!$G$24),P2:Q1104,2)</f>
        <v>42.7132775230994</v>
      </c>
    </row>
    <row r="792" ht="20.05" customHeight="1">
      <c r="A792" s="22">
        <f>$A791+C791</f>
        <v>3937.560866034490</v>
      </c>
      <c r="B792" s="23">
        <v>3.5</v>
      </c>
      <c r="C792" s="24">
        <v>5</v>
      </c>
      <c r="D792" t="b" s="25">
        <f>D$3</f>
        <v>1</v>
      </c>
      <c r="E792" s="24">
        <f>IF(B792-B791&gt;0,(B792-B791)/'data'!$G$26*100-1,E791-C792)</f>
        <v>-305.188200270933</v>
      </c>
      <c r="F792" s="25">
        <f>3600*(B792*'data'!$C$15/1000-H792-I792)/C792</f>
        <v>556.567360635604</v>
      </c>
      <c r="G792" s="25">
        <f>IF(N792&gt;B792,0,IF(E792&gt;0,'data'!$H$29,IF(F792&lt;0,0,F792)))</f>
        <v>556.567360635604</v>
      </c>
      <c r="H792" s="30">
        <f>(J792*'data'!$C$16+K792*OFFSET('data'!$C$17,0,$D$3)-I791*(OFFSET('data'!$C$18,0,$D$3)+'data'!$C$19+OFFSET('data'!$C$20,0,$D$3)))*$C792/60</f>
        <v>-0.77358713588332</v>
      </c>
      <c r="I792" s="30">
        <f>(G791/60)*$C792/60+H792+I791</f>
        <v>22.9093093071335</v>
      </c>
      <c r="J792" s="30">
        <f>J791+('data'!$C$19*I791-'data'!$C$16*J791)*$C792/60</f>
        <v>79.60936758497471</v>
      </c>
      <c r="K792" s="30">
        <f>K791+(OFFSET('data'!$C$20,0,$D$3)*I791-OFFSET('data'!$C$17,0,$D$3)*K791)*$C792/60</f>
        <v>142.300351290153</v>
      </c>
      <c r="L792" s="28">
        <f>$A792/60</f>
        <v>65.6260144339082</v>
      </c>
      <c r="M792" s="24">
        <f>I792/'data'!$C$15*1000</f>
        <v>3.5000881408316</v>
      </c>
      <c r="N792" s="24">
        <f>N791+'data'!$G$21*(M791-N791)/60*C791</f>
        <v>3.343697120725</v>
      </c>
      <c r="O792" s="25">
        <f>IF(N792&lt;='data'!$G$22,1.89,1.47)</f>
        <v>1.47</v>
      </c>
      <c r="P792" s="24">
        <f>$A792</f>
        <v>3937.560866034490</v>
      </c>
      <c r="Q792" s="29">
        <f>'data'!$G$23-'data'!$G$23*(1-('data'!$G$22^O792)/('data'!$G$22^O792+N792^O792))</f>
        <v>42.616335698208</v>
      </c>
      <c r="R792" s="29">
        <f>VLOOKUP(IF(P792-'data'!$G$24&lt;0,0,P792-'data'!$G$24),P2:Q1104,2)</f>
        <v>42.6934020670357</v>
      </c>
    </row>
    <row r="793" ht="20.05" customHeight="1">
      <c r="A793" s="22">
        <f>$A792+C792</f>
        <v>3942.560866034490</v>
      </c>
      <c r="B793" s="23">
        <v>3.5</v>
      </c>
      <c r="C793" s="24">
        <v>5</v>
      </c>
      <c r="D793" t="b" s="25">
        <f>D$3</f>
        <v>1</v>
      </c>
      <c r="E793" s="24">
        <f>IF(B793-B792&gt;0,(B793-B792)/'data'!$G$26*100-1,E792-C793)</f>
        <v>-310.188200270933</v>
      </c>
      <c r="F793" s="25">
        <f>3600*(B793*'data'!$C$15/1000-H793-I793)/C793</f>
        <v>556.156336739791</v>
      </c>
      <c r="G793" s="25">
        <f>IF(N793&gt;B793,0,IF(E793&gt;0,'data'!$H$29,IF(F793&lt;0,0,F793)))</f>
        <v>556.156336739791</v>
      </c>
      <c r="H793" s="30">
        <f>(J793*'data'!$C$16+K793*OFFSET('data'!$C$17,0,$D$3)-I792*(OFFSET('data'!$C$18,0,$D$3)+'data'!$C$19+OFFSET('data'!$C$20,0,$D$3)))*$C793/60</f>
        <v>-0.773013246233158</v>
      </c>
      <c r="I793" s="30">
        <f>(G792/60)*$C793/60+H793+I792</f>
        <v>22.9093062840053</v>
      </c>
      <c r="J793" s="30">
        <f>J792+('data'!$C$19*I792-'data'!$C$16*J792)*$C793/60</f>
        <v>79.695863535074</v>
      </c>
      <c r="K793" s="30">
        <f>K792+(OFFSET('data'!$C$20,0,$D$3)*I792-OFFSET('data'!$C$17,0,$D$3)*K792)*$C793/60</f>
        <v>142.472733688813</v>
      </c>
      <c r="L793" s="28">
        <f>$A793/60</f>
        <v>65.7093477672415</v>
      </c>
      <c r="M793" s="24">
        <f>I793/'data'!$C$15*1000</f>
        <v>3.50008767895756</v>
      </c>
      <c r="N793" s="24">
        <f>N792+'data'!$G$21*(M792-N792)/60*C792</f>
        <v>3.3455374072048</v>
      </c>
      <c r="O793" s="25">
        <f>IF(N793&lt;='data'!$G$22,1.89,1.47)</f>
        <v>1.47</v>
      </c>
      <c r="P793" s="24">
        <f>$A793</f>
        <v>3942.560866034490</v>
      </c>
      <c r="Q793" s="29">
        <f>'data'!$G$23-'data'!$G$23*(1-('data'!$G$22^O793)/('data'!$G$22^O793+N793^O793))</f>
        <v>42.597662248017</v>
      </c>
      <c r="R793" s="29">
        <f>VLOOKUP(IF(P793-'data'!$G$24&lt;0,0,P793-'data'!$G$24),P2:Q1104,2)</f>
        <v>42.6737733456059</v>
      </c>
    </row>
    <row r="794" ht="20.05" customHeight="1">
      <c r="A794" s="22">
        <f>$A793+C793</f>
        <v>3947.560866034490</v>
      </c>
      <c r="B794" s="23">
        <v>3.5</v>
      </c>
      <c r="C794" s="24">
        <v>5</v>
      </c>
      <c r="D794" t="b" s="25">
        <f>D$3</f>
        <v>1</v>
      </c>
      <c r="E794" s="24">
        <f>IF(B794-B793&gt;0,(B794-B793)/'data'!$G$26*100-1,E793-C794)</f>
        <v>-315.188200270933</v>
      </c>
      <c r="F794" s="25">
        <f>3600*(B794*'data'!$C$15/1000-H794-I794)/C794</f>
        <v>555.7474641462831</v>
      </c>
      <c r="G794" s="25">
        <f>IF(N794&gt;B794,0,IF(E794&gt;0,'data'!$H$29,IF(F794&lt;0,0,F794)))</f>
        <v>555.7474641462831</v>
      </c>
      <c r="H794" s="30">
        <f>(J794*'data'!$C$16+K794*OFFSET('data'!$C$17,0,$D$3)-I793*(OFFSET('data'!$C$18,0,$D$3)+'data'!$C$19+OFFSET('data'!$C$20,0,$D$3)))*$C794/60</f>
        <v>-0.772442362107064</v>
      </c>
      <c r="I794" s="30">
        <f>(G793/60)*$C794/60+H794+I793</f>
        <v>22.9093032784813</v>
      </c>
      <c r="J794" s="30">
        <f>J793+('data'!$C$19*I793-'data'!$C$16*J793)*$C794/60</f>
        <v>79.7818518229542</v>
      </c>
      <c r="K794" s="30">
        <f>K793+(OFFSET('data'!$C$20,0,$D$3)*I793-OFFSET('data'!$C$17,0,$D$3)*K793)*$C794/60</f>
        <v>142.645049928964</v>
      </c>
      <c r="L794" s="28">
        <f>$A794/60</f>
        <v>65.7926811005748</v>
      </c>
      <c r="M794" s="24">
        <f>I794/'data'!$C$15*1000</f>
        <v>3.5000872197731</v>
      </c>
      <c r="N794" s="24">
        <f>N793+'data'!$G$21*(M793-N793)/60*C793</f>
        <v>3.34735603320623</v>
      </c>
      <c r="O794" s="25">
        <f>IF(N794&lt;='data'!$G$22,1.89,1.47)</f>
        <v>1.47</v>
      </c>
      <c r="P794" s="24">
        <f>$A794</f>
        <v>3947.560866034490</v>
      </c>
      <c r="Q794" s="29">
        <f>'data'!$G$23-'data'!$G$23*(1-('data'!$G$22^O794)/('data'!$G$22^O794+N794^O794))</f>
        <v>42.5792199199561</v>
      </c>
      <c r="R794" s="29">
        <f>VLOOKUP(IF(P794-'data'!$G$24&lt;0,0,P794-'data'!$G$24),P2:Q1104,2)</f>
        <v>42.654388147143</v>
      </c>
    </row>
    <row r="795" ht="20.05" customHeight="1">
      <c r="A795" s="22">
        <f>$A794+C794</f>
        <v>3952.560866034490</v>
      </c>
      <c r="B795" s="23">
        <v>3.5</v>
      </c>
      <c r="C795" s="24">
        <v>5</v>
      </c>
      <c r="D795" t="b" s="25">
        <f>D$3</f>
        <v>1</v>
      </c>
      <c r="E795" s="24">
        <f>IF(B795-B794&gt;0,(B795-B794)/'data'!$G$26*100-1,E794-C795)</f>
        <v>-320.188200270933</v>
      </c>
      <c r="F795" s="25">
        <f>3600*(B795*'data'!$C$15/1000-H795-I795)/C795</f>
        <v>555.340730328918</v>
      </c>
      <c r="G795" s="25">
        <f>IF(N795&gt;B795,0,IF(E795&gt;0,'data'!$H$29,IF(F795&lt;0,0,F795)))</f>
        <v>555.340730328918</v>
      </c>
      <c r="H795" s="30">
        <f>(J795*'data'!$C$16+K795*OFFSET('data'!$C$17,0,$D$3)-I794*(OFFSET('data'!$C$18,0,$D$3)+'data'!$C$19+OFFSET('data'!$C$20,0,$D$3)))*$C795/60</f>
        <v>-0.77187446600419</v>
      </c>
      <c r="I795" s="30">
        <f>(G794/60)*$C795/60+H795+I794</f>
        <v>22.9093002904581</v>
      </c>
      <c r="J795" s="30">
        <f>J794+('data'!$C$19*I794-'data'!$C$16*J794)*$C795/60</f>
        <v>79.86733542818411</v>
      </c>
      <c r="K795" s="30">
        <f>K794+(OFFSET('data'!$C$20,0,$D$3)*I794-OFFSET('data'!$C$17,0,$D$3)*K794)*$C795/60</f>
        <v>142.817300036161</v>
      </c>
      <c r="L795" s="28">
        <f>$A795/60</f>
        <v>65.8760144339082</v>
      </c>
      <c r="M795" s="24">
        <f>I795/'data'!$C$15*1000</f>
        <v>3.50008676326241</v>
      </c>
      <c r="N795" s="24">
        <f>N794+'data'!$G$21*(M794-N794)/60*C794</f>
        <v>3.34915325364441</v>
      </c>
      <c r="O795" s="25">
        <f>IF(N795&lt;='data'!$G$22,1.89,1.47)</f>
        <v>1.47</v>
      </c>
      <c r="P795" s="24">
        <f>$A795</f>
        <v>3952.560866034490</v>
      </c>
      <c r="Q795" s="29">
        <f>'data'!$G$23-'data'!$G$23*(1-('data'!$G$22^O795)/('data'!$G$22^O795+N795^O795))</f>
        <v>42.5610057217772</v>
      </c>
      <c r="R795" s="29">
        <f>VLOOKUP(IF(P795-'data'!$G$24&lt;0,0,P795-'data'!$G$24),P2:Q1104,2)</f>
        <v>42.6352433052754</v>
      </c>
    </row>
    <row r="796" ht="20.05" customHeight="1">
      <c r="A796" s="22">
        <f>$A795+C795</f>
        <v>3957.560866034490</v>
      </c>
      <c r="B796" s="23">
        <v>3.5</v>
      </c>
      <c r="C796" s="24">
        <v>5</v>
      </c>
      <c r="D796" t="b" s="25">
        <f>D$3</f>
        <v>1</v>
      </c>
      <c r="E796" s="24">
        <f>IF(B796-B795&gt;0,(B796-B795)/'data'!$G$26*100-1,E795-C796)</f>
        <v>-325.188200270933</v>
      </c>
      <c r="F796" s="25">
        <f>3600*(B796*'data'!$C$15/1000-H796-I796)/C796</f>
        <v>554.9361228349391</v>
      </c>
      <c r="G796" s="25">
        <f>IF(N796&gt;B796,0,IF(E796&gt;0,'data'!$H$29,IF(F796&lt;0,0,F796)))</f>
        <v>554.9361228349391</v>
      </c>
      <c r="H796" s="30">
        <f>(J796*'data'!$C$16+K796*OFFSET('data'!$C$17,0,$D$3)-I795*(OFFSET('data'!$C$18,0,$D$3)+'data'!$C$19+OFFSET('data'!$C$20,0,$D$3)))*$C796/60</f>
        <v>-0.771309540526342</v>
      </c>
      <c r="I796" s="30">
        <f>(G795/60)*$C796/60+H796+I795</f>
        <v>22.909297319833</v>
      </c>
      <c r="J796" s="30">
        <f>J795+('data'!$C$19*I795-'data'!$C$16*J795)*$C796/60</f>
        <v>79.9523173128448</v>
      </c>
      <c r="K796" s="30">
        <f>K795+(OFFSET('data'!$C$20,0,$D$3)*I795-OFFSET('data'!$C$17,0,$D$3)*K795)*$C796/60</f>
        <v>142.989484035946</v>
      </c>
      <c r="L796" s="28">
        <f>$A796/60</f>
        <v>65.9593477672415</v>
      </c>
      <c r="M796" s="24">
        <f>I796/'data'!$C$15*1000</f>
        <v>3.50008630940981</v>
      </c>
      <c r="N796" s="24">
        <f>N795+'data'!$G$21*(M795-N795)/60*C795</f>
        <v>3.35092932043463</v>
      </c>
      <c r="O796" s="25">
        <f>IF(N796&lt;='data'!$G$22,1.89,1.47)</f>
        <v>1.47</v>
      </c>
      <c r="P796" s="24">
        <f>$A796</f>
        <v>3957.560866034490</v>
      </c>
      <c r="Q796" s="29">
        <f>'data'!$G$23-'data'!$G$23*(1-('data'!$G$22^O796)/('data'!$G$22^O796+N796^O796))</f>
        <v>42.5430167030623</v>
      </c>
      <c r="R796" s="29">
        <f>VLOOKUP(IF(P796-'data'!$G$24&lt;0,0,P796-'data'!$G$24),P2:Q1104,2)</f>
        <v>42.616335698208</v>
      </c>
    </row>
    <row r="797" ht="20.05" customHeight="1">
      <c r="A797" s="22">
        <f>$A796+C796</f>
        <v>3962.560866034490</v>
      </c>
      <c r="B797" s="23">
        <v>3.5</v>
      </c>
      <c r="C797" s="24">
        <v>5</v>
      </c>
      <c r="D797" t="b" s="25">
        <f>D$3</f>
        <v>1</v>
      </c>
      <c r="E797" s="24">
        <f>IF(B797-B796&gt;0,(B797-B796)/'data'!$G$26*100-1,E796-C797)</f>
        <v>-330.188200270933</v>
      </c>
      <c r="F797" s="25">
        <f>3600*(B797*'data'!$C$15/1000-H797-I797)/C797</f>
        <v>554.5336292844991</v>
      </c>
      <c r="G797" s="25">
        <f>IF(N797&gt;B797,0,IF(E797&gt;0,'data'!$H$29,IF(F797&lt;0,0,F797)))</f>
        <v>554.5336292844991</v>
      </c>
      <c r="H797" s="30">
        <f>(J797*'data'!$C$16+K797*OFFSET('data'!$C$17,0,$D$3)-I796*(OFFSET('data'!$C$18,0,$D$3)+'data'!$C$19+OFFSET('data'!$C$20,0,$D$3)))*$C797/60</f>
        <v>-0.770747568377386</v>
      </c>
      <c r="I797" s="30">
        <f>(G796/60)*$C797/60+H797+I796</f>
        <v>22.9092943665041</v>
      </c>
      <c r="J797" s="30">
        <f>J796+('data'!$C$19*I796-'data'!$C$16*J796)*$C797/60</f>
        <v>80.03680042163261</v>
      </c>
      <c r="K797" s="30">
        <f>K796+(OFFSET('data'!$C$20,0,$D$3)*I796-OFFSET('data'!$C$17,0,$D$3)*K796)*$C797/60</f>
        <v>143.161601953852</v>
      </c>
      <c r="L797" s="28">
        <f>$A797/60</f>
        <v>66.0426811005748</v>
      </c>
      <c r="M797" s="24">
        <f>I797/'data'!$C$15*1000</f>
        <v>3.50008585819972</v>
      </c>
      <c r="N797" s="24">
        <f>N796+'data'!$G$21*(M796-N796)/60*C796</f>
        <v>3.35268448252765</v>
      </c>
      <c r="O797" s="25">
        <f>IF(N797&lt;='data'!$G$22,1.89,1.47)</f>
        <v>1.47</v>
      </c>
      <c r="P797" s="24">
        <f>$A797</f>
        <v>3962.560866034490</v>
      </c>
      <c r="Q797" s="29">
        <f>'data'!$G$23-'data'!$G$23*(1-('data'!$G$22^O797)/('data'!$G$22^O797+N797^O797))</f>
        <v>42.5252499545674</v>
      </c>
      <c r="R797" s="29">
        <f>VLOOKUP(IF(P797-'data'!$G$24&lt;0,0,P797-'data'!$G$24),P2:Q1104,2)</f>
        <v>42.597662248017</v>
      </c>
    </row>
    <row r="798" ht="20.05" customHeight="1">
      <c r="A798" s="22">
        <f>$A797+C797</f>
        <v>3967.560866034490</v>
      </c>
      <c r="B798" s="23">
        <v>3.5</v>
      </c>
      <c r="C798" s="24">
        <v>5</v>
      </c>
      <c r="D798" t="b" s="25">
        <f>D$3</f>
        <v>1</v>
      </c>
      <c r="E798" s="24">
        <f>IF(B798-B797&gt;0,(B798-B797)/'data'!$G$26*100-1,E797-C798)</f>
        <v>-335.188200270933</v>
      </c>
      <c r="F798" s="25">
        <f>3600*(B798*'data'!$C$15/1000-H798-I798)/C798</f>
        <v>554.1332373705239</v>
      </c>
      <c r="G798" s="25">
        <f>IF(N798&gt;B798,0,IF(E798&gt;0,'data'!$H$29,IF(F798&lt;0,0,F798)))</f>
        <v>554.1332373705239</v>
      </c>
      <c r="H798" s="30">
        <f>(J798*'data'!$C$16+K798*OFFSET('data'!$C$17,0,$D$3)-I797*(OFFSET('data'!$C$18,0,$D$3)+'data'!$C$19+OFFSET('data'!$C$20,0,$D$3)))*$C798/60</f>
        <v>-0.770188532362665</v>
      </c>
      <c r="I798" s="30">
        <f>(G797/60)*$C798/60+H798+I797</f>
        <v>22.9092914303699</v>
      </c>
      <c r="J798" s="30">
        <f>J797+('data'!$C$19*I797-'data'!$C$16*J797)*$C798/60</f>
        <v>80.12078768196049</v>
      </c>
      <c r="K798" s="30">
        <f>K797+(OFFSET('data'!$C$20,0,$D$3)*I797-OFFSET('data'!$C$17,0,$D$3)*K797)*$C798/60</f>
        <v>143.3336538154</v>
      </c>
      <c r="L798" s="28">
        <f>$A798/60</f>
        <v>66.1260144339082</v>
      </c>
      <c r="M798" s="24">
        <f>I798/'data'!$C$15*1000</f>
        <v>3.50008540961664</v>
      </c>
      <c r="N798" s="24">
        <f>N797+'data'!$G$21*(M797-N797)/60*C797</f>
        <v>3.35441898594459</v>
      </c>
      <c r="O798" s="25">
        <f>IF(N798&lt;='data'!$G$22,1.89,1.47)</f>
        <v>1.47</v>
      </c>
      <c r="P798" s="24">
        <f>$A798</f>
        <v>3967.560866034490</v>
      </c>
      <c r="Q798" s="29">
        <f>'data'!$G$23-'data'!$G$23*(1-('data'!$G$22^O798)/('data'!$G$22^O798+N798^O798))</f>
        <v>42.5077026075793</v>
      </c>
      <c r="R798" s="29">
        <f>VLOOKUP(IF(P798-'data'!$G$24&lt;0,0,P798-'data'!$G$24),P2:Q1104,2)</f>
        <v>42.5792199199561</v>
      </c>
    </row>
    <row r="799" ht="20.05" customHeight="1">
      <c r="A799" s="22">
        <f>$A798+C798</f>
        <v>3972.560866034490</v>
      </c>
      <c r="B799" s="23">
        <v>3.5</v>
      </c>
      <c r="C799" s="24">
        <v>5</v>
      </c>
      <c r="D799" t="b" s="25">
        <f>D$3</f>
        <v>1</v>
      </c>
      <c r="E799" s="24">
        <f>IF(B799-B798&gt;0,(B799-B798)/'data'!$G$26*100-1,E798-C799)</f>
        <v>-340.188200270933</v>
      </c>
      <c r="F799" s="25">
        <f>3600*(B799*'data'!$C$15/1000-H799-I799)/C799</f>
        <v>553.734934858122</v>
      </c>
      <c r="G799" s="25">
        <f>IF(N799&gt;B799,0,IF(E799&gt;0,'data'!$H$29,IF(F799&lt;0,0,F799)))</f>
        <v>553.734934858122</v>
      </c>
      <c r="H799" s="30">
        <f>(J799*'data'!$C$16+K799*OFFSET('data'!$C$17,0,$D$3)-I798*(OFFSET('data'!$C$18,0,$D$3)+'data'!$C$19+OFFSET('data'!$C$20,0,$D$3)))*$C799/60</f>
        <v>-0.769632415388373</v>
      </c>
      <c r="I799" s="30">
        <f>(G798/60)*$C799/60+H799+I798</f>
        <v>22.9092885113295</v>
      </c>
      <c r="J799" s="30">
        <f>J798+('data'!$C$19*I798-'data'!$C$16*J798)*$C799/60</f>
        <v>80.2042820040602</v>
      </c>
      <c r="K799" s="30">
        <f>K798+(OFFSET('data'!$C$20,0,$D$3)*I798-OFFSET('data'!$C$17,0,$D$3)*K798)*$C799/60</f>
        <v>143.5056396461</v>
      </c>
      <c r="L799" s="28">
        <f>$A799/60</f>
        <v>66.2093477672415</v>
      </c>
      <c r="M799" s="24">
        <f>I799/'data'!$C$15*1000</f>
        <v>3.50008496364515</v>
      </c>
      <c r="N799" s="24">
        <f>N798+'data'!$G$21*(M798-N798)/60*C798</f>
        <v>3.35613307381141</v>
      </c>
      <c r="O799" s="25">
        <f>IF(N799&lt;='data'!$G$22,1.89,1.47)</f>
        <v>1.47</v>
      </c>
      <c r="P799" s="24">
        <f>$A799</f>
        <v>3972.560866034490</v>
      </c>
      <c r="Q799" s="29">
        <f>'data'!$G$23-'data'!$G$23*(1-('data'!$G$22^O799)/('data'!$G$22^O799+N799^O799))</f>
        <v>42.4903718332826</v>
      </c>
      <c r="R799" s="29">
        <f>VLOOKUP(IF(P799-'data'!$G$24&lt;0,0,P799-'data'!$G$24),P2:Q1104,2)</f>
        <v>42.5610057217772</v>
      </c>
    </row>
    <row r="800" ht="20.05" customHeight="1">
      <c r="A800" s="22">
        <f>$A799+C799</f>
        <v>3977.560866034490</v>
      </c>
      <c r="B800" s="23">
        <v>3.5</v>
      </c>
      <c r="C800" s="24">
        <v>5</v>
      </c>
      <c r="D800" t="b" s="25">
        <f>D$3</f>
        <v>1</v>
      </c>
      <c r="E800" s="24">
        <f>IF(B800-B799&gt;0,(B800-B799)/'data'!$G$26*100-1,E799-C800)</f>
        <v>-345.188200270933</v>
      </c>
      <c r="F800" s="25">
        <f>3600*(B800*'data'!$C$15/1000-H800-I800)/C800</f>
        <v>553.338709584167</v>
      </c>
      <c r="G800" s="25">
        <f>IF(N800&gt;B800,0,IF(E800&gt;0,'data'!$H$29,IF(F800&lt;0,0,F800)))</f>
        <v>553.338709584167</v>
      </c>
      <c r="H800" s="30">
        <f>(J800*'data'!$C$16+K800*OFFSET('data'!$C$17,0,$D$3)-I799*(OFFSET('data'!$C$18,0,$D$3)+'data'!$C$19+OFFSET('data'!$C$20,0,$D$3)))*$C800/60</f>
        <v>-0.76907920046098</v>
      </c>
      <c r="I800" s="30">
        <f>(G799/60)*$C800/60+H800+I799</f>
        <v>22.9092856092826</v>
      </c>
      <c r="J800" s="30">
        <f>J799+('data'!$C$19*I799-'data'!$C$16*J799)*$C800/60</f>
        <v>80.2872862810825</v>
      </c>
      <c r="K800" s="30">
        <f>K799+(OFFSET('data'!$C$20,0,$D$3)*I799-OFFSET('data'!$C$17,0,$D$3)*K799)*$C800/60</f>
        <v>143.677559471453</v>
      </c>
      <c r="L800" s="28">
        <f>$A800/60</f>
        <v>66.2926811005748</v>
      </c>
      <c r="M800" s="24">
        <f>I800/'data'!$C$15*1000</f>
        <v>3.50008452026994</v>
      </c>
      <c r="N800" s="24">
        <f>N799+'data'!$G$21*(M799-N799)/60*C799</f>
        <v>3.35782698639298</v>
      </c>
      <c r="O800" s="25">
        <f>IF(N800&lt;='data'!$G$22,1.89,1.47)</f>
        <v>1.47</v>
      </c>
      <c r="P800" s="24">
        <f>$A800</f>
        <v>3977.560866034490</v>
      </c>
      <c r="Q800" s="29">
        <f>'data'!$G$23-'data'!$G$23*(1-('data'!$G$22^O800)/('data'!$G$22^O800+N800^O800))</f>
        <v>42.4732548421391</v>
      </c>
      <c r="R800" s="29">
        <f>VLOOKUP(IF(P800-'data'!$G$24&lt;0,0,P800-'data'!$G$24),P2:Q1104,2)</f>
        <v>42.5430167030623</v>
      </c>
    </row>
    <row r="801" ht="20.05" customHeight="1">
      <c r="A801" s="22">
        <f>$A800+C800</f>
        <v>3982.560866034490</v>
      </c>
      <c r="B801" s="23">
        <v>3.5</v>
      </c>
      <c r="C801" s="24">
        <v>5</v>
      </c>
      <c r="D801" t="b" s="25">
        <f>D$3</f>
        <v>1</v>
      </c>
      <c r="E801" s="24">
        <f>IF(B801-B800&gt;0,(B801-B800)/'data'!$G$26*100-1,E800-C801)</f>
        <v>-350.188200270933</v>
      </c>
      <c r="F801" s="25">
        <f>3600*(B801*'data'!$C$15/1000-H801-I801)/C801</f>
        <v>552.9445494568751</v>
      </c>
      <c r="G801" s="25">
        <f>IF(N801&gt;B801,0,IF(E801&gt;0,'data'!$H$29,IF(F801&lt;0,0,F801)))</f>
        <v>552.9445494568751</v>
      </c>
      <c r="H801" s="30">
        <f>(J801*'data'!$C$16+K801*OFFSET('data'!$C$17,0,$D$3)-I800*(OFFSET('data'!$C$18,0,$D$3)+'data'!$C$19+OFFSET('data'!$C$20,0,$D$3)))*$C801/60</f>
        <v>-0.768528870686642</v>
      </c>
      <c r="I801" s="30">
        <f>(G800/60)*$C801/60+H801+I800</f>
        <v>22.9092827241295</v>
      </c>
      <c r="J801" s="30">
        <f>J800+('data'!$C$19*I800-'data'!$C$16*J800)*$C801/60</f>
        <v>80.3698033891978</v>
      </c>
      <c r="K801" s="30">
        <f>K800+(OFFSET('data'!$C$20,0,$D$3)*I800-OFFSET('data'!$C$17,0,$D$3)*K800)*$C801/60</f>
        <v>143.849413316947</v>
      </c>
      <c r="L801" s="28">
        <f>$A801/60</f>
        <v>66.3760144339082</v>
      </c>
      <c r="M801" s="24">
        <f>I801/'data'!$C$15*1000</f>
        <v>3.50008407947576</v>
      </c>
      <c r="N801" s="24">
        <f>N800+'data'!$G$21*(M800-N800)/60*C800</f>
        <v>3.35950096112673</v>
      </c>
      <c r="O801" s="25">
        <f>IF(N801&lt;='data'!$G$22,1.89,1.47)</f>
        <v>1.47</v>
      </c>
      <c r="P801" s="24">
        <f>$A801</f>
        <v>3982.560866034490</v>
      </c>
      <c r="Q801" s="29">
        <f>'data'!$G$23-'data'!$G$23*(1-('data'!$G$22^O801)/('data'!$G$22^O801+N801^O801))</f>
        <v>42.4563488832781</v>
      </c>
      <c r="R801" s="29">
        <f>VLOOKUP(IF(P801-'data'!$G$24&lt;0,0,P801-'data'!$G$24),P2:Q1104,2)</f>
        <v>42.5252499545674</v>
      </c>
    </row>
    <row r="802" ht="20.05" customHeight="1">
      <c r="A802" s="22">
        <f>$A801+C801</f>
        <v>3987.560866034490</v>
      </c>
      <c r="B802" s="23">
        <v>3.5</v>
      </c>
      <c r="C802" s="24">
        <v>5</v>
      </c>
      <c r="D802" t="b" s="25">
        <f>D$3</f>
        <v>1</v>
      </c>
      <c r="E802" s="24">
        <f>IF(B802-B801&gt;0,(B802-B801)/'data'!$G$26*100-1,E801-C802)</f>
        <v>-355.188200270933</v>
      </c>
      <c r="F802" s="25">
        <f>3600*(B802*'data'!$C$15/1000-H802-I802)/C802</f>
        <v>552.552442455310</v>
      </c>
      <c r="G802" s="25">
        <f>IF(N802&gt;B802,0,IF(E802&gt;0,'data'!$H$29,IF(F802&lt;0,0,F802)))</f>
        <v>552.552442455310</v>
      </c>
      <c r="H802" s="30">
        <f>(J802*'data'!$C$16+K802*OFFSET('data'!$C$17,0,$D$3)-I801*(OFFSET('data'!$C$18,0,$D$3)+'data'!$C$19+OFFSET('data'!$C$20,0,$D$3)))*$C802/60</f>
        <v>-0.767981409270612</v>
      </c>
      <c r="I802" s="30">
        <f>(G801/60)*$C802/60+H802+I801</f>
        <v>22.9092798557712</v>
      </c>
      <c r="J802" s="30">
        <f>J801+('data'!$C$19*I801-'data'!$C$16*J801)*$C802/60</f>
        <v>80.4518361876957</v>
      </c>
      <c r="K802" s="30">
        <f>K801+(OFFSET('data'!$C$20,0,$D$3)*I801-OFFSET('data'!$C$17,0,$D$3)*K801)*$C802/60</f>
        <v>144.021201208061</v>
      </c>
      <c r="L802" s="28">
        <f>$A802/60</f>
        <v>66.4593477672415</v>
      </c>
      <c r="M802" s="24">
        <f>I802/'data'!$C$15*1000</f>
        <v>3.5000836412475</v>
      </c>
      <c r="N802" s="24">
        <f>N801+'data'!$G$21*(M801-N801)/60*C801</f>
        <v>3.36115523265594</v>
      </c>
      <c r="O802" s="25">
        <f>IF(N802&lt;='data'!$G$22,1.89,1.47)</f>
        <v>1.47</v>
      </c>
      <c r="P802" s="24">
        <f>$A802</f>
        <v>3987.560866034490</v>
      </c>
      <c r="Q802" s="29">
        <f>'data'!$G$23-'data'!$G$23*(1-('data'!$G$22^O802)/('data'!$G$22^O802+N802^O802))</f>
        <v>42.4396512438971</v>
      </c>
      <c r="R802" s="29">
        <f>VLOOKUP(IF(P802-'data'!$G$24&lt;0,0,P802-'data'!$G$24),P2:Q1104,2)</f>
        <v>42.5077026075793</v>
      </c>
    </row>
    <row r="803" ht="20.05" customHeight="1">
      <c r="A803" s="22">
        <f>$A802+C802</f>
        <v>3992.560866034490</v>
      </c>
      <c r="B803" s="23">
        <v>3.5</v>
      </c>
      <c r="C803" s="24">
        <v>5</v>
      </c>
      <c r="D803" t="b" s="25">
        <f>D$3</f>
        <v>1</v>
      </c>
      <c r="E803" s="24">
        <f>IF(B803-B802&gt;0,(B803-B802)/'data'!$G$26*100-1,E802-C803)</f>
        <v>-360.188200270933</v>
      </c>
      <c r="F803" s="25">
        <f>3600*(B803*'data'!$C$15/1000-H803-I803)/C803</f>
        <v>552.162376629184</v>
      </c>
      <c r="G803" s="25">
        <f>IF(N803&gt;B803,0,IF(E803&gt;0,'data'!$H$29,IF(F803&lt;0,0,F803)))</f>
        <v>552.162376629184</v>
      </c>
      <c r="H803" s="30">
        <f>(J803*'data'!$C$16+K803*OFFSET('data'!$C$17,0,$D$3)-I802*(OFFSET('data'!$C$18,0,$D$3)+'data'!$C$19+OFFSET('data'!$C$20,0,$D$3)))*$C803/60</f>
        <v>-0.767436799516671</v>
      </c>
      <c r="I803" s="30">
        <f>(G802/60)*$C803/60+H803+I802</f>
        <v>22.9092770041091</v>
      </c>
      <c r="J803" s="30">
        <f>J802+('data'!$C$19*I802-'data'!$C$16*J802)*$C803/60</f>
        <v>80.533387519084</v>
      </c>
      <c r="K803" s="30">
        <f>K802+(OFFSET('data'!$C$20,0,$D$3)*I802-OFFSET('data'!$C$17,0,$D$3)*K802)*$C803/60</f>
        <v>144.192923170262</v>
      </c>
      <c r="L803" s="28">
        <f>$A803/60</f>
        <v>66.5426811005748</v>
      </c>
      <c r="M803" s="24">
        <f>I803/'data'!$C$15*1000</f>
        <v>3.50008320557008</v>
      </c>
      <c r="N803" s="24">
        <f>N802+'data'!$G$21*(M802-N802)/60*C802</f>
        <v>3.36279003286261</v>
      </c>
      <c r="O803" s="25">
        <f>IF(N803&lt;='data'!$G$22,1.89,1.47)</f>
        <v>1.47</v>
      </c>
      <c r="P803" s="24">
        <f>$A803</f>
        <v>3992.560866034490</v>
      </c>
      <c r="Q803" s="29">
        <f>'data'!$G$23-'data'!$G$23*(1-('data'!$G$22^O803)/('data'!$G$22^O803+N803^O803))</f>
        <v>42.4231592486741</v>
      </c>
      <c r="R803" s="29">
        <f>VLOOKUP(IF(P803-'data'!$G$24&lt;0,0,P803-'data'!$G$24),P2:Q1104,2)</f>
        <v>42.4903718332826</v>
      </c>
    </row>
    <row r="804" ht="20.05" customHeight="1">
      <c r="A804" s="22">
        <f>$A803+C803</f>
        <v>3997.560866034490</v>
      </c>
      <c r="B804" s="23">
        <v>3.5</v>
      </c>
      <c r="C804" s="24">
        <v>5</v>
      </c>
      <c r="D804" t="b" s="25">
        <f>D$3</f>
        <v>1</v>
      </c>
      <c r="E804" s="24">
        <f>IF(B804-B803&gt;0,(B804-B803)/'data'!$G$26*100-1,E803-C804)</f>
        <v>-365.188200270933</v>
      </c>
      <c r="F804" s="25">
        <f>3600*(B804*'data'!$C$15/1000-H804-I804)/C804</f>
        <v>551.774340098220</v>
      </c>
      <c r="G804" s="25">
        <f>IF(N804&gt;B804,0,IF(E804&gt;0,'data'!$H$29,IF(F804&lt;0,0,F804)))</f>
        <v>551.774340098220</v>
      </c>
      <c r="H804" s="30">
        <f>(J804*'data'!$C$16+K804*OFFSET('data'!$C$17,0,$D$3)-I803*(OFFSET('data'!$C$18,0,$D$3)+'data'!$C$19+OFFSET('data'!$C$20,0,$D$3)))*$C804/60</f>
        <v>-0.766895024826531</v>
      </c>
      <c r="I804" s="30">
        <f>(G803/60)*$C804/60+H804+I803</f>
        <v>22.9092741690453</v>
      </c>
      <c r="J804" s="30">
        <f>J803+('data'!$C$19*I803-'data'!$C$16*J803)*$C804/60</f>
        <v>80.6144602091874</v>
      </c>
      <c r="K804" s="30">
        <f>K803+(OFFSET('data'!$C$20,0,$D$3)*I803-OFFSET('data'!$C$17,0,$D$3)*K803)*$C804/60</f>
        <v>144.364579229007</v>
      </c>
      <c r="L804" s="28">
        <f>$A804/60</f>
        <v>66.6260144339082</v>
      </c>
      <c r="M804" s="24">
        <f>I804/'data'!$C$15*1000</f>
        <v>3.50008277242856</v>
      </c>
      <c r="N804" s="24">
        <f>N803+'data'!$G$21*(M803-N803)/60*C803</f>
        <v>3.36440559089996</v>
      </c>
      <c r="O804" s="25">
        <f>IF(N804&lt;='data'!$G$22,1.89,1.47)</f>
        <v>1.47</v>
      </c>
      <c r="P804" s="24">
        <f>$A804</f>
        <v>3997.560866034490</v>
      </c>
      <c r="Q804" s="29">
        <f>'data'!$G$23-'data'!$G$23*(1-('data'!$G$22^O804)/('data'!$G$22^O804+N804^O804))</f>
        <v>42.4068702591892</v>
      </c>
      <c r="R804" s="29">
        <f>VLOOKUP(IF(P804-'data'!$G$24&lt;0,0,P804-'data'!$G$24),P2:Q1104,2)</f>
        <v>42.4732548421391</v>
      </c>
    </row>
    <row r="805" ht="20.05" customHeight="1">
      <c r="A805" s="22">
        <f>$A804+C804</f>
        <v>4002.560866034490</v>
      </c>
      <c r="B805" s="23">
        <v>3.5</v>
      </c>
      <c r="C805" s="24">
        <v>5</v>
      </c>
      <c r="D805" t="b" s="25">
        <f>D$3</f>
        <v>1</v>
      </c>
      <c r="E805" s="24">
        <f>IF(B805-B804&gt;0,(B805-B804)/'data'!$G$26*100-1,E804-C805)</f>
        <v>-370.188200270933</v>
      </c>
      <c r="F805" s="25">
        <f>3600*(B805*'data'!$C$15/1000-H805-I805)/C805</f>
        <v>551.388321051881</v>
      </c>
      <c r="G805" s="25">
        <f>IF(N805&gt;B805,0,IF(E805&gt;0,'data'!$H$29,IF(F805&lt;0,0,F805)))</f>
        <v>551.388321051881</v>
      </c>
      <c r="H805" s="30">
        <f>(J805*'data'!$C$16+K805*OFFSET('data'!$C$17,0,$D$3)-I804*(OFFSET('data'!$C$18,0,$D$3)+'data'!$C$19+OFFSET('data'!$C$20,0,$D$3)))*$C805/60</f>
        <v>-0.766356068699272</v>
      </c>
      <c r="I805" s="30">
        <f>(G804/60)*$C805/60+H805+I804</f>
        <v>22.9092713504824</v>
      </c>
      <c r="J805" s="30">
        <f>J804+('data'!$C$19*I804-'data'!$C$16*J804)*$C805/60</f>
        <v>80.6950570672452</v>
      </c>
      <c r="K805" s="30">
        <f>K804+(OFFSET('data'!$C$20,0,$D$3)*I804-OFFSET('data'!$C$17,0,$D$3)*K804)*$C805/60</f>
        <v>144.536169409742</v>
      </c>
      <c r="L805" s="28">
        <f>$A805/60</f>
        <v>66.7093477672415</v>
      </c>
      <c r="M805" s="24">
        <f>I805/'data'!$C$15*1000</f>
        <v>3.50008234180804</v>
      </c>
      <c r="N805" s="24">
        <f>N804+'data'!$G$21*(M804-N804)/60*C804</f>
        <v>3.36600213322454</v>
      </c>
      <c r="O805" s="25">
        <f>IF(N805&lt;='data'!$G$22,1.89,1.47)</f>
        <v>1.47</v>
      </c>
      <c r="P805" s="24">
        <f>$A805</f>
        <v>4002.560866034490</v>
      </c>
      <c r="Q805" s="29">
        <f>'data'!$G$23-'data'!$G$23*(1-('data'!$G$22^O805)/('data'!$G$22^O805+N805^O805))</f>
        <v>42.3907816733575</v>
      </c>
      <c r="R805" s="29">
        <f>VLOOKUP(IF(P805-'data'!$G$24&lt;0,0,P805-'data'!$G$24),P2:Q1104,2)</f>
        <v>42.4563488832781</v>
      </c>
    </row>
    <row r="806" ht="20.05" customHeight="1">
      <c r="A806" s="22">
        <f>$A805+C805</f>
        <v>4007.560866034490</v>
      </c>
      <c r="B806" s="23">
        <v>3.5</v>
      </c>
      <c r="C806" s="24">
        <v>5</v>
      </c>
      <c r="D806" t="b" s="25">
        <f>D$3</f>
        <v>1</v>
      </c>
      <c r="E806" s="24">
        <f>IF(B806-B805&gt;0,(B806-B805)/'data'!$G$26*100-1,E805-C806)</f>
        <v>-375.188200270933</v>
      </c>
      <c r="F806" s="25">
        <f>3600*(B806*'data'!$C$15/1000-H806-I806)/C806</f>
        <v>551.004307748821</v>
      </c>
      <c r="G806" s="25">
        <f>IF(N806&gt;B806,0,IF(E806&gt;0,'data'!$H$29,IF(F806&lt;0,0,F806)))</f>
        <v>551.004307748821</v>
      </c>
      <c r="H806" s="30">
        <f>(J806*'data'!$C$16+K806*OFFSET('data'!$C$17,0,$D$3)-I805*(OFFSET('data'!$C$18,0,$D$3)+'data'!$C$19+OFFSET('data'!$C$20,0,$D$3)))*$C806/60</f>
        <v>-0.765819914730767</v>
      </c>
      <c r="I806" s="30">
        <f>(G805/60)*$C806/60+H806+I805</f>
        <v>22.9092685483237</v>
      </c>
      <c r="J806" s="30">
        <f>J805+('data'!$C$19*I805-'data'!$C$16*J805)*$C806/60</f>
        <v>80.7751808860087</v>
      </c>
      <c r="K806" s="30">
        <f>K805+(OFFSET('data'!$C$20,0,$D$3)*I805-OFFSET('data'!$C$17,0,$D$3)*K805)*$C806/60</f>
        <v>144.707693737902</v>
      </c>
      <c r="L806" s="28">
        <f>$A806/60</f>
        <v>66.7926811005748</v>
      </c>
      <c r="M806" s="24">
        <f>I806/'data'!$C$15*1000</f>
        <v>3.50008191369376</v>
      </c>
      <c r="N806" s="24">
        <f>N805+'data'!$G$21*(M805-N805)/60*C805</f>
        <v>3.36757988362797</v>
      </c>
      <c r="O806" s="25">
        <f>IF(N806&lt;='data'!$G$22,1.89,1.47)</f>
        <v>1.47</v>
      </c>
      <c r="P806" s="24">
        <f>$A806</f>
        <v>4007.560866034490</v>
      </c>
      <c r="Q806" s="29">
        <f>'data'!$G$23-'data'!$G$23*(1-('data'!$G$22^O806)/('data'!$G$22^O806+N806^O806))</f>
        <v>42.3748909248712</v>
      </c>
      <c r="R806" s="29">
        <f>VLOOKUP(IF(P806-'data'!$G$24&lt;0,0,P806-'data'!$G$24),P2:Q1104,2)</f>
        <v>42.4396512438971</v>
      </c>
    </row>
    <row r="807" ht="20.05" customHeight="1">
      <c r="A807" s="22">
        <f>$A806+C806</f>
        <v>4012.560866034490</v>
      </c>
      <c r="B807" s="23">
        <v>3.5</v>
      </c>
      <c r="C807" s="24">
        <v>5</v>
      </c>
      <c r="D807" t="b" s="25">
        <f>D$3</f>
        <v>1</v>
      </c>
      <c r="E807" s="24">
        <f>IF(B807-B806&gt;0,(B807-B806)/'data'!$G$26*100-1,E806-C807)</f>
        <v>-380.188200270933</v>
      </c>
      <c r="F807" s="25">
        <f>3600*(B807*'data'!$C$15/1000-H807-I807)/C807</f>
        <v>550.622288516765</v>
      </c>
      <c r="G807" s="25">
        <f>IF(N807&gt;B807,0,IF(E807&gt;0,'data'!$H$29,IF(F807&lt;0,0,F807)))</f>
        <v>550.622288516765</v>
      </c>
      <c r="H807" s="30">
        <f>(J807*'data'!$C$16+K807*OFFSET('data'!$C$17,0,$D$3)-I806*(OFFSET('data'!$C$18,0,$D$3)+'data'!$C$19+OFFSET('data'!$C$20,0,$D$3)))*$C807/60</f>
        <v>-0.765286546613122</v>
      </c>
      <c r="I807" s="30">
        <f>(G806/60)*$C807/60+H807+I806</f>
        <v>22.9092657624728</v>
      </c>
      <c r="J807" s="30">
        <f>J806+('data'!$C$19*I806-'data'!$C$16*J806)*$C807/60</f>
        <v>80.85483444183809</v>
      </c>
      <c r="K807" s="30">
        <f>K806+(OFFSET('data'!$C$20,0,$D$3)*I806-OFFSET('data'!$C$17,0,$D$3)*K806)*$C807/60</f>
        <v>144.879152238912</v>
      </c>
      <c r="L807" s="28">
        <f>$A807/60</f>
        <v>66.8760144339082</v>
      </c>
      <c r="M807" s="24">
        <f>I807/'data'!$C$15*1000</f>
        <v>3.50008148807099</v>
      </c>
      <c r="N807" s="24">
        <f>N806+'data'!$G$21*(M806-N806)/60*C806</f>
        <v>3.36913906326827</v>
      </c>
      <c r="O807" s="25">
        <f>IF(N807&lt;='data'!$G$22,1.89,1.47)</f>
        <v>1.47</v>
      </c>
      <c r="P807" s="24">
        <f>$A807</f>
        <v>4012.560866034490</v>
      </c>
      <c r="Q807" s="29">
        <f>'data'!$G$23-'data'!$G$23*(1-('data'!$G$22^O807)/('data'!$G$22^O807+N807^O807))</f>
        <v>42.3591954826522</v>
      </c>
      <c r="R807" s="29">
        <f>VLOOKUP(IF(P807-'data'!$G$24&lt;0,0,P807-'data'!$G$24),P2:Q1104,2)</f>
        <v>42.4231592486741</v>
      </c>
    </row>
    <row r="808" ht="20.05" customHeight="1">
      <c r="A808" s="22">
        <f>$A807+C807</f>
        <v>4017.560866034490</v>
      </c>
      <c r="B808" s="23">
        <v>3.5</v>
      </c>
      <c r="C808" s="24">
        <v>5</v>
      </c>
      <c r="D808" t="b" s="25">
        <f>D$3</f>
        <v>1</v>
      </c>
      <c r="E808" s="24">
        <f>IF(B808-B807&gt;0,(B808-B807)/'data'!$G$26*100-1,E807-C808)</f>
        <v>-385.188200270933</v>
      </c>
      <c r="F808" s="25">
        <f>3600*(B808*'data'!$C$15/1000-H808-I808)/C808</f>
        <v>550.242251751652</v>
      </c>
      <c r="G808" s="25">
        <f>IF(N808&gt;B808,0,IF(E808&gt;0,'data'!$H$29,IF(F808&lt;0,0,F808)))</f>
        <v>550.242251751652</v>
      </c>
      <c r="H808" s="30">
        <f>(J808*'data'!$C$16+K808*OFFSET('data'!$C$17,0,$D$3)-I807*(OFFSET('data'!$C$18,0,$D$3)+'data'!$C$19+OFFSET('data'!$C$20,0,$D$3)))*$C808/60</f>
        <v>-0.764755948134087</v>
      </c>
      <c r="I808" s="30">
        <f>(G807/60)*$C808/60+H808+I807</f>
        <v>22.9092629928342</v>
      </c>
      <c r="J808" s="30">
        <f>J807+('data'!$C$19*I807-'data'!$C$16*J807)*$C808/60</f>
        <v>80.9340204947985</v>
      </c>
      <c r="K808" s="30">
        <f>K807+(OFFSET('data'!$C$20,0,$D$3)*I807-OFFSET('data'!$C$17,0,$D$3)*K807)*$C808/60</f>
        <v>145.050544938186</v>
      </c>
      <c r="L808" s="28">
        <f>$A808/60</f>
        <v>66.9593477672415</v>
      </c>
      <c r="M808" s="24">
        <f>I808/'data'!$C$15*1000</f>
        <v>3.50008106492514</v>
      </c>
      <c r="N808" s="24">
        <f>N807+'data'!$G$21*(M807-N807)/60*C807</f>
        <v>3.3706798907009</v>
      </c>
      <c r="O808" s="25">
        <f>IF(N808&lt;='data'!$G$22,1.89,1.47)</f>
        <v>1.47</v>
      </c>
      <c r="P808" s="24">
        <f>$A808</f>
        <v>4017.560866034490</v>
      </c>
      <c r="Q808" s="29">
        <f>'data'!$G$23-'data'!$G$23*(1-('data'!$G$22^O808)/('data'!$G$22^O808+N808^O808))</f>
        <v>42.343692850314</v>
      </c>
      <c r="R808" s="29">
        <f>VLOOKUP(IF(P808-'data'!$G$24&lt;0,0,P808-'data'!$G$24),P2:Q1104,2)</f>
        <v>42.4068702591892</v>
      </c>
    </row>
    <row r="809" ht="20.05" customHeight="1">
      <c r="A809" s="22">
        <f>$A808+C808</f>
        <v>4022.560866034490</v>
      </c>
      <c r="B809" s="23">
        <v>3.5</v>
      </c>
      <c r="C809" s="24">
        <v>5</v>
      </c>
      <c r="D809" t="b" s="25">
        <f>D$3</f>
        <v>1</v>
      </c>
      <c r="E809" s="24">
        <f>IF(B809-B808&gt;0,(B809-B808)/'data'!$G$26*100-1,E808-C809)</f>
        <v>-390.188200270933</v>
      </c>
      <c r="F809" s="25">
        <f>3600*(B809*'data'!$C$15/1000-H809-I809)/C809</f>
        <v>549.864185917692</v>
      </c>
      <c r="G809" s="25">
        <f>IF(N809&gt;B809,0,IF(E809&gt;0,'data'!$H$29,IF(F809&lt;0,0,F809)))</f>
        <v>549.864185917692</v>
      </c>
      <c r="H809" s="30">
        <f>(J809*'data'!$C$16+K809*OFFSET('data'!$C$17,0,$D$3)-I808*(OFFSET('data'!$C$18,0,$D$3)+'data'!$C$19+OFFSET('data'!$C$20,0,$D$3)))*$C809/60</f>
        <v>-0.764228103176532</v>
      </c>
      <c r="I809" s="30">
        <f>(G808/60)*$C809/60+H809+I808</f>
        <v>22.9092602393127</v>
      </c>
      <c r="J809" s="30">
        <f>J808+('data'!$C$19*I808-'data'!$C$16*J808)*$C809/60</f>
        <v>81.0127417887557</v>
      </c>
      <c r="K809" s="30">
        <f>K808+(OFFSET('data'!$C$20,0,$D$3)*I808-OFFSET('data'!$C$17,0,$D$3)*K808)*$C809/60</f>
        <v>145.221871861127</v>
      </c>
      <c r="L809" s="28">
        <f>$A809/60</f>
        <v>67.0426811005748</v>
      </c>
      <c r="M809" s="24">
        <f>I809/'data'!$C$15*1000</f>
        <v>3.50008064424166</v>
      </c>
      <c r="N809" s="24">
        <f>N808+'data'!$G$21*(M808-N808)/60*C808</f>
        <v>3.37220258190934</v>
      </c>
      <c r="O809" s="25">
        <f>IF(N809&lt;='data'!$G$22,1.89,1.47)</f>
        <v>1.47</v>
      </c>
      <c r="P809" s="24">
        <f>$A809</f>
        <v>4022.560866034490</v>
      </c>
      <c r="Q809" s="29">
        <f>'data'!$G$23-'data'!$G$23*(1-('data'!$G$22^O809)/('data'!$G$22^O809+N809^O809))</f>
        <v>42.3283805656325</v>
      </c>
      <c r="R809" s="29">
        <f>VLOOKUP(IF(P809-'data'!$G$24&lt;0,0,P809-'data'!$G$24),P2:Q1104,2)</f>
        <v>42.3907816733575</v>
      </c>
    </row>
    <row r="810" ht="20.05" customHeight="1">
      <c r="A810" s="22">
        <f>$A809+C809</f>
        <v>4027.560866034490</v>
      </c>
      <c r="B810" s="23">
        <v>3.5</v>
      </c>
      <c r="C810" s="24">
        <v>5</v>
      </c>
      <c r="D810" t="b" s="25">
        <f>D$3</f>
        <v>1</v>
      </c>
      <c r="E810" s="24">
        <f>IF(B810-B809&gt;0,(B810-B809)/'data'!$G$26*100-1,E809-C810)</f>
        <v>-395.188200270933</v>
      </c>
      <c r="F810" s="25">
        <f>3600*(B810*'data'!$C$15/1000-H810-I810)/C810</f>
        <v>549.488079546581</v>
      </c>
      <c r="G810" s="25">
        <f>IF(N810&gt;B810,0,IF(E810&gt;0,'data'!$H$29,IF(F810&lt;0,0,F810)))</f>
        <v>549.488079546581</v>
      </c>
      <c r="H810" s="30">
        <f>(J810*'data'!$C$16+K810*OFFSET('data'!$C$17,0,$D$3)-I809*(OFFSET('data'!$C$18,0,$D$3)+'data'!$C$19+OFFSET('data'!$C$20,0,$D$3)))*$C810/60</f>
        <v>-0.763702995717855</v>
      </c>
      <c r="I810" s="30">
        <f>(G809/60)*$C810/60+H810+I809</f>
        <v>22.9092575018139</v>
      </c>
      <c r="J810" s="30">
        <f>J809+('data'!$C$19*I809-'data'!$C$16*J809)*$C810/60</f>
        <v>81.0910010514712</v>
      </c>
      <c r="K810" s="30">
        <f>K809+(OFFSET('data'!$C$20,0,$D$3)*I809-OFFSET('data'!$C$17,0,$D$3)*K809)*$C810/60</f>
        <v>145.393133033127</v>
      </c>
      <c r="L810" s="28">
        <f>$A810/60</f>
        <v>67.1260144339082</v>
      </c>
      <c r="M810" s="24">
        <f>I810/'data'!$C$15*1000</f>
        <v>3.50008022600613</v>
      </c>
      <c r="N810" s="24">
        <f>N809+'data'!$G$21*(M809-N809)/60*C809</f>
        <v>3.37370735033539</v>
      </c>
      <c r="O810" s="25">
        <f>IF(N810&lt;='data'!$G$22,1.89,1.47)</f>
        <v>1.47</v>
      </c>
      <c r="P810" s="24">
        <f>$A810</f>
        <v>4027.560866034490</v>
      </c>
      <c r="Q810" s="29">
        <f>'data'!$G$23-'data'!$G$23*(1-('data'!$G$22^O810)/('data'!$G$22^O810+N810^O810))</f>
        <v>42.3132562000274</v>
      </c>
      <c r="R810" s="29">
        <f>VLOOKUP(IF(P810-'data'!$G$24&lt;0,0,P810-'data'!$G$24),P2:Q1104,2)</f>
        <v>42.3748909248712</v>
      </c>
    </row>
    <row r="811" ht="20.05" customHeight="1">
      <c r="A811" s="22">
        <f>$A810+C810</f>
        <v>4032.560866034490</v>
      </c>
      <c r="B811" s="23">
        <v>3.5</v>
      </c>
      <c r="C811" s="24">
        <v>5</v>
      </c>
      <c r="D811" t="b" s="25">
        <f>D$3</f>
        <v>1</v>
      </c>
      <c r="E811" s="24">
        <f>IF(B811-B810&gt;0,(B811-B810)/'data'!$G$26*100-1,E810-C811)</f>
        <v>-400.188200270933</v>
      </c>
      <c r="F811" s="25">
        <f>3600*(B811*'data'!$C$15/1000-H811-I811)/C811</f>
        <v>549.1139212375469</v>
      </c>
      <c r="G811" s="25">
        <f>IF(N811&gt;B811,0,IF(E811&gt;0,'data'!$H$29,IF(F811&lt;0,0,F811)))</f>
        <v>549.1139212375469</v>
      </c>
      <c r="H811" s="30">
        <f>(J811*'data'!$C$16+K811*OFFSET('data'!$C$17,0,$D$3)-I810*(OFFSET('data'!$C$18,0,$D$3)+'data'!$C$19+OFFSET('data'!$C$20,0,$D$3)))*$C811/60</f>
        <v>-0.763180609829452</v>
      </c>
      <c r="I811" s="30">
        <f>(G810/60)*$C811/60+H811+I810</f>
        <v>22.9092547802436</v>
      </c>
      <c r="J811" s="30">
        <f>J810+('data'!$C$19*I810-'data'!$C$16*J810)*$C811/60</f>
        <v>81.1688009946967</v>
      </c>
      <c r="K811" s="30">
        <f>K810+(OFFSET('data'!$C$20,0,$D$3)*I810-OFFSET('data'!$C$17,0,$D$3)*K810)*$C811/60</f>
        <v>145.564328479568</v>
      </c>
      <c r="L811" s="28">
        <f>$A811/60</f>
        <v>67.2093477672415</v>
      </c>
      <c r="M811" s="24">
        <f>I811/'data'!$C$15*1000</f>
        <v>3.50007981020416</v>
      </c>
      <c r="N811" s="24">
        <f>N810+'data'!$G$21*(M810-N810)/60*C810</f>
        <v>3.37519440690905</v>
      </c>
      <c r="O811" s="25">
        <f>IF(N811&lt;='data'!$G$22,1.89,1.47)</f>
        <v>1.47</v>
      </c>
      <c r="P811" s="24">
        <f>$A811</f>
        <v>4032.560866034490</v>
      </c>
      <c r="Q811" s="29">
        <f>'data'!$G$23-'data'!$G$23*(1-('data'!$G$22^O811)/('data'!$G$22^O811+N811^O811))</f>
        <v>42.2983173580511</v>
      </c>
      <c r="R811" s="29">
        <f>VLOOKUP(IF(P811-'data'!$G$24&lt;0,0,P811-'data'!$G$24),P2:Q1104,2)</f>
        <v>42.3591954826522</v>
      </c>
    </row>
    <row r="812" ht="20.05" customHeight="1">
      <c r="A812" s="22">
        <f>$A811+C811</f>
        <v>4037.560866034490</v>
      </c>
      <c r="B812" s="23">
        <v>3.5</v>
      </c>
      <c r="C812" s="24">
        <v>5</v>
      </c>
      <c r="D812" t="b" s="25">
        <f>D$3</f>
        <v>1</v>
      </c>
      <c r="E812" s="24">
        <f>IF(B812-B811&gt;0,(B812-B811)/'data'!$G$26*100-1,E811-C812)</f>
        <v>-405.188200270933</v>
      </c>
      <c r="F812" s="25">
        <f>3600*(B812*'data'!$C$15/1000-H812-I812)/C812</f>
        <v>548.741699656430</v>
      </c>
      <c r="G812" s="25">
        <f>IF(N812&gt;B812,0,IF(E812&gt;0,'data'!$H$29,IF(F812&lt;0,0,F812)))</f>
        <v>548.741699656430</v>
      </c>
      <c r="H812" s="30">
        <f>(J812*'data'!$C$16+K812*OFFSET('data'!$C$17,0,$D$3)-I811*(OFFSET('data'!$C$18,0,$D$3)+'data'!$C$19+OFFSET('data'!$C$20,0,$D$3)))*$C812/60</f>
        <v>-0.762660929676134</v>
      </c>
      <c r="I812" s="30">
        <f>(G811/60)*$C812/60+H812+I811</f>
        <v>22.9092520745085</v>
      </c>
      <c r="J812" s="30">
        <f>J811+('data'!$C$19*I811-'data'!$C$16*J811)*$C812/60</f>
        <v>81.24614431426819</v>
      </c>
      <c r="K812" s="30">
        <f>K811+(OFFSET('data'!$C$20,0,$D$3)*I811-OFFSET('data'!$C$17,0,$D$3)*K811)*$C812/60</f>
        <v>145.735458225822</v>
      </c>
      <c r="L812" s="28">
        <f>$A812/60</f>
        <v>67.2926811005748</v>
      </c>
      <c r="M812" s="24">
        <f>I812/'data'!$C$15*1000</f>
        <v>3.5000793968215</v>
      </c>
      <c r="N812" s="24">
        <f>N811+'data'!$G$21*(M811-N811)/60*C811</f>
        <v>3.3766639600781</v>
      </c>
      <c r="O812" s="25">
        <f>IF(N812&lt;='data'!$G$22,1.89,1.47)</f>
        <v>1.47</v>
      </c>
      <c r="P812" s="24">
        <f>$A812</f>
        <v>4037.560866034490</v>
      </c>
      <c r="Q812" s="29">
        <f>'data'!$G$23-'data'!$G$23*(1-('data'!$G$22^O812)/('data'!$G$22^O812+N812^O812))</f>
        <v>42.2835616768876</v>
      </c>
      <c r="R812" s="29">
        <f>VLOOKUP(IF(P812-'data'!$G$24&lt;0,0,P812-'data'!$G$24),P2:Q1104,2)</f>
        <v>42.343692850314</v>
      </c>
    </row>
    <row r="813" ht="20.05" customHeight="1">
      <c r="A813" s="22">
        <f>$A812+C812</f>
        <v>4042.560866034490</v>
      </c>
      <c r="B813" s="23">
        <v>3.5</v>
      </c>
      <c r="C813" s="24">
        <v>5</v>
      </c>
      <c r="D813" t="b" s="25">
        <f>D$3</f>
        <v>1</v>
      </c>
      <c r="E813" s="24">
        <f>IF(B813-B812&gt;0,(B813-B812)/'data'!$G$26*100-1,E812-C813)</f>
        <v>-410.188200270933</v>
      </c>
      <c r="F813" s="25">
        <f>3600*(B813*'data'!$C$15/1000-H813-I813)/C813</f>
        <v>548.371403535676</v>
      </c>
      <c r="G813" s="25">
        <f>IF(N813&gt;B813,0,IF(E813&gt;0,'data'!$H$29,IF(F813&lt;0,0,F813)))</f>
        <v>548.371403535676</v>
      </c>
      <c r="H813" s="30">
        <f>(J813*'data'!$C$16+K813*OFFSET('data'!$C$17,0,$D$3)-I812*(OFFSET('data'!$C$18,0,$D$3)+'data'!$C$19+OFFSET('data'!$C$20,0,$D$3)))*$C813/60</f>
        <v>-0.762143939515621</v>
      </c>
      <c r="I813" s="30">
        <f>(G812/60)*$C813/60+H813+I812</f>
        <v>22.9092493845157</v>
      </c>
      <c r="J813" s="30">
        <f>J812+('data'!$C$19*I812-'data'!$C$16*J812)*$C813/60</f>
        <v>81.3230336901992</v>
      </c>
      <c r="K813" s="30">
        <f>K812+(OFFSET('data'!$C$20,0,$D$3)*I812-OFFSET('data'!$C$17,0,$D$3)*K812)*$C813/60</f>
        <v>145.906522297249</v>
      </c>
      <c r="L813" s="28">
        <f>$A813/60</f>
        <v>67.3760144339082</v>
      </c>
      <c r="M813" s="24">
        <f>I813/'data'!$C$15*1000</f>
        <v>3.50007898584394</v>
      </c>
      <c r="N813" s="24">
        <f>N812+'data'!$G$21*(M812-N812)/60*C812</f>
        <v>3.37811621583731</v>
      </c>
      <c r="O813" s="25">
        <f>IF(N813&lt;='data'!$G$22,1.89,1.47)</f>
        <v>1.47</v>
      </c>
      <c r="P813" s="24">
        <f>$A813</f>
        <v>4042.560866034490</v>
      </c>
      <c r="Q813" s="29">
        <f>'data'!$G$23-'data'!$G$23*(1-('data'!$G$22^O813)/('data'!$G$22^O813+N813^O813))</f>
        <v>42.2689868258595</v>
      </c>
      <c r="R813" s="29">
        <f>VLOOKUP(IF(P813-'data'!$G$24&lt;0,0,P813-'data'!$G$24),P2:Q1104,2)</f>
        <v>42.3283805656325</v>
      </c>
    </row>
    <row r="814" ht="20.05" customHeight="1">
      <c r="A814" s="22">
        <f>$A813+C813</f>
        <v>4047.560866034490</v>
      </c>
      <c r="B814" s="23">
        <v>3.5</v>
      </c>
      <c r="C814" s="24">
        <v>5</v>
      </c>
      <c r="D814" t="b" s="25">
        <f>D$3</f>
        <v>1</v>
      </c>
      <c r="E814" s="24">
        <f>IF(B814-B813&gt;0,(B814-B813)/'data'!$G$26*100-1,E813-C814)</f>
        <v>-415.188200270933</v>
      </c>
      <c r="F814" s="25">
        <f>3600*(B814*'data'!$C$15/1000-H814-I814)/C814</f>
        <v>548.003021673851</v>
      </c>
      <c r="G814" s="25">
        <f>IF(N814&gt;B814,0,IF(E814&gt;0,'data'!$H$29,IF(F814&lt;0,0,F814)))</f>
        <v>548.003021673851</v>
      </c>
      <c r="H814" s="30">
        <f>(J814*'data'!$C$16+K814*OFFSET('data'!$C$17,0,$D$3)-I813*(OFFSET('data'!$C$18,0,$D$3)+'data'!$C$19+OFFSET('data'!$C$20,0,$D$3)))*$C814/60</f>
        <v>-0.7616296236979631</v>
      </c>
      <c r="I814" s="30">
        <f>(G813/60)*$C814/60+H814+I813</f>
        <v>22.9092467101728</v>
      </c>
      <c r="J814" s="30">
        <f>J813+('data'!$C$19*I813-'data'!$C$16*J813)*$C814/60</f>
        <v>81.3994717867737</v>
      </c>
      <c r="K814" s="30">
        <f>K813+(OFFSET('data'!$C$20,0,$D$3)*I813-OFFSET('data'!$C$17,0,$D$3)*K813)*$C814/60</f>
        <v>146.077520719199</v>
      </c>
      <c r="L814" s="28">
        <f>$A814/60</f>
        <v>67.4593477672415</v>
      </c>
      <c r="M814" s="24">
        <f>I814/'data'!$C$15*1000</f>
        <v>3.50007857725738</v>
      </c>
      <c r="N814" s="24">
        <f>N813+'data'!$G$21*(M813-N813)/60*C813</f>
        <v>3.37955137775728</v>
      </c>
      <c r="O814" s="25">
        <f>IF(N814&lt;='data'!$G$22,1.89,1.47)</f>
        <v>1.47</v>
      </c>
      <c r="P814" s="24">
        <f>$A814</f>
        <v>4047.560866034490</v>
      </c>
      <c r="Q814" s="29">
        <f>'data'!$G$23-'data'!$G$23*(1-('data'!$G$22^O814)/('data'!$G$22^O814+N814^O814))</f>
        <v>42.2545905059439</v>
      </c>
      <c r="R814" s="29">
        <f>VLOOKUP(IF(P814-'data'!$G$24&lt;0,0,P814-'data'!$G$24),P2:Q1104,2)</f>
        <v>42.3132562000274</v>
      </c>
    </row>
    <row r="815" ht="20.05" customHeight="1">
      <c r="A815" s="22">
        <f>$A814+C814</f>
        <v>4052.560866034490</v>
      </c>
      <c r="B815" s="23">
        <v>3.5</v>
      </c>
      <c r="C815" s="24">
        <v>5</v>
      </c>
      <c r="D815" t="b" s="25">
        <f>D$3</f>
        <v>1</v>
      </c>
      <c r="E815" s="24">
        <f>IF(B815-B814&gt;0,(B815-B814)/'data'!$G$26*100-1,E814-C815)</f>
        <v>-420.188200270933</v>
      </c>
      <c r="F815" s="25">
        <f>3600*(B815*'data'!$C$15/1000-H815-I815)/C815</f>
        <v>547.636542935108</v>
      </c>
      <c r="G815" s="25">
        <f>IF(N815&gt;B815,0,IF(E815&gt;0,'data'!$H$29,IF(F815&lt;0,0,F815)))</f>
        <v>547.636542935108</v>
      </c>
      <c r="H815" s="30">
        <f>(J815*'data'!$C$16+K815*OFFSET('data'!$C$17,0,$D$3)-I814*(OFFSET('data'!$C$18,0,$D$3)+'data'!$C$19+OFFSET('data'!$C$20,0,$D$3)))*$C815/60</f>
        <v>-0.76111796666501</v>
      </c>
      <c r="I815" s="30">
        <f>(G814/60)*$C815/60+H815+I814</f>
        <v>22.9092440513881</v>
      </c>
      <c r="J815" s="30">
        <f>J814+('data'!$C$19*I814-'data'!$C$16*J814)*$C815/60</f>
        <v>81.4754612526385</v>
      </c>
      <c r="K815" s="30">
        <f>K814+(OFFSET('data'!$C$20,0,$D$3)*I814-OFFSET('data'!$C$17,0,$D$3)*K814)*$C815/60</f>
        <v>146.248453517011</v>
      </c>
      <c r="L815" s="28">
        <f>$A815/60</f>
        <v>67.5426811005748</v>
      </c>
      <c r="M815" s="24">
        <f>I815/'data'!$C$15*1000</f>
        <v>3.50007817104781</v>
      </c>
      <c r="N815" s="24">
        <f>N814+'data'!$G$21*(M814-N814)/60*C814</f>
        <v>3.380969647013</v>
      </c>
      <c r="O815" s="25">
        <f>IF(N815&lt;='data'!$G$22,1.89,1.47)</f>
        <v>1.47</v>
      </c>
      <c r="P815" s="24">
        <f>$A815</f>
        <v>4052.560866034490</v>
      </c>
      <c r="Q815" s="29">
        <f>'data'!$G$23-'data'!$G$23*(1-('data'!$G$22^O815)/('data'!$G$22^O815+N815^O815))</f>
        <v>42.2403704492962</v>
      </c>
      <c r="R815" s="29">
        <f>VLOOKUP(IF(P815-'data'!$G$24&lt;0,0,P815-'data'!$G$24),P2:Q1104,2)</f>
        <v>42.2983173580511</v>
      </c>
    </row>
    <row r="816" ht="20.05" customHeight="1">
      <c r="A816" s="22">
        <f>$A815+C815</f>
        <v>4057.560866034490</v>
      </c>
      <c r="B816" s="23">
        <v>3.5</v>
      </c>
      <c r="C816" s="24">
        <v>5</v>
      </c>
      <c r="D816" t="b" s="25">
        <f>D$3</f>
        <v>1</v>
      </c>
      <c r="E816" s="24">
        <f>IF(B816-B815&gt;0,(B816-B815)/'data'!$G$26*100-1,E815-C816)</f>
        <v>-425.188200270933</v>
      </c>
      <c r="F816" s="25">
        <f>3600*(B816*'data'!$C$15/1000-H816-I816)/C816</f>
        <v>547.2719562490309</v>
      </c>
      <c r="G816" s="25">
        <f>IF(N816&gt;B816,0,IF(E816&gt;0,'data'!$H$29,IF(F816&lt;0,0,F816)))</f>
        <v>547.2719562490309</v>
      </c>
      <c r="H816" s="30">
        <f>(J816*'data'!$C$16+K816*OFFSET('data'!$C$17,0,$D$3)-I815*(OFFSET('data'!$C$18,0,$D$3)+'data'!$C$19+OFFSET('data'!$C$20,0,$D$3)))*$C816/60</f>
        <v>-0.76060895294988</v>
      </c>
      <c r="I816" s="30">
        <f>(G815/60)*$C816/60+H816+I815</f>
        <v>22.9092414080703</v>
      </c>
      <c r="J816" s="30">
        <f>J815+('data'!$C$19*I815-'data'!$C$16*J815)*$C816/60</f>
        <v>81.55100472089499</v>
      </c>
      <c r="K816" s="30">
        <f>K815+(OFFSET('data'!$C$20,0,$D$3)*I815-OFFSET('data'!$C$17,0,$D$3)*K815)*$C816/60</f>
        <v>146.419320716013</v>
      </c>
      <c r="L816" s="28">
        <f>$A816/60</f>
        <v>67.6260144339082</v>
      </c>
      <c r="M816" s="24">
        <f>I816/'data'!$C$15*1000</f>
        <v>3.50007776720127</v>
      </c>
      <c r="N816" s="24">
        <f>N815+'data'!$G$21*(M815-N815)/60*C815</f>
        <v>3.38237122241203</v>
      </c>
      <c r="O816" s="25">
        <f>IF(N816&lt;='data'!$G$22,1.89,1.47)</f>
        <v>1.47</v>
      </c>
      <c r="P816" s="24">
        <f>$A816</f>
        <v>4057.560866034490</v>
      </c>
      <c r="Q816" s="29">
        <f>'data'!$G$23-'data'!$G$23*(1-('data'!$G$22^O816)/('data'!$G$22^O816+N816^O816))</f>
        <v>42.2263244187824</v>
      </c>
      <c r="R816" s="29">
        <f>VLOOKUP(IF(P816-'data'!$G$24&lt;0,0,P816-'data'!$G$24),P2:Q1104,2)</f>
        <v>42.2835616768876</v>
      </c>
    </row>
    <row r="817" ht="20.05" customHeight="1">
      <c r="A817" s="22">
        <f>$A816+C816</f>
        <v>4062.560866034490</v>
      </c>
      <c r="B817" s="23">
        <v>3.5</v>
      </c>
      <c r="C817" s="24">
        <v>5</v>
      </c>
      <c r="D817" t="b" s="25">
        <f>D$3</f>
        <v>1</v>
      </c>
      <c r="E817" s="24">
        <f>IF(B817-B816&gt;0,(B817-B816)/'data'!$G$26*100-1,E816-C817)</f>
        <v>-430.188200270933</v>
      </c>
      <c r="F817" s="25">
        <f>3600*(B817*'data'!$C$15/1000-H817-I817)/C817</f>
        <v>546.9092506100829</v>
      </c>
      <c r="G817" s="25">
        <f>IF(N817&gt;B817,0,IF(E817&gt;0,'data'!$H$29,IF(F817&lt;0,0,F817)))</f>
        <v>546.9092506100829</v>
      </c>
      <c r="H817" s="30">
        <f>(J817*'data'!$C$16+K817*OFFSET('data'!$C$17,0,$D$3)-I816*(OFFSET('data'!$C$18,0,$D$3)+'data'!$C$19+OFFSET('data'!$C$20,0,$D$3)))*$C817/60</f>
        <v>-0.760102567176408</v>
      </c>
      <c r="I817" s="30">
        <f>(G816/60)*$C817/60+H817+I816</f>
        <v>22.9092387801287</v>
      </c>
      <c r="J817" s="30">
        <f>J816+('data'!$C$19*I816-'data'!$C$16*J816)*$C817/60</f>
        <v>81.62610480919049</v>
      </c>
      <c r="K817" s="30">
        <f>K816+(OFFSET('data'!$C$20,0,$D$3)*I816-OFFSET('data'!$C$17,0,$D$3)*K816)*$C817/60</f>
        <v>146.590122341524</v>
      </c>
      <c r="L817" s="28">
        <f>$A817/60</f>
        <v>67.7093477672415</v>
      </c>
      <c r="M817" s="24">
        <f>I817/'data'!$C$15*1000</f>
        <v>3.50007736570391</v>
      </c>
      <c r="N817" s="24">
        <f>N816+'data'!$G$21*(M816-N816)/60*C816</f>
        <v>3.38375630042234</v>
      </c>
      <c r="O817" s="25">
        <f>IF(N817&lt;='data'!$G$22,1.89,1.47)</f>
        <v>1.47</v>
      </c>
      <c r="P817" s="24">
        <f>$A817</f>
        <v>4062.560866034490</v>
      </c>
      <c r="Q817" s="29">
        <f>'data'!$G$23-'data'!$G$23*(1-('data'!$G$22^O817)/('data'!$G$22^O817+N817^O817))</f>
        <v>42.2124502075195</v>
      </c>
      <c r="R817" s="29">
        <f>VLOOKUP(IF(P817-'data'!$G$24&lt;0,0,P817-'data'!$G$24),P2:Q1104,2)</f>
        <v>42.2689868258595</v>
      </c>
    </row>
    <row r="818" ht="20.05" customHeight="1">
      <c r="A818" s="22">
        <f>$A817+C817</f>
        <v>4067.560866034490</v>
      </c>
      <c r="B818" s="23">
        <v>3.5</v>
      </c>
      <c r="C818" s="24">
        <v>5</v>
      </c>
      <c r="D818" t="b" s="25">
        <f>D$3</f>
        <v>1</v>
      </c>
      <c r="E818" s="24">
        <f>IF(B818-B817&gt;0,(B818-B817)/'data'!$G$26*100-1,E817-C818)</f>
        <v>-435.188200270933</v>
      </c>
      <c r="F818" s="25">
        <f>3600*(B818*'data'!$C$15/1000-H818-I818)/C818</f>
        <v>546.548415077385</v>
      </c>
      <c r="G818" s="25">
        <f>IF(N818&gt;B818,0,IF(E818&gt;0,'data'!$H$29,IF(F818&lt;0,0,F818)))</f>
        <v>546.548415077385</v>
      </c>
      <c r="H818" s="30">
        <f>(J818*'data'!$C$16+K818*OFFSET('data'!$C$17,0,$D$3)-I817*(OFFSET('data'!$C$18,0,$D$3)+'data'!$C$19+OFFSET('data'!$C$20,0,$D$3)))*$C818/60</f>
        <v>-0.759598794058627</v>
      </c>
      <c r="I818" s="30">
        <f>(G817/60)*$C818/60+H818+I817</f>
        <v>22.909236167473</v>
      </c>
      <c r="J818" s="30">
        <f>J817+('data'!$C$19*I817-'data'!$C$16*J817)*$C818/60</f>
        <v>81.7007641198086</v>
      </c>
      <c r="K818" s="30">
        <f>K817+(OFFSET('data'!$C$20,0,$D$3)*I817-OFFSET('data'!$C$17,0,$D$3)*K817)*$C818/60</f>
        <v>146.760858418850</v>
      </c>
      <c r="L818" s="28">
        <f>$A818/60</f>
        <v>67.7926811005748</v>
      </c>
      <c r="M818" s="24">
        <f>I818/'data'!$C$15*1000</f>
        <v>3.50007696654193</v>
      </c>
      <c r="N818" s="24">
        <f>N817+'data'!$G$21*(M817-N817)/60*C817</f>
        <v>3.38512507519987</v>
      </c>
      <c r="O818" s="25">
        <f>IF(N818&lt;='data'!$G$22,1.89,1.47)</f>
        <v>1.47</v>
      </c>
      <c r="P818" s="24">
        <f>$A818</f>
        <v>4067.560866034490</v>
      </c>
      <c r="Q818" s="29">
        <f>'data'!$G$23-'data'!$G$23*(1-('data'!$G$22^O818)/('data'!$G$22^O818+N818^O818))</f>
        <v>42.1987456384232</v>
      </c>
      <c r="R818" s="29">
        <f>VLOOKUP(IF(P818-'data'!$G$24&lt;0,0,P818-'data'!$G$24),P2:Q1104,2)</f>
        <v>42.2545905059439</v>
      </c>
    </row>
    <row r="819" ht="20.05" customHeight="1">
      <c r="A819" s="22">
        <f>$A818+C818</f>
        <v>4072.560866034490</v>
      </c>
      <c r="B819" s="23">
        <v>3.5</v>
      </c>
      <c r="C819" s="24">
        <v>5</v>
      </c>
      <c r="D819" t="b" s="25">
        <f>D$3</f>
        <v>1</v>
      </c>
      <c r="E819" s="24">
        <f>IF(B819-B818&gt;0,(B819-B818)/'data'!$G$26*100-1,E818-C819)</f>
        <v>-440.188200270933</v>
      </c>
      <c r="F819" s="25">
        <f>3600*(B819*'data'!$C$15/1000-H819-I819)/C819</f>
        <v>546.189438774102</v>
      </c>
      <c r="G819" s="25">
        <f>IF(N819&gt;B819,0,IF(E819&gt;0,'data'!$H$29,IF(F819&lt;0,0,F819)))</f>
        <v>546.189438774102</v>
      </c>
      <c r="H819" s="30">
        <f>(J819*'data'!$C$16+K819*OFFSET('data'!$C$17,0,$D$3)-I818*(OFFSET('data'!$C$18,0,$D$3)+'data'!$C$19+OFFSET('data'!$C$20,0,$D$3)))*$C819/60</f>
        <v>-0.7590976184002241</v>
      </c>
      <c r="I819" s="30">
        <f>(G818/60)*$C819/60+H819+I818</f>
        <v>22.9092335700136</v>
      </c>
      <c r="J819" s="30">
        <f>J818+('data'!$C$19*I818-'data'!$C$16*J818)*$C819/60</f>
        <v>81.7749852397598</v>
      </c>
      <c r="K819" s="30">
        <f>K818+(OFFSET('data'!$C$20,0,$D$3)*I818-OFFSET('data'!$C$17,0,$D$3)*K818)*$C819/60</f>
        <v>146.931528973289</v>
      </c>
      <c r="L819" s="28">
        <f>$A819/60</f>
        <v>67.8760144339082</v>
      </c>
      <c r="M819" s="24">
        <f>I819/'data'!$C$15*1000</f>
        <v>3.50007656970164</v>
      </c>
      <c r="N819" s="24">
        <f>N818+'data'!$G$21*(M818-N818)/60*C818</f>
        <v>3.38647773861571</v>
      </c>
      <c r="O819" s="25">
        <f>IF(N819&lt;='data'!$G$22,1.89,1.47)</f>
        <v>1.47</v>
      </c>
      <c r="P819" s="24">
        <f>$A819</f>
        <v>4072.560866034490</v>
      </c>
      <c r="Q819" s="29">
        <f>'data'!$G$23-'data'!$G$23*(1-('data'!$G$22^O819)/('data'!$G$22^O819+N819^O819))</f>
        <v>42.1852085637645</v>
      </c>
      <c r="R819" s="29">
        <f>VLOOKUP(IF(P819-'data'!$G$24&lt;0,0,P819-'data'!$G$24),P2:Q1104,2)</f>
        <v>42.2403704492962</v>
      </c>
    </row>
    <row r="820" ht="20.05" customHeight="1">
      <c r="A820" s="22">
        <f>$A819+C819</f>
        <v>4077.560866034490</v>
      </c>
      <c r="B820" s="23">
        <v>3.5</v>
      </c>
      <c r="C820" s="24">
        <v>5</v>
      </c>
      <c r="D820" t="b" s="25">
        <f>D$3</f>
        <v>1</v>
      </c>
      <c r="E820" s="24">
        <f>IF(B820-B819&gt;0,(B820-B819)/'data'!$G$26*100-1,E819-C820)</f>
        <v>-445.188200270933</v>
      </c>
      <c r="F820" s="25">
        <f>3600*(B820*'data'!$C$15/1000-H820-I820)/C820</f>
        <v>545.8323108872301</v>
      </c>
      <c r="G820" s="25">
        <f>IF(N820&gt;B820,0,IF(E820&gt;0,'data'!$H$29,IF(F820&lt;0,0,F820)))</f>
        <v>545.8323108872301</v>
      </c>
      <c r="H820" s="30">
        <f>(J820*'data'!$C$16+K820*OFFSET('data'!$C$17,0,$D$3)-I819*(OFFSET('data'!$C$18,0,$D$3)+'data'!$C$19+OFFSET('data'!$C$20,0,$D$3)))*$C820/60</f>
        <v>-0.758599025094035</v>
      </c>
      <c r="I820" s="30">
        <f>(G819/60)*$C820/60+H820+I819</f>
        <v>22.9092309876614</v>
      </c>
      <c r="J820" s="30">
        <f>J819+('data'!$C$19*I819-'data'!$C$16*J819)*$C820/60</f>
        <v>81.8487707408708</v>
      </c>
      <c r="K820" s="30">
        <f>K819+(OFFSET('data'!$C$20,0,$D$3)*I819-OFFSET('data'!$C$17,0,$D$3)*K819)*$C820/60</f>
        <v>147.102134030127</v>
      </c>
      <c r="L820" s="28">
        <f>$A820/60</f>
        <v>67.9593477672415</v>
      </c>
      <c r="M820" s="24">
        <f>I820/'data'!$C$15*1000</f>
        <v>3.50007617516944</v>
      </c>
      <c r="N820" s="24">
        <f>N819+'data'!$G$21*(M819-N819)/60*C819</f>
        <v>3.38781448028302</v>
      </c>
      <c r="O820" s="25">
        <f>IF(N820&lt;='data'!$G$22,1.89,1.47)</f>
        <v>1.47</v>
      </c>
      <c r="P820" s="24">
        <f>$A820</f>
        <v>4077.560866034490</v>
      </c>
      <c r="Q820" s="29">
        <f>'data'!$G$23-'data'!$G$23*(1-('data'!$G$22^O820)/('data'!$G$22^O820+N820^O820))</f>
        <v>42.171836864732</v>
      </c>
      <c r="R820" s="29">
        <f>VLOOKUP(IF(P820-'data'!$G$24&lt;0,0,P820-'data'!$G$24),P2:Q1104,2)</f>
        <v>42.2263244187824</v>
      </c>
    </row>
    <row r="821" ht="20.05" customHeight="1">
      <c r="A821" s="22">
        <f>$A820+C820</f>
        <v>4082.560866034490</v>
      </c>
      <c r="B821" s="23">
        <v>3.5</v>
      </c>
      <c r="C821" s="24">
        <v>5</v>
      </c>
      <c r="D821" t="b" s="25">
        <f>D$3</f>
        <v>1</v>
      </c>
      <c r="E821" s="24">
        <f>IF(B821-B820&gt;0,(B821-B820)/'data'!$G$26*100-1,E820-C821)</f>
        <v>-450.188200270933</v>
      </c>
      <c r="F821" s="25">
        <f>3600*(B821*'data'!$C$15/1000-H821-I821)/C821</f>
        <v>545.477020667274</v>
      </c>
      <c r="G821" s="25">
        <f>IF(N821&gt;B821,0,IF(E821&gt;0,'data'!$H$29,IF(F821&lt;0,0,F821)))</f>
        <v>545.477020667274</v>
      </c>
      <c r="H821" s="30">
        <f>(J821*'data'!$C$16+K821*OFFSET('data'!$C$17,0,$D$3)-I820*(OFFSET('data'!$C$18,0,$D$3)+'data'!$C$19+OFFSET('data'!$C$20,0,$D$3)))*$C821/60</f>
        <v>-0.758102999121507</v>
      </c>
      <c r="I821" s="30">
        <f>(G820/60)*$C821/60+H821+I820</f>
        <v>22.9092284203277</v>
      </c>
      <c r="J821" s="30">
        <f>J820+('data'!$C$19*I820-'data'!$C$16*J820)*$C821/60</f>
        <v>81.92212317987379</v>
      </c>
      <c r="K821" s="30">
        <f>K820+(OFFSET('data'!$C$20,0,$D$3)*I820-OFFSET('data'!$C$17,0,$D$3)*K820)*$C821/60</f>
        <v>147.272673614639</v>
      </c>
      <c r="L821" s="28">
        <f>$A821/60</f>
        <v>68.0426811005748</v>
      </c>
      <c r="M821" s="24">
        <f>I821/'data'!$C$15*1000</f>
        <v>3.50007578293176</v>
      </c>
      <c r="N821" s="24">
        <f>N820+'data'!$G$21*(M820-N820)/60*C820</f>
        <v>3.38913548758356</v>
      </c>
      <c r="O821" s="25">
        <f>IF(N821&lt;='data'!$G$22,1.89,1.47)</f>
        <v>1.47</v>
      </c>
      <c r="P821" s="24">
        <f>$A821</f>
        <v>4082.560866034490</v>
      </c>
      <c r="Q821" s="29">
        <f>'data'!$G$23-'data'!$G$23*(1-('data'!$G$22^O821)/('data'!$G$22^O821+N821^O821))</f>
        <v>42.1586284510036</v>
      </c>
      <c r="R821" s="29">
        <f>VLOOKUP(IF(P821-'data'!$G$24&lt;0,0,P821-'data'!$G$24),P2:Q1104,2)</f>
        <v>42.2124502075195</v>
      </c>
    </row>
    <row r="822" ht="20.05" customHeight="1">
      <c r="A822" s="22">
        <f>$A821+C821</f>
        <v>4087.560866034490</v>
      </c>
      <c r="B822" s="23">
        <v>3.5</v>
      </c>
      <c r="C822" s="24">
        <v>5</v>
      </c>
      <c r="D822" t="b" s="25">
        <f>D$3</f>
        <v>1</v>
      </c>
      <c r="E822" s="24">
        <f>IF(B822-B821&gt;0,(B822-B821)/'data'!$G$26*100-1,E821-C822)</f>
        <v>-455.188200270933</v>
      </c>
      <c r="F822" s="25">
        <f>3600*(B822*'data'!$C$15/1000-H822-I822)/C822</f>
        <v>545.123557427659</v>
      </c>
      <c r="G822" s="25">
        <f>IF(N822&gt;B822,0,IF(E822&gt;0,'data'!$H$29,IF(F822&lt;0,0,F822)))</f>
        <v>545.123557427659</v>
      </c>
      <c r="H822" s="30">
        <f>(J822*'data'!$C$16+K822*OFFSET('data'!$C$17,0,$D$3)-I821*(OFFSET('data'!$C$18,0,$D$3)+'data'!$C$19+OFFSET('data'!$C$20,0,$D$3)))*$C822/60</f>
        <v>-0.757609525552175</v>
      </c>
      <c r="I822" s="30">
        <f>(G821/60)*$C822/60+H822+I821</f>
        <v>22.9092258679245</v>
      </c>
      <c r="J822" s="30">
        <f>J821+('data'!$C$19*I821-'data'!$C$16*J821)*$C822/60</f>
        <v>81.995045098495</v>
      </c>
      <c r="K822" s="30">
        <f>K821+(OFFSET('data'!$C$20,0,$D$3)*I821-OFFSET('data'!$C$17,0,$D$3)*K821)*$C822/60</f>
        <v>147.443147752090</v>
      </c>
      <c r="L822" s="28">
        <f>$A822/60</f>
        <v>68.1260144339082</v>
      </c>
      <c r="M822" s="24">
        <f>I822/'data'!$C$15*1000</f>
        <v>3.50007539297517</v>
      </c>
      <c r="N822" s="24">
        <f>N821+'data'!$G$21*(M821-N821)/60*C821</f>
        <v>3.39044094569398</v>
      </c>
      <c r="O822" s="25">
        <f>IF(N822&lt;='data'!$G$22,1.89,1.47)</f>
        <v>1.47</v>
      </c>
      <c r="P822" s="24">
        <f>$A822</f>
        <v>4087.560866034490</v>
      </c>
      <c r="Q822" s="29">
        <f>'data'!$G$23-'data'!$G$23*(1-('data'!$G$22^O822)/('data'!$G$22^O822+N822^O822))</f>
        <v>42.1455812603241</v>
      </c>
      <c r="R822" s="29">
        <f>VLOOKUP(IF(P822-'data'!$G$24&lt;0,0,P822-'data'!$G$24),P2:Q1104,2)</f>
        <v>42.1987456384232</v>
      </c>
    </row>
    <row r="823" ht="20.05" customHeight="1">
      <c r="A823" s="22">
        <f>$A822+C822</f>
        <v>4092.560866034490</v>
      </c>
      <c r="B823" s="23">
        <v>3.5</v>
      </c>
      <c r="C823" s="24">
        <v>5</v>
      </c>
      <c r="D823" t="b" s="25">
        <f>D$3</f>
        <v>1</v>
      </c>
      <c r="E823" s="24">
        <f>IF(B823-B822&gt;0,(B823-B822)/'data'!$G$26*100-1,E822-C823)</f>
        <v>-460.188200270933</v>
      </c>
      <c r="F823" s="25">
        <f>3600*(B823*'data'!$C$15/1000-H823-I823)/C823</f>
        <v>544.771910544584</v>
      </c>
      <c r="G823" s="25">
        <f>IF(N823&gt;B823,0,IF(E823&gt;0,'data'!$H$29,IF(F823&lt;0,0,F823)))</f>
        <v>544.771910544584</v>
      </c>
      <c r="H823" s="30">
        <f>(J823*'data'!$C$16+K823*OFFSET('data'!$C$17,0,$D$3)-I822*(OFFSET('data'!$C$18,0,$D$3)+'data'!$C$19+OFFSET('data'!$C$20,0,$D$3)))*$C823/60</f>
        <v>-0.75711858954316</v>
      </c>
      <c r="I823" s="30">
        <f>(G822/60)*$C823/60+H823+I822</f>
        <v>22.9092233303642</v>
      </c>
      <c r="J823" s="30">
        <f>J822+('data'!$C$19*I822-'data'!$C$16*J822)*$C823/60</f>
        <v>82.06753902354281</v>
      </c>
      <c r="K823" s="30">
        <f>K822+(OFFSET('data'!$C$20,0,$D$3)*I822-OFFSET('data'!$C$17,0,$D$3)*K822)*$C823/60</f>
        <v>147.613556467735</v>
      </c>
      <c r="L823" s="28">
        <f>$A823/60</f>
        <v>68.2093477672415</v>
      </c>
      <c r="M823" s="24">
        <f>I823/'data'!$C$15*1000</f>
        <v>3.50007500528628</v>
      </c>
      <c r="N823" s="24">
        <f>N822+'data'!$G$21*(M822-N822)/60*C822</f>
        <v>3.39173103761176</v>
      </c>
      <c r="O823" s="25">
        <f>IF(N823&lt;='data'!$G$22,1.89,1.47)</f>
        <v>1.47</v>
      </c>
      <c r="P823" s="24">
        <f>$A823</f>
        <v>4092.560866034490</v>
      </c>
      <c r="Q823" s="29">
        <f>'data'!$G$23-'data'!$G$23*(1-('data'!$G$22^O823)/('data'!$G$22^O823+N823^O823))</f>
        <v>42.1326932580904</v>
      </c>
      <c r="R823" s="29">
        <f>VLOOKUP(IF(P823-'data'!$G$24&lt;0,0,P823-'data'!$G$24),P2:Q1104,2)</f>
        <v>42.1852085637645</v>
      </c>
    </row>
    <row r="824" ht="20.05" customHeight="1">
      <c r="A824" s="22">
        <f>$A823+C823</f>
        <v>4097.560866034490</v>
      </c>
      <c r="B824" s="23">
        <v>3.5</v>
      </c>
      <c r="C824" s="24">
        <v>5</v>
      </c>
      <c r="D824" t="b" s="25">
        <f>D$3</f>
        <v>1</v>
      </c>
      <c r="E824" s="24">
        <f>IF(B824-B823&gt;0,(B824-B823)/'data'!$G$26*100-1,E823-C824)</f>
        <v>-465.188200270933</v>
      </c>
      <c r="F824" s="25">
        <f>3600*(B824*'data'!$C$15/1000-H824-I824)/C824</f>
        <v>544.422069456569</v>
      </c>
      <c r="G824" s="25">
        <f>IF(N824&gt;B824,0,IF(E824&gt;0,'data'!$H$29,IF(F824&lt;0,0,F824)))</f>
        <v>544.422069456569</v>
      </c>
      <c r="H824" s="30">
        <f>(J824*'data'!$C$16+K824*OFFSET('data'!$C$17,0,$D$3)-I823*(OFFSET('data'!$C$18,0,$D$3)+'data'!$C$19+OFFSET('data'!$C$20,0,$D$3)))*$C824/60</f>
        <v>-0.756630176338639</v>
      </c>
      <c r="I824" s="30">
        <f>(G823/60)*$C824/60+H824+I823</f>
        <v>22.9092208075597</v>
      </c>
      <c r="J824" s="30">
        <f>J823+('data'!$C$19*I823-'data'!$C$16*J823)*$C824/60</f>
        <v>82.1396074669952</v>
      </c>
      <c r="K824" s="30">
        <f>K823+(OFFSET('data'!$C$20,0,$D$3)*I823-OFFSET('data'!$C$17,0,$D$3)*K823)*$C824/60</f>
        <v>147.783899786818</v>
      </c>
      <c r="L824" s="28">
        <f>$A824/60</f>
        <v>68.2926811005748</v>
      </c>
      <c r="M824" s="24">
        <f>I824/'data'!$C$15*1000</f>
        <v>3.50007461985178</v>
      </c>
      <c r="N824" s="24">
        <f>N823+'data'!$G$21*(M823-N823)/60*C823</f>
        <v>3.39300594418084</v>
      </c>
      <c r="O824" s="25">
        <f>IF(N824&lt;='data'!$G$22,1.89,1.47)</f>
        <v>1.47</v>
      </c>
      <c r="P824" s="24">
        <f>$A824</f>
        <v>4097.560866034490</v>
      </c>
      <c r="Q824" s="29">
        <f>'data'!$G$23-'data'!$G$23*(1-('data'!$G$22^O824)/('data'!$G$22^O824+N824^O824))</f>
        <v>42.1199624369437</v>
      </c>
      <c r="R824" s="29">
        <f>VLOOKUP(IF(P824-'data'!$G$24&lt;0,0,P824-'data'!$G$24),P2:Q1104,2)</f>
        <v>42.171836864732</v>
      </c>
    </row>
    <row r="825" ht="20.05" customHeight="1">
      <c r="A825" s="22">
        <f>$A824+C824</f>
        <v>4102.560866034490</v>
      </c>
      <c r="B825" s="23">
        <v>3.5</v>
      </c>
      <c r="C825" s="24">
        <v>5</v>
      </c>
      <c r="D825" t="b" s="25">
        <f>D$3</f>
        <v>1</v>
      </c>
      <c r="E825" s="24">
        <f>IF(B825-B824&gt;0,(B825-B824)/'data'!$G$26*100-1,E824-C825)</f>
        <v>-470.188200270933</v>
      </c>
      <c r="F825" s="25">
        <f>3600*(B825*'data'!$C$15/1000-H825-I825)/C825</f>
        <v>544.074023664020</v>
      </c>
      <c r="G825" s="25">
        <f>IF(N825&gt;B825,0,IF(E825&gt;0,'data'!$H$29,IF(F825&lt;0,0,F825)))</f>
        <v>544.074023664020</v>
      </c>
      <c r="H825" s="30">
        <f>(J825*'data'!$C$16+K825*OFFSET('data'!$C$17,0,$D$3)-I824*(OFFSET('data'!$C$18,0,$D$3)+'data'!$C$19+OFFSET('data'!$C$20,0,$D$3)))*$C825/60</f>
        <v>-0.756144271269343</v>
      </c>
      <c r="I825" s="30">
        <f>(G824/60)*$C825/60+H825+I824</f>
        <v>22.9092182994245</v>
      </c>
      <c r="J825" s="30">
        <f>J824+('data'!$C$19*I824-'data'!$C$16*J824)*$C825/60</f>
        <v>82.2112529260869</v>
      </c>
      <c r="K825" s="30">
        <f>K824+(OFFSET('data'!$C$20,0,$D$3)*I824-OFFSET('data'!$C$17,0,$D$3)*K824)*$C825/60</f>
        <v>147.954177734572</v>
      </c>
      <c r="L825" s="28">
        <f>$A825/60</f>
        <v>68.3760144339082</v>
      </c>
      <c r="M825" s="24">
        <f>I825/'data'!$C$15*1000</f>
        <v>3.50007423665846</v>
      </c>
      <c r="N825" s="24">
        <f>N824+'data'!$G$21*(M824-N824)/60*C824</f>
        <v>3.394265844117</v>
      </c>
      <c r="O825" s="25">
        <f>IF(N825&lt;='data'!$G$22,1.89,1.47)</f>
        <v>1.47</v>
      </c>
      <c r="P825" s="24">
        <f>$A825</f>
        <v>4102.560866034490</v>
      </c>
      <c r="Q825" s="29">
        <f>'data'!$G$23-'data'!$G$23*(1-('data'!$G$22^O825)/('data'!$G$22^O825+N825^O825))</f>
        <v>42.1073868163681</v>
      </c>
      <c r="R825" s="29">
        <f>VLOOKUP(IF(P825-'data'!$G$24&lt;0,0,P825-'data'!$G$24),P2:Q1104,2)</f>
        <v>42.1586284510036</v>
      </c>
    </row>
    <row r="826" ht="20.05" customHeight="1">
      <c r="A826" s="22">
        <f>$A825+C825</f>
        <v>4107.560866034490</v>
      </c>
      <c r="B826" s="23">
        <v>3.5</v>
      </c>
      <c r="C826" s="24">
        <v>5</v>
      </c>
      <c r="D826" t="b" s="25">
        <f>D$3</f>
        <v>1</v>
      </c>
      <c r="E826" s="24">
        <f>IF(B826-B825&gt;0,(B826-B825)/'data'!$G$26*100-1,E825-C826)</f>
        <v>-475.188200270933</v>
      </c>
      <c r="F826" s="25">
        <f>3600*(B826*'data'!$C$15/1000-H826-I826)/C826</f>
        <v>543.727762729008</v>
      </c>
      <c r="G826" s="25">
        <f>IF(N826&gt;B826,0,IF(E826&gt;0,'data'!$H$29,IF(F826&lt;0,0,F826)))</f>
        <v>543.727762729008</v>
      </c>
      <c r="H826" s="30">
        <f>(J826*'data'!$C$16+K826*OFFSET('data'!$C$17,0,$D$3)-I825*(OFFSET('data'!$C$18,0,$D$3)+'data'!$C$19+OFFSET('data'!$C$20,0,$D$3)))*$C826/60</f>
        <v>-0.755660859752049</v>
      </c>
      <c r="I826" s="30">
        <f>(G825/60)*$C826/60+H826+I825</f>
        <v>22.9092158058725</v>
      </c>
      <c r="J826" s="30">
        <f>J825+('data'!$C$19*I825-'data'!$C$16*J825)*$C826/60</f>
        <v>82.2824778833959</v>
      </c>
      <c r="K826" s="30">
        <f>K825+(OFFSET('data'!$C$20,0,$D$3)*I825-OFFSET('data'!$C$17,0,$D$3)*K825)*$C826/60</f>
        <v>148.124390336219</v>
      </c>
      <c r="L826" s="28">
        <f>$A826/60</f>
        <v>68.4593477672415</v>
      </c>
      <c r="M826" s="24">
        <f>I826/'data'!$C$15*1000</f>
        <v>3.50007385569317</v>
      </c>
      <c r="N826" s="24">
        <f>N825+'data'!$G$21*(M825-N825)/60*C825</f>
        <v>3.39551091403285</v>
      </c>
      <c r="O826" s="25">
        <f>IF(N826&lt;='data'!$G$22,1.89,1.47)</f>
        <v>1.47</v>
      </c>
      <c r="P826" s="24">
        <f>$A826</f>
        <v>4107.560866034490</v>
      </c>
      <c r="Q826" s="29">
        <f>'data'!$G$23-'data'!$G$23*(1-('data'!$G$22^O826)/('data'!$G$22^O826+N826^O826))</f>
        <v>42.0949644422971</v>
      </c>
      <c r="R826" s="29">
        <f>VLOOKUP(IF(P826-'data'!$G$24&lt;0,0,P826-'data'!$G$24),P2:Q1104,2)</f>
        <v>42.1455812603241</v>
      </c>
    </row>
    <row r="827" ht="20.05" customHeight="1">
      <c r="A827" s="22">
        <f>$A826+C826</f>
        <v>4112.560866034490</v>
      </c>
      <c r="B827" s="23">
        <v>3.5</v>
      </c>
      <c r="C827" s="24">
        <v>5</v>
      </c>
      <c r="D827" t="b" s="25">
        <f>D$3</f>
        <v>1</v>
      </c>
      <c r="E827" s="24">
        <f>IF(B827-B826&gt;0,(B827-B826)/'data'!$G$26*100-1,E826-C827)</f>
        <v>-480.188200270933</v>
      </c>
      <c r="F827" s="25">
        <f>3600*(B827*'data'!$C$15/1000-H827-I827)/C827</f>
        <v>543.3832762747591</v>
      </c>
      <c r="G827" s="25">
        <f>IF(N827&gt;B827,0,IF(E827&gt;0,'data'!$H$29,IF(F827&lt;0,0,F827)))</f>
        <v>543.3832762747591</v>
      </c>
      <c r="H827" s="30">
        <f>(J827*'data'!$C$16+K827*OFFSET('data'!$C$17,0,$D$3)-I826*(OFFSET('data'!$C$18,0,$D$3)+'data'!$C$19+OFFSET('data'!$C$20,0,$D$3)))*$C827/60</f>
        <v>-0.755179927289069</v>
      </c>
      <c r="I827" s="30">
        <f>(G826/60)*$C827/60+H827+I826</f>
        <v>22.9092133268182</v>
      </c>
      <c r="J827" s="30">
        <f>J826+('data'!$C$19*I826-'data'!$C$16*J826)*$C827/60</f>
        <v>82.35328480692939</v>
      </c>
      <c r="K827" s="30">
        <f>K826+(OFFSET('data'!$C$20,0,$D$3)*I826-OFFSET('data'!$C$17,0,$D$3)*K826)*$C827/60</f>
        <v>148.294537616972</v>
      </c>
      <c r="L827" s="28">
        <f>$A827/60</f>
        <v>68.5426811005748</v>
      </c>
      <c r="M827" s="24">
        <f>I827/'data'!$C$15*1000</f>
        <v>3.50007347694283</v>
      </c>
      <c r="N827" s="24">
        <f>N826+'data'!$G$21*(M826-N826)/60*C826</f>
        <v>3.39674132846262</v>
      </c>
      <c r="O827" s="25">
        <f>IF(N827&lt;='data'!$G$22,1.89,1.47)</f>
        <v>1.47</v>
      </c>
      <c r="P827" s="24">
        <f>$A827</f>
        <v>4112.560866034490</v>
      </c>
      <c r="Q827" s="29">
        <f>'data'!$G$23-'data'!$G$23*(1-('data'!$G$22^O827)/('data'!$G$22^O827+N827^O827))</f>
        <v>42.0826933867251</v>
      </c>
      <c r="R827" s="29">
        <f>VLOOKUP(IF(P827-'data'!$G$24&lt;0,0,P827-'data'!$G$24),P2:Q1104,2)</f>
        <v>42.1326932580904</v>
      </c>
    </row>
    <row r="828" ht="20.05" customHeight="1">
      <c r="A828" s="22">
        <f>$A827+C827</f>
        <v>4117.560866034490</v>
      </c>
      <c r="B828" s="23">
        <v>3.5</v>
      </c>
      <c r="C828" s="24">
        <v>5</v>
      </c>
      <c r="D828" t="b" s="25">
        <f>D$3</f>
        <v>1</v>
      </c>
      <c r="E828" s="24">
        <f>IF(B828-B827&gt;0,(B828-B827)/'data'!$G$26*100-1,E827-C828)</f>
        <v>-485.188200270933</v>
      </c>
      <c r="F828" s="25">
        <f>3600*(B828*'data'!$C$15/1000-H828-I828)/C828</f>
        <v>543.040553985438</v>
      </c>
      <c r="G828" s="25">
        <f>IF(N828&gt;B828,0,IF(E828&gt;0,'data'!$H$29,IF(F828&lt;0,0,F828)))</f>
        <v>543.040553985438</v>
      </c>
      <c r="H828" s="30">
        <f>(J828*'data'!$C$16+K828*OFFSET('data'!$C$17,0,$D$3)-I827*(OFFSET('data'!$C$18,0,$D$3)+'data'!$C$19+OFFSET('data'!$C$20,0,$D$3)))*$C828/60</f>
        <v>-0.754701459467757</v>
      </c>
      <c r="I828" s="30">
        <f>(G827/60)*$C828/60+H828+I827</f>
        <v>22.9092108621765</v>
      </c>
      <c r="J828" s="30">
        <f>J827+('data'!$C$19*I827-'data'!$C$16*J827)*$C828/60</f>
        <v>82.4236761502094</v>
      </c>
      <c r="K828" s="30">
        <f>K827+(OFFSET('data'!$C$20,0,$D$3)*I827-OFFSET('data'!$C$17,0,$D$3)*K827)*$C828/60</f>
        <v>148.464619602033</v>
      </c>
      <c r="L828" s="28">
        <f>$A828/60</f>
        <v>68.6260144339082</v>
      </c>
      <c r="M828" s="24">
        <f>I828/'data'!$C$15*1000</f>
        <v>3.50007310039446</v>
      </c>
      <c r="N828" s="24">
        <f>N827+'data'!$G$21*(M827-N827)/60*C827</f>
        <v>3.39795725988661</v>
      </c>
      <c r="O828" s="25">
        <f>IF(N828&lt;='data'!$G$22,1.89,1.47)</f>
        <v>1.47</v>
      </c>
      <c r="P828" s="24">
        <f>$A828</f>
        <v>4117.560866034490</v>
      </c>
      <c r="Q828" s="29">
        <f>'data'!$G$23-'data'!$G$23*(1-('data'!$G$22^O828)/('data'!$G$22^O828+N828^O828))</f>
        <v>42.0705717473264</v>
      </c>
      <c r="R828" s="29">
        <f>VLOOKUP(IF(P828-'data'!$G$24&lt;0,0,P828-'data'!$G$24),P2:Q1104,2)</f>
        <v>42.1199624369437</v>
      </c>
    </row>
    <row r="829" ht="20.05" customHeight="1">
      <c r="A829" s="22">
        <f>$A828+C828</f>
        <v>4122.560866034490</v>
      </c>
      <c r="B829" s="23">
        <v>3.5</v>
      </c>
      <c r="C829" s="24">
        <v>5</v>
      </c>
      <c r="D829" t="b" s="25">
        <f>D$3</f>
        <v>1</v>
      </c>
      <c r="E829" s="24">
        <f>IF(B829-B828&gt;0,(B829-B828)/'data'!$G$26*100-1,E828-C829)</f>
        <v>-490.188200270933</v>
      </c>
      <c r="F829" s="25">
        <f>3600*(B829*'data'!$C$15/1000-H829-I829)/C829</f>
        <v>542.699585605642</v>
      </c>
      <c r="G829" s="25">
        <f>IF(N829&gt;B829,0,IF(E829&gt;0,'data'!$H$29,IF(F829&lt;0,0,F829)))</f>
        <v>542.699585605642</v>
      </c>
      <c r="H829" s="30">
        <f>(J829*'data'!$C$16+K829*OFFSET('data'!$C$17,0,$D$3)-I828*(OFFSET('data'!$C$18,0,$D$3)+'data'!$C$19+OFFSET('data'!$C$20,0,$D$3)))*$C829/60</f>
        <v>-0.754225441959996</v>
      </c>
      <c r="I829" s="30">
        <f>(G828/60)*$C829/60+H829+I828</f>
        <v>22.9092084118629</v>
      </c>
      <c r="J829" s="30">
        <f>J828+('data'!$C$19*I828-'data'!$C$16*J828)*$C829/60</f>
        <v>82.49365435235779</v>
      </c>
      <c r="K829" s="30">
        <f>K828+(OFFSET('data'!$C$20,0,$D$3)*I828-OFFSET('data'!$C$17,0,$D$3)*K828)*$C829/60</f>
        <v>148.634636316593</v>
      </c>
      <c r="L829" s="28">
        <f>$A829/60</f>
        <v>68.7093477672415</v>
      </c>
      <c r="M829" s="24">
        <f>I829/'data'!$C$15*1000</f>
        <v>3.50007272603513</v>
      </c>
      <c r="N829" s="24">
        <f>N828+'data'!$G$21*(M828-N828)/60*C828</f>
        <v>3.39915887875534</v>
      </c>
      <c r="O829" s="25">
        <f>IF(N829&lt;='data'!$G$22,1.89,1.47)</f>
        <v>1.47</v>
      </c>
      <c r="P829" s="24">
        <f>$A829</f>
        <v>4122.560866034490</v>
      </c>
      <c r="Q829" s="29">
        <f>'data'!$G$23-'data'!$G$23*(1-('data'!$G$22^O829)/('data'!$G$22^O829+N829^O829))</f>
        <v>42.0585976470804</v>
      </c>
      <c r="R829" s="29">
        <f>VLOOKUP(IF(P829-'data'!$G$24&lt;0,0,P829-'data'!$G$24),P2:Q1104,2)</f>
        <v>42.1073868163681</v>
      </c>
    </row>
    <row r="830" ht="20.05" customHeight="1">
      <c r="A830" s="22">
        <f>$A829+C829</f>
        <v>4127.560866034490</v>
      </c>
      <c r="B830" s="23">
        <v>3.5</v>
      </c>
      <c r="C830" s="24">
        <v>5</v>
      </c>
      <c r="D830" t="b" s="25">
        <f>D$3</f>
        <v>1</v>
      </c>
      <c r="E830" s="24">
        <f>IF(B830-B829&gt;0,(B830-B829)/'data'!$G$26*100-1,E829-C830)</f>
        <v>-495.188200270933</v>
      </c>
      <c r="F830" s="25">
        <f>3600*(B830*'data'!$C$15/1000-H830-I830)/C830</f>
        <v>542.360360940054</v>
      </c>
      <c r="G830" s="25">
        <f>IF(N830&gt;B830,0,IF(E830&gt;0,'data'!$H$29,IF(F830&lt;0,0,F830)))</f>
        <v>542.360360940054</v>
      </c>
      <c r="H830" s="30">
        <f>(J830*'data'!$C$16+K830*OFFSET('data'!$C$17,0,$D$3)-I829*(OFFSET('data'!$C$18,0,$D$3)+'data'!$C$19+OFFSET('data'!$C$20,0,$D$3)))*$C830/60</f>
        <v>-0.753751860521723</v>
      </c>
      <c r="I830" s="30">
        <f>(G829/60)*$C830/60+H830+I829</f>
        <v>22.9092059757935</v>
      </c>
      <c r="J830" s="30">
        <f>J829+('data'!$C$19*I829-'data'!$C$16*J829)*$C830/60</f>
        <v>82.5632218381806</v>
      </c>
      <c r="K830" s="30">
        <f>K829+(OFFSET('data'!$C$20,0,$D$3)*I829-OFFSET('data'!$C$17,0,$D$3)*K829)*$C830/60</f>
        <v>148.804587785833</v>
      </c>
      <c r="L830" s="28">
        <f>$A830/60</f>
        <v>68.7926811005748</v>
      </c>
      <c r="M830" s="24">
        <f>I830/'data'!$C$15*1000</f>
        <v>3.50007235385204</v>
      </c>
      <c r="N830" s="24">
        <f>N829+'data'!$G$21*(M829-N829)/60*C829</f>
        <v>3.40034635351346</v>
      </c>
      <c r="O830" s="25">
        <f>IF(N830&lt;='data'!$G$22,1.89,1.47)</f>
        <v>1.47</v>
      </c>
      <c r="P830" s="24">
        <f>$A830</f>
        <v>4127.560866034490</v>
      </c>
      <c r="Q830" s="29">
        <f>'data'!$G$23-'data'!$G$23*(1-('data'!$G$22^O830)/('data'!$G$22^O830+N830^O830))</f>
        <v>42.0467692339028</v>
      </c>
      <c r="R830" s="29">
        <f>VLOOKUP(IF(P830-'data'!$G$24&lt;0,0,P830-'data'!$G$24),P2:Q1104,2)</f>
        <v>42.0949644422971</v>
      </c>
    </row>
    <row r="831" ht="20.05" customHeight="1">
      <c r="A831" s="22">
        <f>$A830+C830</f>
        <v>4132.560866034490</v>
      </c>
      <c r="B831" s="23">
        <v>3.5</v>
      </c>
      <c r="C831" s="24">
        <v>5</v>
      </c>
      <c r="D831" t="b" s="25">
        <f>D$3</f>
        <v>1</v>
      </c>
      <c r="E831" s="24">
        <f>IF(B831-B830&gt;0,(B831-B830)/'data'!$G$26*100-1,E830-C831)</f>
        <v>-500.188200270933</v>
      </c>
      <c r="F831" s="25">
        <f>3600*(B831*'data'!$C$15/1000-H831-I831)/C831</f>
        <v>542.022869853438</v>
      </c>
      <c r="G831" s="25">
        <f>IF(N831&gt;B831,0,IF(E831&gt;0,'data'!$H$29,IF(F831&lt;0,0,F831)))</f>
        <v>542.022869853438</v>
      </c>
      <c r="H831" s="30">
        <f>(J831*'data'!$C$16+K831*OFFSET('data'!$C$17,0,$D$3)-I830*(OFFSET('data'!$C$18,0,$D$3)+'data'!$C$19+OFFSET('data'!$C$20,0,$D$3)))*$C831/60</f>
        <v>-0.7532807009924229</v>
      </c>
      <c r="I831" s="30">
        <f>(G830/60)*$C831/60+H831+I830</f>
        <v>22.9092035538845</v>
      </c>
      <c r="J831" s="30">
        <f>J830+('data'!$C$19*I830-'data'!$C$16*J830)*$C831/60</f>
        <v>82.6323810182524</v>
      </c>
      <c r="K831" s="30">
        <f>K830+(OFFSET('data'!$C$20,0,$D$3)*I830-OFFSET('data'!$C$17,0,$D$3)*K830)*$C831/60</f>
        <v>148.974474034922</v>
      </c>
      <c r="L831" s="28">
        <f>$A831/60</f>
        <v>68.8760144339082</v>
      </c>
      <c r="M831" s="24">
        <f>I831/'data'!$C$15*1000</f>
        <v>3.50007198383238</v>
      </c>
      <c r="N831" s="24">
        <f>N830+'data'!$G$21*(M830-N830)/60*C830</f>
        <v>3.40151985062335</v>
      </c>
      <c r="O831" s="25">
        <f>IF(N831&lt;='data'!$G$22,1.89,1.47)</f>
        <v>1.47</v>
      </c>
      <c r="P831" s="24">
        <f>$A831</f>
        <v>4132.560866034490</v>
      </c>
      <c r="Q831" s="29">
        <f>'data'!$G$23-'data'!$G$23*(1-('data'!$G$22^O831)/('data'!$G$22^O831+N831^O831))</f>
        <v>42.0350846802826</v>
      </c>
      <c r="R831" s="29">
        <f>VLOOKUP(IF(P831-'data'!$G$24&lt;0,0,P831-'data'!$G$24),P2:Q1104,2)</f>
        <v>42.0826933867251</v>
      </c>
    </row>
    <row r="832" ht="20.05" customHeight="1">
      <c r="A832" s="22">
        <f>$A831+C831</f>
        <v>4137.560866034490</v>
      </c>
      <c r="B832" s="23">
        <v>3.5</v>
      </c>
      <c r="C832" s="24">
        <v>5</v>
      </c>
      <c r="D832" t="b" s="25">
        <f>D$3</f>
        <v>1</v>
      </c>
      <c r="E832" s="24">
        <f>IF(B832-B831&gt;0,(B832-B831)/'data'!$G$26*100-1,E831-C832)</f>
        <v>-505.188200270933</v>
      </c>
      <c r="F832" s="25">
        <f>3600*(B832*'data'!$C$15/1000-H832-I832)/C832</f>
        <v>541.6871022696999</v>
      </c>
      <c r="G832" s="25">
        <f>IF(N832&gt;B832,0,IF(E832&gt;0,'data'!$H$29,IF(F832&lt;0,0,F832)))</f>
        <v>541.6871022696999</v>
      </c>
      <c r="H832" s="30">
        <f>(J832*'data'!$C$16+K832*OFFSET('data'!$C$17,0,$D$3)-I831*(OFFSET('data'!$C$18,0,$D$3)+'data'!$C$19+OFFSET('data'!$C$20,0,$D$3)))*$C832/60</f>
        <v>-0.75281194929462</v>
      </c>
      <c r="I832" s="30">
        <f>(G831/60)*$C832/60+H832+I831</f>
        <v>22.909201146053</v>
      </c>
      <c r="J832" s="30">
        <f>J831+('data'!$C$19*I831-'data'!$C$16*J831)*$C832/60</f>
        <v>82.7011342889995</v>
      </c>
      <c r="K832" s="30">
        <f>K831+(OFFSET('data'!$C$20,0,$D$3)*I831-OFFSET('data'!$C$17,0,$D$3)*K831)*$C832/60</f>
        <v>149.144295089021</v>
      </c>
      <c r="L832" s="28">
        <f>$A832/60</f>
        <v>68.9593477672415</v>
      </c>
      <c r="M832" s="24">
        <f>I832/'data'!$C$15*1000</f>
        <v>3.50007161596347</v>
      </c>
      <c r="N832" s="24">
        <f>N831+'data'!$G$21*(M831-N831)/60*C831</f>
        <v>3.40267953458843</v>
      </c>
      <c r="O832" s="25">
        <f>IF(N832&lt;='data'!$G$22,1.89,1.47)</f>
        <v>1.47</v>
      </c>
      <c r="P832" s="24">
        <f>$A832</f>
        <v>4137.560866034490</v>
      </c>
      <c r="Q832" s="29">
        <f>'data'!$G$23-'data'!$G$23*(1-('data'!$G$22^O832)/('data'!$G$22^O832+N832^O832))</f>
        <v>42.023542182926</v>
      </c>
      <c r="R832" s="29">
        <f>VLOOKUP(IF(P832-'data'!$G$24&lt;0,0,P832-'data'!$G$24),P2:Q1104,2)</f>
        <v>42.0705717473264</v>
      </c>
    </row>
    <row r="833" ht="20.05" customHeight="1">
      <c r="A833" s="22">
        <f>$A832+C832</f>
        <v>4142.560866034490</v>
      </c>
      <c r="B833" s="23">
        <v>3.5</v>
      </c>
      <c r="C833" s="24">
        <v>5</v>
      </c>
      <c r="D833" t="b" s="25">
        <f>D$3</f>
        <v>1</v>
      </c>
      <c r="E833" s="24">
        <f>IF(B833-B832&gt;0,(B833-B832)/'data'!$G$26*100-1,E832-C833)</f>
        <v>-510.188200270933</v>
      </c>
      <c r="F833" s="25">
        <f>3600*(B833*'data'!$C$15/1000-H833-I833)/C833</f>
        <v>541.353048171996</v>
      </c>
      <c r="G833" s="25">
        <f>IF(N833&gt;B833,0,IF(E833&gt;0,'data'!$H$29,IF(F833&lt;0,0,F833)))</f>
        <v>541.353048171996</v>
      </c>
      <c r="H833" s="30">
        <f>(J833*'data'!$C$16+K833*OFFSET('data'!$C$17,0,$D$3)-I832*(OFFSET('data'!$C$18,0,$D$3)+'data'!$C$19+OFFSET('data'!$C$20,0,$D$3)))*$C833/60</f>
        <v>-0.752345591433432</v>
      </c>
      <c r="I833" s="30">
        <f>(G832/60)*$C833/60+H833+I832</f>
        <v>22.9091987522164</v>
      </c>
      <c r="J833" s="30">
        <f>J832+('data'!$C$19*I832-'data'!$C$16*J832)*$C833/60</f>
        <v>82.7694840327831</v>
      </c>
      <c r="K833" s="30">
        <f>K832+(OFFSET('data'!$C$20,0,$D$3)*I832-OFFSET('data'!$C$17,0,$D$3)*K832)*$C833/60</f>
        <v>149.314050973279</v>
      </c>
      <c r="L833" s="28">
        <f>$A833/60</f>
        <v>69.0426811005748</v>
      </c>
      <c r="M833" s="24">
        <f>I833/'data'!$C$15*1000</f>
        <v>3.50007125023271</v>
      </c>
      <c r="N833" s="24">
        <f>N832+'data'!$G$21*(M832-N832)/60*C832</f>
        <v>3.40382556797623</v>
      </c>
      <c r="O833" s="25">
        <f>IF(N833&lt;='data'!$G$22,1.89,1.47)</f>
        <v>1.47</v>
      </c>
      <c r="P833" s="24">
        <f>$A833</f>
        <v>4142.560866034490</v>
      </c>
      <c r="Q833" s="29">
        <f>'data'!$G$23-'data'!$G$23*(1-('data'!$G$22^O833)/('data'!$G$22^O833+N833^O833))</f>
        <v>42.0121399624054</v>
      </c>
      <c r="R833" s="29">
        <f>VLOOKUP(IF(P833-'data'!$G$24&lt;0,0,P833-'data'!$G$24),P2:Q1104,2)</f>
        <v>42.0585976470804</v>
      </c>
    </row>
    <row r="834" ht="20.05" customHeight="1">
      <c r="A834" s="22">
        <f>$A833+C833</f>
        <v>4147.560866034490</v>
      </c>
      <c r="B834" s="23">
        <v>3.5</v>
      </c>
      <c r="C834" s="24">
        <v>5</v>
      </c>
      <c r="D834" t="b" s="25">
        <f>D$3</f>
        <v>1</v>
      </c>
      <c r="E834" s="24">
        <f>IF(B834-B833&gt;0,(B834-B833)/'data'!$G$26*100-1,E833-C834)</f>
        <v>-515.188200270933</v>
      </c>
      <c r="F834" s="25">
        <f>3600*(B834*'data'!$C$15/1000-H834-I834)/C834</f>
        <v>541.020697602219</v>
      </c>
      <c r="G834" s="25">
        <f>IF(N834&gt;B834,0,IF(E834&gt;0,'data'!$H$29,IF(F834&lt;0,0,F834)))</f>
        <v>541.020697602219</v>
      </c>
      <c r="H834" s="30">
        <f>(J834*'data'!$C$16+K834*OFFSET('data'!$C$17,0,$D$3)-I833*(OFFSET('data'!$C$18,0,$D$3)+'data'!$C$19+OFFSET('data'!$C$20,0,$D$3)))*$C834/60</f>
        <v>-0.751881613496052</v>
      </c>
      <c r="I834" s="30">
        <f>(G833/60)*$C834/60+H834+I833</f>
        <v>22.9091963722926</v>
      </c>
      <c r="J834" s="30">
        <f>J833+('data'!$C$19*I833-'data'!$C$16*J833)*$C834/60</f>
        <v>82.8374326179819</v>
      </c>
      <c r="K834" s="30">
        <f>K833+(OFFSET('data'!$C$20,0,$D$3)*I833-OFFSET('data'!$C$17,0,$D$3)*K833)*$C834/60</f>
        <v>149.483741712835</v>
      </c>
      <c r="L834" s="28">
        <f>$A834/60</f>
        <v>69.1260144339082</v>
      </c>
      <c r="M834" s="24">
        <f>I834/'data'!$C$15*1000</f>
        <v>3.50007088662755</v>
      </c>
      <c r="N834" s="24">
        <f>N833+'data'!$G$21*(M833-N833)/60*C833</f>
        <v>3.40495811144116</v>
      </c>
      <c r="O834" s="25">
        <f>IF(N834&lt;='data'!$G$22,1.89,1.47)</f>
        <v>1.47</v>
      </c>
      <c r="P834" s="24">
        <f>$A834</f>
        <v>4147.560866034490</v>
      </c>
      <c r="Q834" s="29">
        <f>'data'!$G$23-'data'!$G$23*(1-('data'!$G$22^O834)/('data'!$G$22^O834+N834^O834))</f>
        <v>42.0008762628142</v>
      </c>
      <c r="R834" s="29">
        <f>VLOOKUP(IF(P834-'data'!$G$24&lt;0,0,P834-'data'!$G$24),P2:Q1104,2)</f>
        <v>42.0467692339028</v>
      </c>
    </row>
    <row r="835" ht="20.05" customHeight="1">
      <c r="A835" s="22">
        <f>$A834+C834</f>
        <v>4152.560866034490</v>
      </c>
      <c r="B835" s="23">
        <v>3.5</v>
      </c>
      <c r="C835" s="24">
        <v>5</v>
      </c>
      <c r="D835" t="b" s="25">
        <f>D$3</f>
        <v>1</v>
      </c>
      <c r="E835" s="24">
        <f>IF(B835-B834&gt;0,(B835-B834)/'data'!$G$26*100-1,E834-C835)</f>
        <v>-520.188200270933</v>
      </c>
      <c r="F835" s="25">
        <f>3600*(B835*'data'!$C$15/1000-H835-I835)/C835</f>
        <v>540.690040660653</v>
      </c>
      <c r="G835" s="25">
        <f>IF(N835&gt;B835,0,IF(E835&gt;0,'data'!$H$29,IF(F835&lt;0,0,F835)))</f>
        <v>540.690040660653</v>
      </c>
      <c r="H835" s="30">
        <f>(J835*'data'!$C$16+K835*OFFSET('data'!$C$17,0,$D$3)-I834*(OFFSET('data'!$C$18,0,$D$3)+'data'!$C$19+OFFSET('data'!$C$20,0,$D$3)))*$C835/60</f>
        <v>-0.751420001651278</v>
      </c>
      <c r="I835" s="30">
        <f>(G834/60)*$C835/60+H835+I834</f>
        <v>22.9091940062</v>
      </c>
      <c r="J835" s="30">
        <f>J834+('data'!$C$19*I834-'data'!$C$16*J834)*$C835/60</f>
        <v>82.9049823990742</v>
      </c>
      <c r="K835" s="30">
        <f>K834+(OFFSET('data'!$C$20,0,$D$3)*I834-OFFSET('data'!$C$17,0,$D$3)*K834)*$C835/60</f>
        <v>149.653367332817</v>
      </c>
      <c r="L835" s="28">
        <f>$A835/60</f>
        <v>69.2093477672415</v>
      </c>
      <c r="M835" s="24">
        <f>I835/'data'!$C$15*1000</f>
        <v>3.50007052513553</v>
      </c>
      <c r="N835" s="24">
        <f>N834+'data'!$G$21*(M834-N834)/60*C834</f>
        <v>3.40607732374704</v>
      </c>
      <c r="O835" s="25">
        <f>IF(N835&lt;='data'!$G$22,1.89,1.47)</f>
        <v>1.47</v>
      </c>
      <c r="P835" s="24">
        <f>$A835</f>
        <v>4152.560866034490</v>
      </c>
      <c r="Q835" s="29">
        <f>'data'!$G$23-'data'!$G$23*(1-('data'!$G$22^O835)/('data'!$G$22^O835+N835^O835))</f>
        <v>41.9897493514275</v>
      </c>
      <c r="R835" s="29">
        <f>VLOOKUP(IF(P835-'data'!$G$24&lt;0,0,P835-'data'!$G$24),P2:Q1104,2)</f>
        <v>42.0350846802826</v>
      </c>
    </row>
    <row r="836" ht="20.05" customHeight="1">
      <c r="A836" s="22">
        <f>$A835+C835</f>
        <v>4157.560866034490</v>
      </c>
      <c r="B836" s="23">
        <v>3.5</v>
      </c>
      <c r="C836" s="24">
        <v>5</v>
      </c>
      <c r="D836" t="b" s="25">
        <f>D$3</f>
        <v>1</v>
      </c>
      <c r="E836" s="24">
        <f>IF(B836-B835&gt;0,(B836-B835)/'data'!$G$26*100-1,E835-C836)</f>
        <v>-525.188200270933</v>
      </c>
      <c r="F836" s="25">
        <f>3600*(B836*'data'!$C$15/1000-H836-I836)/C836</f>
        <v>540.361067505710</v>
      </c>
      <c r="G836" s="25">
        <f>IF(N836&gt;B836,0,IF(E836&gt;0,'data'!$H$29,IF(F836&lt;0,0,F836)))</f>
        <v>540.361067505710</v>
      </c>
      <c r="H836" s="30">
        <f>(J836*'data'!$C$16+K836*OFFSET('data'!$C$17,0,$D$3)-I835*(OFFSET('data'!$C$18,0,$D$3)+'data'!$C$19+OFFSET('data'!$C$20,0,$D$3)))*$C836/60</f>
        <v>-0.750960742149035</v>
      </c>
      <c r="I836" s="30">
        <f>(G835/60)*$C836/60+H836+I835</f>
        <v>22.9091916538574</v>
      </c>
      <c r="J836" s="30">
        <f>J835+('data'!$C$19*I835-'data'!$C$16*J835)*$C836/60</f>
        <v>82.97213571671929</v>
      </c>
      <c r="K836" s="30">
        <f>K835+(OFFSET('data'!$C$20,0,$D$3)*I835-OFFSET('data'!$C$17,0,$D$3)*K835)*$C836/60</f>
        <v>149.822927858343</v>
      </c>
      <c r="L836" s="28">
        <f>$A836/60</f>
        <v>69.2926811005748</v>
      </c>
      <c r="M836" s="24">
        <f>I836/'data'!$C$15*1000</f>
        <v>3.50007016574423</v>
      </c>
      <c r="N836" s="24">
        <f>N835+'data'!$G$21*(M835-N835)/60*C835</f>
        <v>3.40718336178932</v>
      </c>
      <c r="O836" s="25">
        <f>IF(N836&lt;='data'!$G$22,1.89,1.47)</f>
        <v>1.47</v>
      </c>
      <c r="P836" s="24">
        <f>$A836</f>
        <v>4157.560866034490</v>
      </c>
      <c r="Q836" s="29">
        <f>'data'!$G$23-'data'!$G$23*(1-('data'!$G$22^O836)/('data'!$G$22^O836+N836^O836))</f>
        <v>41.9787575183683</v>
      </c>
      <c r="R836" s="29">
        <f>VLOOKUP(IF(P836-'data'!$G$24&lt;0,0,P836-'data'!$G$24),P2:Q1104,2)</f>
        <v>42.023542182926</v>
      </c>
    </row>
    <row r="837" ht="20.05" customHeight="1">
      <c r="A837" s="22">
        <f>$A836+C836</f>
        <v>4162.560866034490</v>
      </c>
      <c r="B837" s="23">
        <v>3.5</v>
      </c>
      <c r="C837" s="24">
        <v>5</v>
      </c>
      <c r="D837" t="b" s="25">
        <f>D$3</f>
        <v>1</v>
      </c>
      <c r="E837" s="24">
        <f>IF(B837-B836&gt;0,(B837-B836)/'data'!$G$26*100-1,E836-C837)</f>
        <v>-530.188200270933</v>
      </c>
      <c r="F837" s="25">
        <f>3600*(B837*'data'!$C$15/1000-H837-I837)/C837</f>
        <v>540.033768353360</v>
      </c>
      <c r="G837" s="25">
        <f>IF(N837&gt;B837,0,IF(E837&gt;0,'data'!$H$29,IF(F837&lt;0,0,F837)))</f>
        <v>540.033768353360</v>
      </c>
      <c r="H837" s="30">
        <f>(J837*'data'!$C$16+K837*OFFSET('data'!$C$17,0,$D$3)-I836*(OFFSET('data'!$C$18,0,$D$3)+'data'!$C$19+OFFSET('data'!$C$20,0,$D$3)))*$C837/60</f>
        <v>-0.750503821319893</v>
      </c>
      <c r="I837" s="30">
        <f>(G836/60)*$C837/60+H837+I836</f>
        <v>22.9091893151843</v>
      </c>
      <c r="J837" s="30">
        <f>J836+('data'!$C$19*I836-'data'!$C$16*J836)*$C837/60</f>
        <v>83.0388948978388</v>
      </c>
      <c r="K837" s="30">
        <f>K836+(OFFSET('data'!$C$20,0,$D$3)*I836-OFFSET('data'!$C$17,0,$D$3)*K836)*$C837/60</f>
        <v>149.992423314520</v>
      </c>
      <c r="L837" s="28">
        <f>$A837/60</f>
        <v>69.3760144339082</v>
      </c>
      <c r="M837" s="24">
        <f>I837/'data'!$C$15*1000</f>
        <v>3.50006980844136</v>
      </c>
      <c r="N837" s="24">
        <f>N836+'data'!$G$21*(M836-N836)/60*C836</f>
        <v>3.40827638061709</v>
      </c>
      <c r="O837" s="25">
        <f>IF(N837&lt;='data'!$G$22,1.89,1.47)</f>
        <v>1.47</v>
      </c>
      <c r="P837" s="24">
        <f>$A837</f>
        <v>4162.560866034490</v>
      </c>
      <c r="Q837" s="29">
        <f>'data'!$G$23-'data'!$G$23*(1-('data'!$G$22^O837)/('data'!$G$22^O837+N837^O837))</f>
        <v>41.967899076279</v>
      </c>
      <c r="R837" s="29">
        <f>VLOOKUP(IF(P837-'data'!$G$24&lt;0,0,P837-'data'!$G$24),P2:Q1104,2)</f>
        <v>42.0121399624054</v>
      </c>
    </row>
    <row r="838" ht="20.05" customHeight="1">
      <c r="A838" s="22">
        <f>$A837+C837</f>
        <v>4167.560866034490</v>
      </c>
      <c r="B838" s="23">
        <v>3.5</v>
      </c>
      <c r="C838" s="24">
        <v>5</v>
      </c>
      <c r="D838" t="b" s="25">
        <f>D$3</f>
        <v>1</v>
      </c>
      <c r="E838" s="24">
        <f>IF(B838-B837&gt;0,(B838-B837)/'data'!$G$26*100-1,E837-C838)</f>
        <v>-535.188200270933</v>
      </c>
      <c r="F838" s="25">
        <f>3600*(B838*'data'!$C$15/1000-H838-I838)/C838</f>
        <v>539.708133477092</v>
      </c>
      <c r="G838" s="25">
        <f>IF(N838&gt;B838,0,IF(E838&gt;0,'data'!$H$29,IF(F838&lt;0,0,F838)))</f>
        <v>539.708133477092</v>
      </c>
      <c r="H838" s="30">
        <f>(J838*'data'!$C$16+K838*OFFSET('data'!$C$17,0,$D$3)-I837*(OFFSET('data'!$C$18,0,$D$3)+'data'!$C$19+OFFSET('data'!$C$20,0,$D$3)))*$C838/60</f>
        <v>-0.750049225574609</v>
      </c>
      <c r="I838" s="30">
        <f>(G837/60)*$C838/60+H838+I837</f>
        <v>22.9091869901005</v>
      </c>
      <c r="J838" s="30">
        <f>J837+('data'!$C$19*I837-'data'!$C$16*J837)*$C838/60</f>
        <v>83.105262255697</v>
      </c>
      <c r="K838" s="30">
        <f>K837+(OFFSET('data'!$C$20,0,$D$3)*I837-OFFSET('data'!$C$17,0,$D$3)*K837)*$C838/60</f>
        <v>150.161853726446</v>
      </c>
      <c r="L838" s="28">
        <f>$A838/60</f>
        <v>69.4593477672415</v>
      </c>
      <c r="M838" s="24">
        <f>I838/'data'!$C$15*1000</f>
        <v>3.50006945321466</v>
      </c>
      <c r="N838" s="24">
        <f>N837+'data'!$G$21*(M837-N837)/60*C837</f>
        <v>3.4093565334548</v>
      </c>
      <c r="O838" s="25">
        <f>IF(N838&lt;='data'!$G$22,1.89,1.47)</f>
        <v>1.47</v>
      </c>
      <c r="P838" s="24">
        <f>$A838</f>
        <v>4167.560866034490</v>
      </c>
      <c r="Q838" s="29">
        <f>'data'!$G$23-'data'!$G$23*(1-('data'!$G$22^O838)/('data'!$G$22^O838+N838^O838))</f>
        <v>41.9571723599984</v>
      </c>
      <c r="R838" s="29">
        <f>VLOOKUP(IF(P838-'data'!$G$24&lt;0,0,P838-'data'!$G$24),P2:Q1104,2)</f>
        <v>42.0008762628142</v>
      </c>
    </row>
    <row r="839" ht="20.05" customHeight="1">
      <c r="A839" s="22">
        <f>$A838+C838</f>
        <v>4172.560866034490</v>
      </c>
      <c r="B839" s="23">
        <v>3.5</v>
      </c>
      <c r="C839" s="24">
        <v>5</v>
      </c>
      <c r="D839" t="b" s="25">
        <f>D$3</f>
        <v>1</v>
      </c>
      <c r="E839" s="24">
        <f>IF(B839-B838&gt;0,(B839-B838)/'data'!$G$26*100-1,E838-C839)</f>
        <v>-540.188200270933</v>
      </c>
      <c r="F839" s="25">
        <f>3600*(B839*'data'!$C$15/1000-H839-I839)/C839</f>
        <v>539.384153207489</v>
      </c>
      <c r="G839" s="25">
        <f>IF(N839&gt;B839,0,IF(E839&gt;0,'data'!$H$29,IF(F839&lt;0,0,F839)))</f>
        <v>539.384153207489</v>
      </c>
      <c r="H839" s="30">
        <f>(J839*'data'!$C$16+K839*OFFSET('data'!$C$17,0,$D$3)-I838*(OFFSET('data'!$C$18,0,$D$3)+'data'!$C$19+OFFSET('data'!$C$20,0,$D$3)))*$C839/60</f>
        <v>-0.749596941403638</v>
      </c>
      <c r="I839" s="30">
        <f>(G838/60)*$C839/60+H839+I838</f>
        <v>22.9091846785262</v>
      </c>
      <c r="J839" s="30">
        <f>J838+('data'!$C$19*I838-'data'!$C$16*J838)*$C839/60</f>
        <v>83.1712400899814</v>
      </c>
      <c r="K839" s="30">
        <f>K838+(OFFSET('data'!$C$20,0,$D$3)*I838-OFFSET('data'!$C$17,0,$D$3)*K838)*$C839/60</f>
        <v>150.331219119207</v>
      </c>
      <c r="L839" s="28">
        <f>$A839/60</f>
        <v>69.5426811005748</v>
      </c>
      <c r="M839" s="24">
        <f>I839/'data'!$C$15*1000</f>
        <v>3.50006910005195</v>
      </c>
      <c r="N839" s="24">
        <f>N838+'data'!$G$21*(M838-N838)/60*C838</f>
        <v>3.41042397172372</v>
      </c>
      <c r="O839" s="25">
        <f>IF(N839&lt;='data'!$G$22,1.89,1.47)</f>
        <v>1.47</v>
      </c>
      <c r="P839" s="24">
        <f>$A839</f>
        <v>4172.560866034490</v>
      </c>
      <c r="Q839" s="29">
        <f>'data'!$G$23-'data'!$G$23*(1-('data'!$G$22^O839)/('data'!$G$22^O839+N839^O839))</f>
        <v>41.9465757262437</v>
      </c>
      <c r="R839" s="29">
        <f>VLOOKUP(IF(P839-'data'!$G$24&lt;0,0,P839-'data'!$G$24),P2:Q1104,2)</f>
        <v>41.9897493514275</v>
      </c>
    </row>
    <row r="840" ht="20.05" customHeight="1">
      <c r="A840" s="22">
        <f>$A839+C839</f>
        <v>4177.560866034490</v>
      </c>
      <c r="B840" s="23">
        <v>3.5</v>
      </c>
      <c r="C840" s="24">
        <v>5</v>
      </c>
      <c r="D840" t="b" s="25">
        <f>D$3</f>
        <v>1</v>
      </c>
      <c r="E840" s="24">
        <f>IF(B840-B839&gt;0,(B840-B839)/'data'!$G$26*100-1,E839-C840)</f>
        <v>-545.188200270933</v>
      </c>
      <c r="F840" s="25">
        <f>3600*(B840*'data'!$C$15/1000-H840-I840)/C840</f>
        <v>539.0618179317501</v>
      </c>
      <c r="G840" s="25">
        <f>IF(N840&gt;B840,0,IF(E840&gt;0,'data'!$H$29,IF(F840&lt;0,0,F840)))</f>
        <v>539.0618179317501</v>
      </c>
      <c r="H840" s="30">
        <f>(J840*'data'!$C$16+K840*OFFSET('data'!$C$17,0,$D$3)-I839*(OFFSET('data'!$C$18,0,$D$3)+'data'!$C$19+OFFSET('data'!$C$20,0,$D$3)))*$C840/60</f>
        <v>-0.749146955376668</v>
      </c>
      <c r="I840" s="30">
        <f>(G839/60)*$C840/60+H840+I839</f>
        <v>22.9091823803822</v>
      </c>
      <c r="J840" s="30">
        <f>J839+('data'!$C$19*I839-'data'!$C$16*J839)*$C840/60</f>
        <v>83.236830686882</v>
      </c>
      <c r="K840" s="30">
        <f>K839+(OFFSET('data'!$C$20,0,$D$3)*I839-OFFSET('data'!$C$17,0,$D$3)*K839)*$C840/60</f>
        <v>150.500519517879</v>
      </c>
      <c r="L840" s="28">
        <f>$A840/60</f>
        <v>69.6260144339082</v>
      </c>
      <c r="M840" s="24">
        <f>I840/'data'!$C$15*1000</f>
        <v>3.50006874894112</v>
      </c>
      <c r="N840" s="24">
        <f>N839+'data'!$G$21*(M839-N839)/60*C839</f>
        <v>3.41147884506319</v>
      </c>
      <c r="O840" s="25">
        <f>IF(N840&lt;='data'!$G$22,1.89,1.47)</f>
        <v>1.47</v>
      </c>
      <c r="P840" s="24">
        <f>$A840</f>
        <v>4177.560866034490</v>
      </c>
      <c r="Q840" s="29">
        <f>'data'!$G$23-'data'!$G$23*(1-('data'!$G$22^O840)/('data'!$G$22^O840+N840^O840))</f>
        <v>41.9361075532976</v>
      </c>
      <c r="R840" s="29">
        <f>VLOOKUP(IF(P840-'data'!$G$24&lt;0,0,P840-'data'!$G$24),P2:Q1104,2)</f>
        <v>41.9787575183683</v>
      </c>
    </row>
    <row r="841" ht="20.05" customHeight="1">
      <c r="A841" s="22">
        <f>$A840+C840</f>
        <v>4182.560866034490</v>
      </c>
      <c r="B841" s="23">
        <v>3.5</v>
      </c>
      <c r="C841" s="24">
        <v>5</v>
      </c>
      <c r="D841" t="b" s="25">
        <f>D$3</f>
        <v>1</v>
      </c>
      <c r="E841" s="24">
        <f>IF(B841-B840&gt;0,(B841-B840)/'data'!$G$26*100-1,E840-C841)</f>
        <v>-550.188200270933</v>
      </c>
      <c r="F841" s="25">
        <f>3600*(B841*'data'!$C$15/1000-H841-I841)/C841</f>
        <v>538.741118093509</v>
      </c>
      <c r="G841" s="25">
        <f>IF(N841&gt;B841,0,IF(E841&gt;0,'data'!$H$29,IF(F841&lt;0,0,F841)))</f>
        <v>538.741118093509</v>
      </c>
      <c r="H841" s="30">
        <f>(J841*'data'!$C$16+K841*OFFSET('data'!$C$17,0,$D$3)-I840*(OFFSET('data'!$C$18,0,$D$3)+'data'!$C$19+OFFSET('data'!$C$20,0,$D$3)))*$C841/60</f>
        <v>-0.748699254142166</v>
      </c>
      <c r="I841" s="30">
        <f>(G840/60)*$C841/60+H841+I840</f>
        <v>22.9091800955897</v>
      </c>
      <c r="J841" s="30">
        <f>J840+('data'!$C$19*I840-'data'!$C$16*J840)*$C841/60</f>
        <v>83.3020363191708</v>
      </c>
      <c r="K841" s="30">
        <f>K840+(OFFSET('data'!$C$20,0,$D$3)*I840-OFFSET('data'!$C$17,0,$D$3)*K840)*$C841/60</f>
        <v>150.669754947528</v>
      </c>
      <c r="L841" s="28">
        <f>$A841/60</f>
        <v>69.7093477672415</v>
      </c>
      <c r="M841" s="24">
        <f>I841/'data'!$C$15*1000</f>
        <v>3.50006839987014</v>
      </c>
      <c r="N841" s="24">
        <f>N840+'data'!$G$21*(M840-N840)/60*C840</f>
        <v>3.41252130135155</v>
      </c>
      <c r="O841" s="25">
        <f>IF(N841&lt;='data'!$G$22,1.89,1.47)</f>
        <v>1.47</v>
      </c>
      <c r="P841" s="24">
        <f>$A841</f>
        <v>4182.560866034490</v>
      </c>
      <c r="Q841" s="29">
        <f>'data'!$G$23-'data'!$G$23*(1-('data'!$G$22^O841)/('data'!$G$22^O841+N841^O841))</f>
        <v>41.9257662407013</v>
      </c>
      <c r="R841" s="29">
        <f>VLOOKUP(IF(P841-'data'!$G$24&lt;0,0,P841-'data'!$G$24),P2:Q1104,2)</f>
        <v>41.967899076279</v>
      </c>
    </row>
    <row r="842" ht="20.05" customHeight="1">
      <c r="A842" s="22">
        <f>$A841+C841</f>
        <v>4187.560866034490</v>
      </c>
      <c r="B842" s="23">
        <v>3.5</v>
      </c>
      <c r="C842" s="24">
        <v>5</v>
      </c>
      <c r="D842" t="b" s="25">
        <f>D$3</f>
        <v>1</v>
      </c>
      <c r="E842" s="24">
        <f>IF(B842-B841&gt;0,(B842-B841)/'data'!$G$26*100-1,E841-C842)</f>
        <v>-555.188200270933</v>
      </c>
      <c r="F842" s="25">
        <f>3600*(B842*'data'!$C$15/1000-H842-I842)/C842</f>
        <v>538.422044192418</v>
      </c>
      <c r="G842" s="25">
        <f>IF(N842&gt;B842,0,IF(E842&gt;0,'data'!$H$29,IF(F842&lt;0,0,F842)))</f>
        <v>538.422044192418</v>
      </c>
      <c r="H842" s="30">
        <f>(J842*'data'!$C$16+K842*OFFSET('data'!$C$17,0,$D$3)-I841*(OFFSET('data'!$C$18,0,$D$3)+'data'!$C$19+OFFSET('data'!$C$20,0,$D$3)))*$C842/60</f>
        <v>-0.748253824426907</v>
      </c>
      <c r="I842" s="30">
        <f>(G841/60)*$C842/60+H842+I841</f>
        <v>22.9091778240704</v>
      </c>
      <c r="J842" s="30">
        <f>J841+('data'!$C$19*I841-'data'!$C$16*J841)*$C842/60</f>
        <v>83.3668592462804</v>
      </c>
      <c r="K842" s="30">
        <f>K841+(OFFSET('data'!$C$20,0,$D$3)*I841-OFFSET('data'!$C$17,0,$D$3)*K841)*$C842/60</f>
        <v>150.838925433210</v>
      </c>
      <c r="L842" s="28">
        <f>$A842/60</f>
        <v>69.7926811005748</v>
      </c>
      <c r="M842" s="24">
        <f>I842/'data'!$C$15*1000</f>
        <v>3.50006805282704</v>
      </c>
      <c r="N842" s="24">
        <f>N841+'data'!$G$21*(M841-N841)/60*C841</f>
        <v>3.4135514867269</v>
      </c>
      <c r="O842" s="25">
        <f>IF(N842&lt;='data'!$G$22,1.89,1.47)</f>
        <v>1.47</v>
      </c>
      <c r="P842" s="24">
        <f>$A842</f>
        <v>4187.560866034490</v>
      </c>
      <c r="Q842" s="29">
        <f>'data'!$G$23-'data'!$G$23*(1-('data'!$G$22^O842)/('data'!$G$22^O842+N842^O842))</f>
        <v>41.9155502089508</v>
      </c>
      <c r="R842" s="29">
        <f>VLOOKUP(IF(P842-'data'!$G$24&lt;0,0,P842-'data'!$G$24),P2:Q1104,2)</f>
        <v>41.9571723599984</v>
      </c>
    </row>
    <row r="843" ht="20.05" customHeight="1">
      <c r="A843" s="22">
        <f>$A842+C842</f>
        <v>4192.560866034490</v>
      </c>
      <c r="B843" s="23">
        <v>3.5</v>
      </c>
      <c r="C843" s="24">
        <v>5</v>
      </c>
      <c r="D843" t="b" s="25">
        <f>D$3</f>
        <v>1</v>
      </c>
      <c r="E843" s="24">
        <f>IF(B843-B842&gt;0,(B843-B842)/'data'!$G$26*100-1,E842-C843)</f>
        <v>-560.188200270933</v>
      </c>
      <c r="F843" s="25">
        <f>3600*(B843*'data'!$C$15/1000-H843-I843)/C843</f>
        <v>538.104586783753</v>
      </c>
      <c r="G843" s="25">
        <f>IF(N843&gt;B843,0,IF(E843&gt;0,'data'!$H$29,IF(F843&lt;0,0,F843)))</f>
        <v>538.104586783753</v>
      </c>
      <c r="H843" s="30">
        <f>(J843*'data'!$C$16+K843*OFFSET('data'!$C$17,0,$D$3)-I842*(OFFSET('data'!$C$18,0,$D$3)+'data'!$C$19+OFFSET('data'!$C$20,0,$D$3)))*$C843/60</f>
        <v>-0.747810653035517</v>
      </c>
      <c r="I843" s="30">
        <f>(G842/60)*$C843/60+H843+I842</f>
        <v>22.9091755657466</v>
      </c>
      <c r="J843" s="30">
        <f>J842+('data'!$C$19*I842-'data'!$C$16*J842)*$C843/60</f>
        <v>83.4313017143825</v>
      </c>
      <c r="K843" s="30">
        <f>K842+(OFFSET('data'!$C$20,0,$D$3)*I842-OFFSET('data'!$C$17,0,$D$3)*K842)*$C843/60</f>
        <v>151.008030999969</v>
      </c>
      <c r="L843" s="28">
        <f>$A843/60</f>
        <v>69.8760144339082</v>
      </c>
      <c r="M843" s="24">
        <f>I843/'data'!$C$15*1000</f>
        <v>3.50006770779995</v>
      </c>
      <c r="N843" s="24">
        <f>N842+'data'!$G$21*(M842-N842)/60*C842</f>
        <v>3.41456954560755</v>
      </c>
      <c r="O843" s="25">
        <f>IF(N843&lt;='data'!$G$22,1.89,1.47)</f>
        <v>1.47</v>
      </c>
      <c r="P843" s="24">
        <f>$A843</f>
        <v>4192.560866034490</v>
      </c>
      <c r="Q843" s="29">
        <f>'data'!$G$23-'data'!$G$23*(1-('data'!$G$22^O843)/('data'!$G$22^O843+N843^O843))</f>
        <v>41.9054578991998</v>
      </c>
      <c r="R843" s="29">
        <f>VLOOKUP(IF(P843-'data'!$G$24&lt;0,0,P843-'data'!$G$24),P2:Q1104,2)</f>
        <v>41.9465757262437</v>
      </c>
    </row>
    <row r="844" ht="20.05" customHeight="1">
      <c r="A844" s="22">
        <f>$A843+C843</f>
        <v>4197.560866034490</v>
      </c>
      <c r="B844" s="23">
        <v>3.5</v>
      </c>
      <c r="C844" s="24">
        <v>5</v>
      </c>
      <c r="D844" t="b" s="25">
        <f>D$3</f>
        <v>1</v>
      </c>
      <c r="E844" s="24">
        <f>IF(B844-B843&gt;0,(B844-B843)/'data'!$G$26*100-1,E843-C844)</f>
        <v>-565.188200270933</v>
      </c>
      <c r="F844" s="25">
        <f>3600*(B844*'data'!$C$15/1000-H844-I844)/C844</f>
        <v>537.788736478447</v>
      </c>
      <c r="G844" s="25">
        <f>IF(N844&gt;B844,0,IF(E844&gt;0,'data'!$H$29,IF(F844&lt;0,0,F844)))</f>
        <v>537.788736478447</v>
      </c>
      <c r="H844" s="30">
        <f>(J844*'data'!$C$16+K844*OFFSET('data'!$C$17,0,$D$3)-I843*(OFFSET('data'!$C$18,0,$D$3)+'data'!$C$19+OFFSET('data'!$C$20,0,$D$3)))*$C844/60</f>
        <v>-0.747369726850025</v>
      </c>
      <c r="I844" s="30">
        <f>(G843/60)*$C844/60+H844+I843</f>
        <v>22.9091733205407</v>
      </c>
      <c r="J844" s="30">
        <f>J843+('data'!$C$19*I843-'data'!$C$16*J843)*$C844/60</f>
        <v>83.49536595646541</v>
      </c>
      <c r="K844" s="30">
        <f>K843+(OFFSET('data'!$C$20,0,$D$3)*I843-OFFSET('data'!$C$17,0,$D$3)*K843)*$C844/60</f>
        <v>151.177071672841</v>
      </c>
      <c r="L844" s="28">
        <f>$A844/60</f>
        <v>69.9593477672415</v>
      </c>
      <c r="M844" s="24">
        <f>I844/'data'!$C$15*1000</f>
        <v>3.50006736477701</v>
      </c>
      <c r="N844" s="24">
        <f>N843+'data'!$G$21*(M843-N843)/60*C843</f>
        <v>3.41557562071227</v>
      </c>
      <c r="O844" s="25">
        <f>IF(N844&lt;='data'!$G$22,1.89,1.47)</f>
        <v>1.47</v>
      </c>
      <c r="P844" s="24">
        <f>$A844</f>
        <v>4197.560866034490</v>
      </c>
      <c r="Q844" s="29">
        <f>'data'!$G$23-'data'!$G$23*(1-('data'!$G$22^O844)/('data'!$G$22^O844+N844^O844))</f>
        <v>41.8954877729661</v>
      </c>
      <c r="R844" s="29">
        <f>VLOOKUP(IF(P844-'data'!$G$24&lt;0,0,P844-'data'!$G$24),P2:Q1104,2)</f>
        <v>41.9361075532976</v>
      </c>
    </row>
    <row r="845" ht="20.05" customHeight="1">
      <c r="A845" s="22">
        <f>$A844+C844</f>
        <v>4202.560866034490</v>
      </c>
      <c r="B845" s="23">
        <v>3.5</v>
      </c>
      <c r="C845" s="24">
        <v>5</v>
      </c>
      <c r="D845" t="b" s="25">
        <f>D$3</f>
        <v>1</v>
      </c>
      <c r="E845" s="24">
        <f>IF(B845-B844&gt;0,(B845-B844)/'data'!$G$26*100-1,E844-C845)</f>
        <v>-570.188200270933</v>
      </c>
      <c r="F845" s="25">
        <f>3600*(B845*'data'!$C$15/1000-H845-I845)/C845</f>
        <v>537.474483942312</v>
      </c>
      <c r="G845" s="25">
        <f>IF(N845&gt;B845,0,IF(E845&gt;0,'data'!$H$29,IF(F845&lt;0,0,F845)))</f>
        <v>537.474483942312</v>
      </c>
      <c r="H845" s="30">
        <f>(J845*'data'!$C$16+K845*OFFSET('data'!$C$17,0,$D$3)-I844*(OFFSET('data'!$C$18,0,$D$3)+'data'!$C$19+OFFSET('data'!$C$20,0,$D$3)))*$C845/60</f>
        <v>-0.746931032829381</v>
      </c>
      <c r="I845" s="30">
        <f>(G844/60)*$C845/60+H845+I844</f>
        <v>22.9091710883758</v>
      </c>
      <c r="J845" s="30">
        <f>J844+('data'!$C$19*I844-'data'!$C$16*J844)*$C845/60</f>
        <v>83.55905419241159</v>
      </c>
      <c r="K845" s="30">
        <f>K844+(OFFSET('data'!$C$20,0,$D$3)*I844-OFFSET('data'!$C$17,0,$D$3)*K844)*$C845/60</f>
        <v>151.346047476849</v>
      </c>
      <c r="L845" s="28">
        <f>$A845/60</f>
        <v>70.0426811005748</v>
      </c>
      <c r="M845" s="24">
        <f>I845/'data'!$C$15*1000</f>
        <v>3.50006702374648</v>
      </c>
      <c r="N845" s="24">
        <f>N844+'data'!$G$21*(M844-N844)/60*C844</f>
        <v>3.41656985308029</v>
      </c>
      <c r="O845" s="25">
        <f>IF(N845&lt;='data'!$G$22,1.89,1.47)</f>
        <v>1.47</v>
      </c>
      <c r="P845" s="24">
        <f>$A845</f>
        <v>4202.560866034490</v>
      </c>
      <c r="Q845" s="29">
        <f>'data'!$G$23-'data'!$G$23*(1-('data'!$G$22^O845)/('data'!$G$22^O845+N845^O845))</f>
        <v>41.8856383118433</v>
      </c>
      <c r="R845" s="29">
        <f>VLOOKUP(IF(P845-'data'!$G$24&lt;0,0,P845-'data'!$G$24),P2:Q1104,2)</f>
        <v>41.9257662407013</v>
      </c>
    </row>
    <row r="846" ht="20.05" customHeight="1">
      <c r="A846" s="22">
        <f>$A845+C845</f>
        <v>4207.560866034490</v>
      </c>
      <c r="B846" s="23">
        <v>3.5</v>
      </c>
      <c r="C846" s="24">
        <v>5</v>
      </c>
      <c r="D846" t="b" s="25">
        <f>D$3</f>
        <v>1</v>
      </c>
      <c r="E846" s="24">
        <f>IF(B846-B845&gt;0,(B846-B845)/'data'!$G$26*100-1,E845-C846)</f>
        <v>-575.188200270933</v>
      </c>
      <c r="F846" s="25">
        <f>3600*(B846*'data'!$C$15/1000-H846-I846)/C846</f>
        <v>537.161819895878</v>
      </c>
      <c r="G846" s="25">
        <f>IF(N846&gt;B846,0,IF(E846&gt;0,'data'!$H$29,IF(F846&lt;0,0,F846)))</f>
        <v>537.161819895878</v>
      </c>
      <c r="H846" s="30">
        <f>(J846*'data'!$C$16+K846*OFFSET('data'!$C$17,0,$D$3)-I845*(OFFSET('data'!$C$18,0,$D$3)+'data'!$C$19+OFFSET('data'!$C$20,0,$D$3)))*$C846/60</f>
        <v>-0.746494558009034</v>
      </c>
      <c r="I846" s="30">
        <f>(G845/60)*$C846/60+H846+I845</f>
        <v>22.9091688691755</v>
      </c>
      <c r="J846" s="30">
        <f>J845+('data'!$C$19*I845-'data'!$C$16*J845)*$C846/60</f>
        <v>83.6223686290748</v>
      </c>
      <c r="K846" s="30">
        <f>K845+(OFFSET('data'!$C$20,0,$D$3)*I845-OFFSET('data'!$C$17,0,$D$3)*K845)*$C846/60</f>
        <v>151.514958437007</v>
      </c>
      <c r="L846" s="28">
        <f>$A846/60</f>
        <v>70.1260144339082</v>
      </c>
      <c r="M846" s="24">
        <f>I846/'data'!$C$15*1000</f>
        <v>3.50006668469668</v>
      </c>
      <c r="N846" s="24">
        <f>N845+'data'!$G$21*(M845-N845)/60*C845</f>
        <v>3.41755238209106</v>
      </c>
      <c r="O846" s="25">
        <f>IF(N846&lt;='data'!$G$22,1.89,1.47)</f>
        <v>1.47</v>
      </c>
      <c r="P846" s="24">
        <f>$A846</f>
        <v>4207.560866034490</v>
      </c>
      <c r="Q846" s="29">
        <f>'data'!$G$23-'data'!$G$23*(1-('data'!$G$22^O846)/('data'!$G$22^O846+N846^O846))</f>
        <v>41.875908017217</v>
      </c>
      <c r="R846" s="29">
        <f>VLOOKUP(IF(P846-'data'!$G$24&lt;0,0,P846-'data'!$G$24),P2:Q1104,2)</f>
        <v>41.9155502089508</v>
      </c>
    </row>
    <row r="847" ht="20.05" customHeight="1">
      <c r="A847" s="22">
        <f>$A846+C846</f>
        <v>4212.560866034490</v>
      </c>
      <c r="B847" s="23">
        <v>3.5</v>
      </c>
      <c r="C847" s="24">
        <v>5</v>
      </c>
      <c r="D847" t="b" s="25">
        <f>D$3</f>
        <v>1</v>
      </c>
      <c r="E847" s="24">
        <f>IF(B847-B846&gt;0,(B847-B846)/'data'!$G$26*100-1,E846-C847)</f>
        <v>-580.188200270933</v>
      </c>
      <c r="F847" s="25">
        <f>3600*(B847*'data'!$C$15/1000-H847-I847)/C847</f>
        <v>536.850735114213</v>
      </c>
      <c r="G847" s="25">
        <f>IF(N847&gt;B847,0,IF(E847&gt;0,'data'!$H$29,IF(F847&lt;0,0,F847)))</f>
        <v>536.850735114213</v>
      </c>
      <c r="H847" s="30">
        <f>(J847*'data'!$C$16+K847*OFFSET('data'!$C$17,0,$D$3)-I846*(OFFSET('data'!$C$18,0,$D$3)+'data'!$C$19+OFFSET('data'!$C$20,0,$D$3)))*$C847/60</f>
        <v>-0.746060289500477</v>
      </c>
      <c r="I847" s="30">
        <f>(G846/60)*$C847/60+H847+I846</f>
        <v>22.9091666628637</v>
      </c>
      <c r="J847" s="30">
        <f>J846+('data'!$C$19*I846-'data'!$C$16*J846)*$C847/60</f>
        <v>83.685311460356</v>
      </c>
      <c r="K847" s="30">
        <f>K846+(OFFSET('data'!$C$20,0,$D$3)*I846-OFFSET('data'!$C$17,0,$D$3)*K846)*$C847/60</f>
        <v>151.683804578319</v>
      </c>
      <c r="L847" s="28">
        <f>$A847/60</f>
        <v>70.2093477672415</v>
      </c>
      <c r="M847" s="24">
        <f>I847/'data'!$C$15*1000</f>
        <v>3.50006634761599</v>
      </c>
      <c r="N847" s="24">
        <f>N846+'data'!$G$21*(M846-N846)/60*C846</f>
        <v>3.41852334548379</v>
      </c>
      <c r="O847" s="25">
        <f>IF(N847&lt;='data'!$G$22,1.89,1.47)</f>
        <v>1.47</v>
      </c>
      <c r="P847" s="24">
        <f>$A847</f>
        <v>4212.560866034490</v>
      </c>
      <c r="Q847" s="29">
        <f>'data'!$G$23-'data'!$G$23*(1-('data'!$G$22^O847)/('data'!$G$22^O847+N847^O847))</f>
        <v>41.8662954099854</v>
      </c>
      <c r="R847" s="29">
        <f>VLOOKUP(IF(P847-'data'!$G$24&lt;0,0,P847-'data'!$G$24),P2:Q1104,2)</f>
        <v>41.9054578991998</v>
      </c>
    </row>
    <row r="848" ht="20.05" customHeight="1">
      <c r="A848" s="22">
        <f>$A847+C847</f>
        <v>4217.560866034490</v>
      </c>
      <c r="B848" s="23">
        <v>3.5</v>
      </c>
      <c r="C848" s="24">
        <v>5</v>
      </c>
      <c r="D848" t="b" s="25">
        <f>D$3</f>
        <v>1</v>
      </c>
      <c r="E848" s="24">
        <f>IF(B848-B847&gt;0,(B848-B847)/'data'!$G$26*100-1,E847-C848)</f>
        <v>-585.188200270933</v>
      </c>
      <c r="F848" s="25">
        <f>3600*(B848*'data'!$C$15/1000-H848-I848)/C848</f>
        <v>536.541220426371</v>
      </c>
      <c r="G848" s="25">
        <f>IF(N848&gt;B848,0,IF(E848&gt;0,'data'!$H$29,IF(F848&lt;0,0,F848)))</f>
        <v>536.541220426371</v>
      </c>
      <c r="H848" s="30">
        <f>(J848*'data'!$C$16+K848*OFFSET('data'!$C$17,0,$D$3)-I847*(OFFSET('data'!$C$18,0,$D$3)+'data'!$C$19+OFFSET('data'!$C$20,0,$D$3)))*$C848/60</f>
        <v>-0.745628214490786</v>
      </c>
      <c r="I848" s="30">
        <f>(G847/60)*$C848/60+H848+I847</f>
        <v>22.9091644693649</v>
      </c>
      <c r="J848" s="30">
        <f>J847+('data'!$C$19*I847-'data'!$C$16*J847)*$C848/60</f>
        <v>83.74788486728001</v>
      </c>
      <c r="K848" s="30">
        <f>K847+(OFFSET('data'!$C$20,0,$D$3)*I847-OFFSET('data'!$C$17,0,$D$3)*K847)*$C848/60</f>
        <v>151.852585925778</v>
      </c>
      <c r="L848" s="28">
        <f>$A848/60</f>
        <v>70.2926811005748</v>
      </c>
      <c r="M848" s="24">
        <f>I848/'data'!$C$15*1000</f>
        <v>3.50006601249288</v>
      </c>
      <c r="N848" s="24">
        <f>N847+'data'!$G$21*(M847-N847)/60*C847</f>
        <v>3.41948287937675</v>
      </c>
      <c r="O848" s="25">
        <f>IF(N848&lt;='data'!$G$22,1.89,1.47)</f>
        <v>1.47</v>
      </c>
      <c r="P848" s="24">
        <f>$A848</f>
        <v>4217.560866034490</v>
      </c>
      <c r="Q848" s="29">
        <f>'data'!$G$23-'data'!$G$23*(1-('data'!$G$22^O848)/('data'!$G$22^O848+N848^O848))</f>
        <v>41.8567990302842</v>
      </c>
      <c r="R848" s="29">
        <f>VLOOKUP(IF(P848-'data'!$G$24&lt;0,0,P848-'data'!$G$24),P2:Q1104,2)</f>
        <v>41.8954877729661</v>
      </c>
    </row>
    <row r="849" ht="20.05" customHeight="1">
      <c r="A849" s="22">
        <f>$A848+C848</f>
        <v>4222.560866034490</v>
      </c>
      <c r="B849" s="23">
        <v>3.5</v>
      </c>
      <c r="C849" s="24">
        <v>5</v>
      </c>
      <c r="D849" t="b" s="25">
        <f>D$3</f>
        <v>1</v>
      </c>
      <c r="E849" s="24">
        <f>IF(B849-B848&gt;0,(B849-B848)/'data'!$G$26*100-1,E848-C849)</f>
        <v>-590.188200270933</v>
      </c>
      <c r="F849" s="25">
        <f>3600*(B849*'data'!$C$15/1000-H849-I849)/C849</f>
        <v>536.233266715378</v>
      </c>
      <c r="G849" s="25">
        <f>IF(N849&gt;B849,0,IF(E849&gt;0,'data'!$H$29,IF(F849&lt;0,0,F849)))</f>
        <v>536.233266715378</v>
      </c>
      <c r="H849" s="30">
        <f>(J849*'data'!$C$16+K849*OFFSET('data'!$C$17,0,$D$3)-I848*(OFFSET('data'!$C$18,0,$D$3)+'data'!$C$19+OFFSET('data'!$C$20,0,$D$3)))*$C849/60</f>
        <v>-0.745198320242195</v>
      </c>
      <c r="I849" s="30">
        <f>(G848/60)*$C849/60+H849+I848</f>
        <v>22.9091622886038</v>
      </c>
      <c r="J849" s="30">
        <f>J848+('data'!$C$19*I848-'data'!$C$16*J848)*$C849/60</f>
        <v>83.81009101807069</v>
      </c>
      <c r="K849" s="30">
        <f>K848+(OFFSET('data'!$C$20,0,$D$3)*I848-OFFSET('data'!$C$17,0,$D$3)*K848)*$C849/60</f>
        <v>152.021302504367</v>
      </c>
      <c r="L849" s="28">
        <f>$A849/60</f>
        <v>70.3760144339082</v>
      </c>
      <c r="M849" s="24">
        <f>I849/'data'!$C$15*1000</f>
        <v>3.50006567931583</v>
      </c>
      <c r="N849" s="24">
        <f>N848+'data'!$G$21*(M848-N848)/60*C848</f>
        <v>3.42043111828633</v>
      </c>
      <c r="O849" s="25">
        <f>IF(N849&lt;='data'!$G$22,1.89,1.47)</f>
        <v>1.47</v>
      </c>
      <c r="P849" s="24">
        <f>$A849</f>
        <v>4222.560866034490</v>
      </c>
      <c r="Q849" s="29">
        <f>'data'!$G$23-'data'!$G$23*(1-('data'!$G$22^O849)/('data'!$G$22^O849+N849^O849))</f>
        <v>41.8474174372164</v>
      </c>
      <c r="R849" s="29">
        <f>VLOOKUP(IF(P849-'data'!$G$24&lt;0,0,P849-'data'!$G$24),P2:Q1104,2)</f>
        <v>41.8856383118433</v>
      </c>
    </row>
    <row r="850" ht="20.05" customHeight="1">
      <c r="A850" s="22">
        <f>$A849+C849</f>
        <v>4227.560866034490</v>
      </c>
      <c r="B850" s="23">
        <v>3.5</v>
      </c>
      <c r="C850" s="24">
        <v>5</v>
      </c>
      <c r="D850" t="b" s="25">
        <f>D$3</f>
        <v>1</v>
      </c>
      <c r="E850" s="24">
        <f>IF(B850-B849&gt;0,(B850-B849)/'data'!$G$26*100-1,E849-C850)</f>
        <v>-595.188200270933</v>
      </c>
      <c r="F850" s="25">
        <f>3600*(B850*'data'!$C$15/1000-H850-I850)/C850</f>
        <v>535.9268649176061</v>
      </c>
      <c r="G850" s="25">
        <f>IF(N850&gt;B850,0,IF(E850&gt;0,'data'!$H$29,IF(F850&lt;0,0,F850)))</f>
        <v>535.9268649176061</v>
      </c>
      <c r="H850" s="30">
        <f>(J850*'data'!$C$16+K850*OFFSET('data'!$C$17,0,$D$3)-I849*(OFFSET('data'!$C$18,0,$D$3)+'data'!$C$19+OFFSET('data'!$C$20,0,$D$3)))*$C850/60</f>
        <v>-0.744770594091634</v>
      </c>
      <c r="I850" s="30">
        <f>(G849/60)*$C850/60+H850+I849</f>
        <v>22.9091601205057</v>
      </c>
      <c r="J850" s="30">
        <f>J849+('data'!$C$19*I849-'data'!$C$16*J849)*$C850/60</f>
        <v>83.8719320682262</v>
      </c>
      <c r="K850" s="30">
        <f>K849+(OFFSET('data'!$C$20,0,$D$3)*I849-OFFSET('data'!$C$17,0,$D$3)*K849)*$C850/60</f>
        <v>152.189954339059</v>
      </c>
      <c r="L850" s="28">
        <f>$A850/60</f>
        <v>70.4593477672415</v>
      </c>
      <c r="M850" s="24">
        <f>I850/'data'!$C$15*1000</f>
        <v>3.50006534807343</v>
      </c>
      <c r="N850" s="24">
        <f>N849+'data'!$G$21*(M849-N849)/60*C849</f>
        <v>3.42136819514591</v>
      </c>
      <c r="O850" s="25">
        <f>IF(N850&lt;='data'!$G$22,1.89,1.47)</f>
        <v>1.47</v>
      </c>
      <c r="P850" s="24">
        <f>$A850</f>
        <v>4227.560866034490</v>
      </c>
      <c r="Q850" s="29">
        <f>'data'!$G$23-'data'!$G$23*(1-('data'!$G$22^O850)/('data'!$G$22^O850+N850^O850))</f>
        <v>41.8381492085856</v>
      </c>
      <c r="R850" s="29">
        <f>VLOOKUP(IF(P850-'data'!$G$24&lt;0,0,P850-'data'!$G$24),P2:Q1104,2)</f>
        <v>41.875908017217</v>
      </c>
    </row>
    <row r="851" ht="20.05" customHeight="1">
      <c r="A851" s="22">
        <f>$A850+C850</f>
        <v>4232.560866034490</v>
      </c>
      <c r="B851" s="23">
        <v>3.5</v>
      </c>
      <c r="C851" s="24">
        <v>5</v>
      </c>
      <c r="D851" t="b" s="25">
        <f>D$3</f>
        <v>1</v>
      </c>
      <c r="E851" s="24">
        <f>IF(B851-B850&gt;0,(B851-B850)/'data'!$G$26*100-1,E850-C851)</f>
        <v>-600.188200270933</v>
      </c>
      <c r="F851" s="25">
        <f>3600*(B851*'data'!$C$15/1000-H851-I851)/C851</f>
        <v>535.6220060224759</v>
      </c>
      <c r="G851" s="25">
        <f>IF(N851&gt;B851,0,IF(E851&gt;0,'data'!$H$29,IF(F851&lt;0,0,F851)))</f>
        <v>535.6220060224759</v>
      </c>
      <c r="H851" s="30">
        <f>(J851*'data'!$C$16+K851*OFFSET('data'!$C$17,0,$D$3)-I850*(OFFSET('data'!$C$18,0,$D$3)+'data'!$C$19+OFFSET('data'!$C$20,0,$D$3)))*$C851/60</f>
        <v>-0.74434502345031</v>
      </c>
      <c r="I851" s="30">
        <f>(G850/60)*$C851/60+H851+I850</f>
        <v>22.9091579649965</v>
      </c>
      <c r="J851" s="30">
        <f>J850+('data'!$C$19*I850-'data'!$C$16*J850)*$C851/60</f>
        <v>83.9334101605935</v>
      </c>
      <c r="K851" s="30">
        <f>K850+(OFFSET('data'!$C$20,0,$D$3)*I850-OFFSET('data'!$C$17,0,$D$3)*K850)*$C851/60</f>
        <v>152.358541454816</v>
      </c>
      <c r="L851" s="28">
        <f>$A851/60</f>
        <v>70.5426811005748</v>
      </c>
      <c r="M851" s="24">
        <f>I851/'data'!$C$15*1000</f>
        <v>3.50006501875438</v>
      </c>
      <c r="N851" s="24">
        <f>N850+'data'!$G$21*(M850-N850)/60*C850</f>
        <v>3.42229424132447</v>
      </c>
      <c r="O851" s="25">
        <f>IF(N851&lt;='data'!$G$22,1.89,1.47)</f>
        <v>1.47</v>
      </c>
      <c r="P851" s="24">
        <f>$A851</f>
        <v>4232.560866034490</v>
      </c>
      <c r="Q851" s="29">
        <f>'data'!$G$23-'data'!$G$23*(1-('data'!$G$22^O851)/('data'!$G$22^O851+N851^O851))</f>
        <v>41.8289929406339</v>
      </c>
      <c r="R851" s="29">
        <f>VLOOKUP(IF(P851-'data'!$G$24&lt;0,0,P851-'data'!$G$24),P2:Q1104,2)</f>
        <v>41.8662954099854</v>
      </c>
    </row>
    <row r="852" ht="20.05" customHeight="1">
      <c r="A852" s="22">
        <f>$A851+C851</f>
        <v>4237.560866034490</v>
      </c>
      <c r="B852" s="23">
        <v>3.5</v>
      </c>
      <c r="C852" s="24">
        <v>5</v>
      </c>
      <c r="D852" t="b" s="25">
        <f>D$3</f>
        <v>1</v>
      </c>
      <c r="E852" s="24">
        <f>IF(B852-B851&gt;0,(B852-B851)/'data'!$G$26*100-1,E851-C852)</f>
        <v>-605.188200270933</v>
      </c>
      <c r="F852" s="25">
        <f>3600*(B852*'data'!$C$15/1000-H852-I852)/C852</f>
        <v>535.318681072506</v>
      </c>
      <c r="G852" s="25">
        <f>IF(N852&gt;B852,0,IF(E852&gt;0,'data'!$H$29,IF(F852&lt;0,0,F852)))</f>
        <v>535.318681072506</v>
      </c>
      <c r="H852" s="30">
        <f>(J852*'data'!$C$16+K852*OFFSET('data'!$C$17,0,$D$3)-I851*(OFFSET('data'!$C$18,0,$D$3)+'data'!$C$19+OFFSET('data'!$C$20,0,$D$3)))*$C852/60</f>
        <v>-0.743921595803274</v>
      </c>
      <c r="I852" s="30">
        <f>(G851/60)*$C852/60+H852+I851</f>
        <v>22.9091558220022</v>
      </c>
      <c r="J852" s="30">
        <f>J851+('data'!$C$19*I851-'data'!$C$16*J851)*$C852/60</f>
        <v>83.994527425443</v>
      </c>
      <c r="K852" s="30">
        <f>K851+(OFFSET('data'!$C$20,0,$D$3)*I851-OFFSET('data'!$C$17,0,$D$3)*K851)*$C852/60</f>
        <v>152.527063876589</v>
      </c>
      <c r="L852" s="28">
        <f>$A852/60</f>
        <v>70.6260144339082</v>
      </c>
      <c r="M852" s="24">
        <f>I852/'data'!$C$15*1000</f>
        <v>3.50006469134734</v>
      </c>
      <c r="N852" s="24">
        <f>N851+'data'!$G$21*(M851-N851)/60*C851</f>
        <v>3.42320938664503</v>
      </c>
      <c r="O852" s="25">
        <f>IF(N852&lt;='data'!$G$22,1.89,1.47)</f>
        <v>1.47</v>
      </c>
      <c r="P852" s="24">
        <f>$A852</f>
        <v>4237.560866034490</v>
      </c>
      <c r="Q852" s="29">
        <f>'data'!$G$23-'data'!$G$23*(1-('data'!$G$22^O852)/('data'!$G$22^O852+N852^O852))</f>
        <v>41.8199472477843</v>
      </c>
      <c r="R852" s="29">
        <f>VLOOKUP(IF(P852-'data'!$G$24&lt;0,0,P852-'data'!$G$24),P2:Q1104,2)</f>
        <v>41.8567990302842</v>
      </c>
    </row>
    <row r="853" ht="20.05" customHeight="1">
      <c r="A853" s="22">
        <f>$A852+C852</f>
        <v>4242.560866034490</v>
      </c>
      <c r="B853" s="23">
        <v>3.5</v>
      </c>
      <c r="C853" s="24">
        <v>5</v>
      </c>
      <c r="D853" t="b" s="25">
        <f>D$3</f>
        <v>1</v>
      </c>
      <c r="E853" s="24">
        <f>IF(B853-B852&gt;0,(B853-B852)/'data'!$G$26*100-1,E852-C853)</f>
        <v>-610.188200270933</v>
      </c>
      <c r="F853" s="25">
        <f>3600*(B853*'data'!$C$15/1000-H853-I853)/C853</f>
        <v>535.0168811625419</v>
      </c>
      <c r="G853" s="25">
        <f>IF(N853&gt;B853,0,IF(E853&gt;0,'data'!$H$29,IF(F853&lt;0,0,F853)))</f>
        <v>535.0168811625419</v>
      </c>
      <c r="H853" s="30">
        <f>(J853*'data'!$C$16+K853*OFFSET('data'!$C$17,0,$D$3)-I852*(OFFSET('data'!$C$18,0,$D$3)+'data'!$C$19+OFFSET('data'!$C$20,0,$D$3)))*$C853/60</f>
        <v>-0.743500298708957</v>
      </c>
      <c r="I853" s="30">
        <f>(G852/60)*$C853/60+H853+I852</f>
        <v>22.9091536914495</v>
      </c>
      <c r="J853" s="30">
        <f>J852+('data'!$C$19*I852-'data'!$C$16*J852)*$C853/60</f>
        <v>84.055285980542</v>
      </c>
      <c r="K853" s="30">
        <f>K852+(OFFSET('data'!$C$20,0,$D$3)*I852-OFFSET('data'!$C$17,0,$D$3)*K852)*$C853/60</f>
        <v>152.695521629321</v>
      </c>
      <c r="L853" s="28">
        <f>$A853/60</f>
        <v>70.7093477672415</v>
      </c>
      <c r="M853" s="24">
        <f>I853/'data'!$C$15*1000</f>
        <v>3.50006436584114</v>
      </c>
      <c r="N853" s="24">
        <f>N852+'data'!$G$21*(M852-N852)/60*C852</f>
        <v>3.4241137594028</v>
      </c>
      <c r="O853" s="25">
        <f>IF(N853&lt;='data'!$G$22,1.89,1.47)</f>
        <v>1.47</v>
      </c>
      <c r="P853" s="24">
        <f>$A853</f>
        <v>4242.560866034490</v>
      </c>
      <c r="Q853" s="29">
        <f>'data'!$G$23-'data'!$G$23*(1-('data'!$G$22^O853)/('data'!$G$22^O853+N853^O853))</f>
        <v>41.8110107623862</v>
      </c>
      <c r="R853" s="29">
        <f>VLOOKUP(IF(P853-'data'!$G$24&lt;0,0,P853-'data'!$G$24),P2:Q1104,2)</f>
        <v>41.8474174372164</v>
      </c>
    </row>
    <row r="854" ht="20.05" customHeight="1">
      <c r="A854" s="22">
        <f>$A853+C853</f>
        <v>4247.560866034490</v>
      </c>
      <c r="B854" s="23">
        <v>3.5</v>
      </c>
      <c r="C854" s="24">
        <v>5</v>
      </c>
      <c r="D854" t="b" s="25">
        <f>D$3</f>
        <v>1</v>
      </c>
      <c r="E854" s="24">
        <f>IF(B854-B853&gt;0,(B854-B853)/'data'!$G$26*100-1,E853-C854)</f>
        <v>-615.188200270933</v>
      </c>
      <c r="F854" s="25">
        <f>3600*(B854*'data'!$C$15/1000-H854-I854)/C854</f>
        <v>534.716597439765</v>
      </c>
      <c r="G854" s="25">
        <f>IF(N854&gt;B854,0,IF(E854&gt;0,'data'!$H$29,IF(F854&lt;0,0,F854)))</f>
        <v>534.716597439765</v>
      </c>
      <c r="H854" s="30">
        <f>(J854*'data'!$C$16+K854*OFFSET('data'!$C$17,0,$D$3)-I853*(OFFSET('data'!$C$18,0,$D$3)+'data'!$C$19+OFFSET('data'!$C$20,0,$D$3)))*$C854/60</f>
        <v>-0.743081119798778</v>
      </c>
      <c r="I854" s="30">
        <f>(G853/60)*$C854/60+H854+I853</f>
        <v>22.9091515732654</v>
      </c>
      <c r="J854" s="30">
        <f>J853+('data'!$C$19*I853-'data'!$C$16*J853)*$C854/60</f>
        <v>84.11568793122819</v>
      </c>
      <c r="K854" s="30">
        <f>K853+(OFFSET('data'!$C$20,0,$D$3)*I853-OFFSET('data'!$C$17,0,$D$3)*K853)*$C854/60</f>
        <v>152.863914737942</v>
      </c>
      <c r="L854" s="28">
        <f>$A854/60</f>
        <v>70.7926811005748</v>
      </c>
      <c r="M854" s="24">
        <f>I854/'data'!$C$15*1000</f>
        <v>3.50006404222462</v>
      </c>
      <c r="N854" s="24">
        <f>N853+'data'!$G$21*(M853-N853)/60*C853</f>
        <v>3.4250074863832</v>
      </c>
      <c r="O854" s="25">
        <f>IF(N854&lt;='data'!$G$22,1.89,1.47)</f>
        <v>1.47</v>
      </c>
      <c r="P854" s="24">
        <f>$A854</f>
        <v>4247.560866034490</v>
      </c>
      <c r="Q854" s="29">
        <f>'data'!$G$23-'data'!$G$23*(1-('data'!$G$22^O854)/('data'!$G$22^O854+N854^O854))</f>
        <v>41.8021821344655</v>
      </c>
      <c r="R854" s="29">
        <f>VLOOKUP(IF(P854-'data'!$G$24&lt;0,0,P854-'data'!$G$24),P2:Q1104,2)</f>
        <v>41.8381492085856</v>
      </c>
    </row>
    <row r="855" ht="20.05" customHeight="1">
      <c r="A855" s="22">
        <f>$A854+C854</f>
        <v>4252.560866034490</v>
      </c>
      <c r="B855" s="23">
        <v>3.5</v>
      </c>
      <c r="C855" s="24">
        <v>5</v>
      </c>
      <c r="D855" t="b" s="25">
        <f>D$3</f>
        <v>1</v>
      </c>
      <c r="E855" s="24">
        <f>IF(B855-B854&gt;0,(B855-B854)/'data'!$G$26*100-1,E854-C855)</f>
        <v>-620.188200270933</v>
      </c>
      <c r="F855" s="25">
        <f>3600*(B855*'data'!$C$15/1000-H855-I855)/C855</f>
        <v>534.417821103292</v>
      </c>
      <c r="G855" s="25">
        <f>IF(N855&gt;B855,0,IF(E855&gt;0,'data'!$H$29,IF(F855&lt;0,0,F855)))</f>
        <v>534.417821103292</v>
      </c>
      <c r="H855" s="30">
        <f>(J855*'data'!$C$16+K855*OFFSET('data'!$C$17,0,$D$3)-I854*(OFFSET('data'!$C$18,0,$D$3)+'data'!$C$19+OFFSET('data'!$C$20,0,$D$3)))*$C855/60</f>
        <v>-0.742664046776687</v>
      </c>
      <c r="I855" s="30">
        <f>(G854/60)*$C855/60+H855+I854</f>
        <v>22.9091494673773</v>
      </c>
      <c r="J855" s="30">
        <f>J854+('data'!$C$19*I854-'data'!$C$16*J854)*$C855/60</f>
        <v>84.1757353704827</v>
      </c>
      <c r="K855" s="30">
        <f>K854+(OFFSET('data'!$C$20,0,$D$3)*I854-OFFSET('data'!$C$17,0,$D$3)*K854)*$C855/60</f>
        <v>153.032243227374</v>
      </c>
      <c r="L855" s="28">
        <f>$A855/60</f>
        <v>70.8760144339082</v>
      </c>
      <c r="M855" s="24">
        <f>I855/'data'!$C$15*1000</f>
        <v>3.50006372048668</v>
      </c>
      <c r="N855" s="24">
        <f>N854+'data'!$G$21*(M854-N854)/60*C854</f>
        <v>3.42589069287959</v>
      </c>
      <c r="O855" s="25">
        <f>IF(N855&lt;='data'!$G$22,1.89,1.47)</f>
        <v>1.47</v>
      </c>
      <c r="P855" s="24">
        <f>$A855</f>
        <v>4252.560866034490</v>
      </c>
      <c r="Q855" s="29">
        <f>'data'!$G$23-'data'!$G$23*(1-('data'!$G$22^O855)/('data'!$G$22^O855+N855^O855))</f>
        <v>41.793460031479</v>
      </c>
      <c r="R855" s="29">
        <f>VLOOKUP(IF(P855-'data'!$G$24&lt;0,0,P855-'data'!$G$24),P2:Q1104,2)</f>
        <v>41.8289929406339</v>
      </c>
    </row>
    <row r="856" ht="20.05" customHeight="1">
      <c r="A856" s="22">
        <f>$A855+C855</f>
        <v>4257.560866034490</v>
      </c>
      <c r="B856" s="23">
        <v>3.5</v>
      </c>
      <c r="C856" s="24">
        <v>5</v>
      </c>
      <c r="D856" t="b" s="25">
        <f>D$3</f>
        <v>1</v>
      </c>
      <c r="E856" s="24">
        <f>IF(B856-B855&gt;0,(B856-B855)/'data'!$G$26*100-1,E855-C856)</f>
        <v>-625.188200270933</v>
      </c>
      <c r="F856" s="25">
        <f>3600*(B856*'data'!$C$15/1000-H856-I856)/C856</f>
        <v>534.1205434038</v>
      </c>
      <c r="G856" s="25">
        <f>IF(N856&gt;B856,0,IF(E856&gt;0,'data'!$H$29,IF(F856&lt;0,0,F856)))</f>
        <v>534.1205434038</v>
      </c>
      <c r="H856" s="30">
        <f>(J856*'data'!$C$16+K856*OFFSET('data'!$C$17,0,$D$3)-I855*(OFFSET('data'!$C$18,0,$D$3)+'data'!$C$19+OFFSET('data'!$C$20,0,$D$3)))*$C856/60</f>
        <v>-0.742249067418748</v>
      </c>
      <c r="I856" s="30">
        <f>(G855/60)*$C856/60+H856+I855</f>
        <v>22.9091473737131</v>
      </c>
      <c r="J856" s="30">
        <f>J855+('data'!$C$19*I855-'data'!$C$16*J855)*$C856/60</f>
        <v>84.23543037900249</v>
      </c>
      <c r="K856" s="30">
        <f>K855+(OFFSET('data'!$C$20,0,$D$3)*I855-OFFSET('data'!$C$17,0,$D$3)*K855)*$C856/60</f>
        <v>153.200507122527</v>
      </c>
      <c r="L856" s="28">
        <f>$A856/60</f>
        <v>70.9593477672415</v>
      </c>
      <c r="M856" s="24">
        <f>I856/'data'!$C$15*1000</f>
        <v>3.50006340061631</v>
      </c>
      <c r="N856" s="24">
        <f>N855+'data'!$G$21*(M855-N855)/60*C855</f>
        <v>3.42676350271086</v>
      </c>
      <c r="O856" s="25">
        <f>IF(N856&lt;='data'!$G$22,1.89,1.47)</f>
        <v>1.47</v>
      </c>
      <c r="P856" s="24">
        <f>$A856</f>
        <v>4257.560866034490</v>
      </c>
      <c r="Q856" s="29">
        <f>'data'!$G$23-'data'!$G$23*(1-('data'!$G$22^O856)/('data'!$G$22^O856+N856^O856))</f>
        <v>41.7848431380713</v>
      </c>
      <c r="R856" s="29">
        <f>VLOOKUP(IF(P856-'data'!$G$24&lt;0,0,P856-'data'!$G$24),P2:Q1104,2)</f>
        <v>41.8199472477843</v>
      </c>
    </row>
    <row r="857" ht="20.05" customHeight="1">
      <c r="A857" s="22">
        <f>$A856+C856</f>
        <v>4262.560866034490</v>
      </c>
      <c r="B857" s="23">
        <v>3.5</v>
      </c>
      <c r="C857" s="24">
        <v>5</v>
      </c>
      <c r="D857" t="b" s="25">
        <f>D$3</f>
        <v>1</v>
      </c>
      <c r="E857" s="24">
        <f>IF(B857-B856&gt;0,(B857-B856)/'data'!$G$26*100-1,E856-C857)</f>
        <v>-630.188200270933</v>
      </c>
      <c r="F857" s="25">
        <f>3600*(B857*'data'!$C$15/1000-H857-I857)/C857</f>
        <v>533.824755643230</v>
      </c>
      <c r="G857" s="25">
        <f>IF(N857&gt;B857,0,IF(E857&gt;0,'data'!$H$29,IF(F857&lt;0,0,F857)))</f>
        <v>533.824755643230</v>
      </c>
      <c r="H857" s="30">
        <f>(J857*'data'!$C$16+K857*OFFSET('data'!$C$17,0,$D$3)-I856*(OFFSET('data'!$C$18,0,$D$3)+'data'!$C$19+OFFSET('data'!$C$20,0,$D$3)))*$C857/60</f>
        <v>-0.741836169572724</v>
      </c>
      <c r="I857" s="30">
        <f>(G856/60)*$C857/60+H857+I856</f>
        <v>22.9091452922012</v>
      </c>
      <c r="J857" s="30">
        <f>J856+('data'!$C$19*I856-'data'!$C$16*J856)*$C857/60</f>
        <v>84.2947750252726</v>
      </c>
      <c r="K857" s="30">
        <f>K856+(OFFSET('data'!$C$20,0,$D$3)*I856-OFFSET('data'!$C$17,0,$D$3)*K856)*$C857/60</f>
        <v>153.368706448302</v>
      </c>
      <c r="L857" s="28">
        <f>$A857/60</f>
        <v>71.0426811005748</v>
      </c>
      <c r="M857" s="24">
        <f>I857/'data'!$C$15*1000</f>
        <v>3.50006308260257</v>
      </c>
      <c r="N857" s="24">
        <f>N856+'data'!$G$21*(M856-N856)/60*C856</f>
        <v>3.42762603823876</v>
      </c>
      <c r="O857" s="25">
        <f>IF(N857&lt;='data'!$G$22,1.89,1.47)</f>
        <v>1.47</v>
      </c>
      <c r="P857" s="24">
        <f>$A857</f>
        <v>4262.560866034490</v>
      </c>
      <c r="Q857" s="29">
        <f>'data'!$G$23-'data'!$G$23*(1-('data'!$G$22^O857)/('data'!$G$22^O857+N857^O857))</f>
        <v>41.7763301558368</v>
      </c>
      <c r="R857" s="29">
        <f>VLOOKUP(IF(P857-'data'!$G$24&lt;0,0,P857-'data'!$G$24),P2:Q1104,2)</f>
        <v>41.8110107623862</v>
      </c>
    </row>
    <row r="858" ht="20.05" customHeight="1">
      <c r="A858" s="22">
        <f>$A857+C857</f>
        <v>4267.560866034490</v>
      </c>
      <c r="B858" s="23">
        <v>3.5</v>
      </c>
      <c r="C858" s="24">
        <v>5</v>
      </c>
      <c r="D858" t="b" s="25">
        <f>D$3</f>
        <v>1</v>
      </c>
      <c r="E858" s="24">
        <f>IF(B858-B857&gt;0,(B858-B857)/'data'!$G$26*100-1,E857-C858)</f>
        <v>-635.188200270933</v>
      </c>
      <c r="F858" s="25">
        <f>3600*(B858*'data'!$C$15/1000-H858-I858)/C858</f>
        <v>533.5304491746271</v>
      </c>
      <c r="G858" s="25">
        <f>IF(N858&gt;B858,0,IF(E858&gt;0,'data'!$H$29,IF(F858&lt;0,0,F858)))</f>
        <v>533.5304491746271</v>
      </c>
      <c r="H858" s="30">
        <f>(J858*'data'!$C$16+K858*OFFSET('data'!$C$17,0,$D$3)-I857*(OFFSET('data'!$C$18,0,$D$3)+'data'!$C$19+OFFSET('data'!$C$20,0,$D$3)))*$C858/60</f>
        <v>-0.741425341157653</v>
      </c>
      <c r="I858" s="30">
        <f>(G857/60)*$C858/60+H858+I857</f>
        <v>22.9091432227703</v>
      </c>
      <c r="J858" s="30">
        <f>J857+('data'!$C$19*I857-'data'!$C$16*J857)*$C858/60</f>
        <v>84.3537713656376</v>
      </c>
      <c r="K858" s="30">
        <f>K857+(OFFSET('data'!$C$20,0,$D$3)*I857-OFFSET('data'!$C$17,0,$D$3)*K857)*$C858/60</f>
        <v>153.536841229589</v>
      </c>
      <c r="L858" s="28">
        <f>$A858/60</f>
        <v>71.1260144339082</v>
      </c>
      <c r="M858" s="24">
        <f>I858/'data'!$C$15*1000</f>
        <v>3.50006276643457</v>
      </c>
      <c r="N858" s="24">
        <f>N857+'data'!$G$21*(M857-N857)/60*C857</f>
        <v>3.42847842038505</v>
      </c>
      <c r="O858" s="25">
        <f>IF(N858&lt;='data'!$G$22,1.89,1.47)</f>
        <v>1.47</v>
      </c>
      <c r="P858" s="24">
        <f>$A858</f>
        <v>4267.560866034490</v>
      </c>
      <c r="Q858" s="29">
        <f>'data'!$G$23-'data'!$G$23*(1-('data'!$G$22^O858)/('data'!$G$22^O858+N858^O858))</f>
        <v>41.7679198030848</v>
      </c>
      <c r="R858" s="29">
        <f>VLOOKUP(IF(P858-'data'!$G$24&lt;0,0,P858-'data'!$G$24),P2:Q1104,2)</f>
        <v>41.8021821344655</v>
      </c>
    </row>
    <row r="859" ht="20.05" customHeight="1">
      <c r="A859" s="22">
        <f>$A858+C858</f>
        <v>4272.560866034490</v>
      </c>
      <c r="B859" s="23">
        <v>3.5</v>
      </c>
      <c r="C859" s="24">
        <v>5</v>
      </c>
      <c r="D859" t="b" s="25">
        <f>D$3</f>
        <v>1</v>
      </c>
      <c r="E859" s="24">
        <f>IF(B859-B858&gt;0,(B859-B858)/'data'!$G$26*100-1,E858-C859)</f>
        <v>-640.188200270933</v>
      </c>
      <c r="F859" s="25">
        <f>3600*(B859*'data'!$C$15/1000-H859-I859)/C859</f>
        <v>533.237615401828</v>
      </c>
      <c r="G859" s="25">
        <f>IF(N859&gt;B859,0,IF(E859&gt;0,'data'!$H$29,IF(F859&lt;0,0,F859)))</f>
        <v>533.237615401828</v>
      </c>
      <c r="H859" s="30">
        <f>(J859*'data'!$C$16+K859*OFFSET('data'!$C$17,0,$D$3)-I858*(OFFSET('data'!$C$18,0,$D$3)+'data'!$C$19+OFFSET('data'!$C$20,0,$D$3)))*$C859/60</f>
        <v>-0.74101657016342</v>
      </c>
      <c r="I859" s="30">
        <f>(G858/60)*$C859/60+H859+I858</f>
        <v>22.9091411653494</v>
      </c>
      <c r="J859" s="30">
        <f>J858+('data'!$C$19*I858-'data'!$C$16*J858)*$C859/60</f>
        <v>84.412421444373</v>
      </c>
      <c r="K859" s="30">
        <f>K858+(OFFSET('data'!$C$20,0,$D$3)*I858-OFFSET('data'!$C$17,0,$D$3)*K858)*$C859/60</f>
        <v>153.704911491268</v>
      </c>
      <c r="L859" s="28">
        <f>$A859/60</f>
        <v>71.2093477672415</v>
      </c>
      <c r="M859" s="24">
        <f>I859/'data'!$C$15*1000</f>
        <v>3.50006245210146</v>
      </c>
      <c r="N859" s="24">
        <f>N858+'data'!$G$21*(M858-N858)/60*C858</f>
        <v>3.42932076864846</v>
      </c>
      <c r="O859" s="25">
        <f>IF(N859&lt;='data'!$G$22,1.89,1.47)</f>
        <v>1.47</v>
      </c>
      <c r="P859" s="24">
        <f>$A859</f>
        <v>4272.560866034490</v>
      </c>
      <c r="Q859" s="29">
        <f>'data'!$G$23-'data'!$G$23*(1-('data'!$G$22^O859)/('data'!$G$22^O859+N859^O859))</f>
        <v>41.7596108146081</v>
      </c>
      <c r="R859" s="29">
        <f>VLOOKUP(IF(P859-'data'!$G$24&lt;0,0,P859-'data'!$G$24),P2:Q1104,2)</f>
        <v>41.793460031479</v>
      </c>
    </row>
    <row r="860" ht="20.05" customHeight="1">
      <c r="A860" s="22">
        <f>$A859+C859</f>
        <v>4277.560866034490</v>
      </c>
      <c r="B860" s="23">
        <v>3.5</v>
      </c>
      <c r="C860" s="24">
        <v>5</v>
      </c>
      <c r="D860" t="b" s="25">
        <f>D$3</f>
        <v>1</v>
      </c>
      <c r="E860" s="24">
        <f>IF(B860-B859&gt;0,(B860-B859)/'data'!$G$26*100-1,E859-C860)</f>
        <v>-645.188200270933</v>
      </c>
      <c r="F860" s="25">
        <f>3600*(B860*'data'!$C$15/1000-H860-I860)/C860</f>
        <v>532.946245778801</v>
      </c>
      <c r="G860" s="25">
        <f>IF(N860&gt;B860,0,IF(E860&gt;0,'data'!$H$29,IF(F860&lt;0,0,F860)))</f>
        <v>532.946245778801</v>
      </c>
      <c r="H860" s="30">
        <f>(J860*'data'!$C$16+K860*OFFSET('data'!$C$17,0,$D$3)-I859*(OFFSET('data'!$C$18,0,$D$3)+'data'!$C$19+OFFSET('data'!$C$20,0,$D$3)))*$C860/60</f>
        <v>-0.740609844650339</v>
      </c>
      <c r="I860" s="30">
        <f>(G859/60)*$C860/60+H860+I859</f>
        <v>22.9091391198683</v>
      </c>
      <c r="J860" s="30">
        <f>J859+('data'!$C$19*I859-'data'!$C$16*J859)*$C860/60</f>
        <v>84.4707272937562</v>
      </c>
      <c r="K860" s="30">
        <f>K859+(OFFSET('data'!$C$20,0,$D$3)*I859-OFFSET('data'!$C$17,0,$D$3)*K859)*$C860/60</f>
        <v>153.872917258208</v>
      </c>
      <c r="L860" s="28">
        <f>$A860/60</f>
        <v>71.2926811005748</v>
      </c>
      <c r="M860" s="24">
        <f>I860/'data'!$C$15*1000</f>
        <v>3.50006213959251</v>
      </c>
      <c r="N860" s="24">
        <f>N859+'data'!$G$21*(M859-N859)/60*C859</f>
        <v>3.43015320112143</v>
      </c>
      <c r="O860" s="25">
        <f>IF(N860&lt;='data'!$G$22,1.89,1.47)</f>
        <v>1.47</v>
      </c>
      <c r="P860" s="24">
        <f>$A860</f>
        <v>4277.560866034490</v>
      </c>
      <c r="Q860" s="29">
        <f>'data'!$G$23-'data'!$G$23*(1-('data'!$G$22^O860)/('data'!$G$22^O860+N860^O860))</f>
        <v>41.7514019414555</v>
      </c>
      <c r="R860" s="29">
        <f>VLOOKUP(IF(P860-'data'!$G$24&lt;0,0,P860-'data'!$G$24),P2:Q1104,2)</f>
        <v>41.7848431380713</v>
      </c>
    </row>
    <row r="861" ht="20.05" customHeight="1">
      <c r="A861" s="22">
        <f>$A860+C860</f>
        <v>4282.560866034490</v>
      </c>
      <c r="B861" s="23">
        <v>3.5</v>
      </c>
      <c r="C861" s="24">
        <v>5</v>
      </c>
      <c r="D861" t="b" s="25">
        <f>D$3</f>
        <v>1</v>
      </c>
      <c r="E861" s="24">
        <f>IF(B861-B860&gt;0,(B861-B860)/'data'!$G$26*100-1,E860-C861)</f>
        <v>-650.188200270933</v>
      </c>
      <c r="F861" s="25">
        <f>3600*(B861*'data'!$C$15/1000-H861-I861)/C861</f>
        <v>532.6563318099541</v>
      </c>
      <c r="G861" s="25">
        <f>IF(N861&gt;B861,0,IF(E861&gt;0,'data'!$H$29,IF(F861&lt;0,0,F861)))</f>
        <v>532.6563318099541</v>
      </c>
      <c r="H861" s="30">
        <f>(J861*'data'!$C$16+K861*OFFSET('data'!$C$17,0,$D$3)-I860*(OFFSET('data'!$C$18,0,$D$3)+'data'!$C$19+OFFSET('data'!$C$20,0,$D$3)))*$C861/60</f>
        <v>-0.740205152748773</v>
      </c>
      <c r="I861" s="30">
        <f>(G860/60)*$C861/60+H861+I860</f>
        <v>22.9091370862568</v>
      </c>
      <c r="J861" s="30">
        <f>J860+('data'!$C$19*I860-'data'!$C$16*J860)*$C861/60</f>
        <v>84.52869093413651</v>
      </c>
      <c r="K861" s="30">
        <f>K860+(OFFSET('data'!$C$20,0,$D$3)*I860-OFFSET('data'!$C$17,0,$D$3)*K860)*$C861/60</f>
        <v>154.040858555269</v>
      </c>
      <c r="L861" s="28">
        <f>$A861/60</f>
        <v>71.3760144339082</v>
      </c>
      <c r="M861" s="24">
        <f>I861/'data'!$C$15*1000</f>
        <v>3.500061828897</v>
      </c>
      <c r="N861" s="24">
        <f>N860+'data'!$G$21*(M860-N860)/60*C860</f>
        <v>3.43097583450663</v>
      </c>
      <c r="O861" s="25">
        <f>IF(N861&lt;='data'!$G$22,1.89,1.47)</f>
        <v>1.47</v>
      </c>
      <c r="P861" s="24">
        <f>$A861</f>
        <v>4282.560866034490</v>
      </c>
      <c r="Q861" s="29">
        <f>'data'!$G$23-'data'!$G$23*(1-('data'!$G$22^O861)/('data'!$G$22^O861+N861^O861))</f>
        <v>41.7432919507076</v>
      </c>
      <c r="R861" s="29">
        <f>VLOOKUP(IF(P861-'data'!$G$24&lt;0,0,P861-'data'!$G$24),P2:Q1104,2)</f>
        <v>41.7763301558368</v>
      </c>
    </row>
    <row r="862" ht="20.05" customHeight="1">
      <c r="A862" s="22">
        <f>$A861+C861</f>
        <v>4287.560866034490</v>
      </c>
      <c r="B862" s="23">
        <v>3.5</v>
      </c>
      <c r="C862" s="24">
        <v>5</v>
      </c>
      <c r="D862" t="b" s="25">
        <f>D$3</f>
        <v>1</v>
      </c>
      <c r="E862" s="24">
        <f>IF(B862-B861&gt;0,(B862-B861)/'data'!$G$26*100-1,E861-C862)</f>
        <v>-655.188200270933</v>
      </c>
      <c r="F862" s="25">
        <f>3600*(B862*'data'!$C$15/1000-H862-I862)/C862</f>
        <v>532.367865049360</v>
      </c>
      <c r="G862" s="25">
        <f>IF(N862&gt;B862,0,IF(E862&gt;0,'data'!$H$29,IF(F862&lt;0,0,F862)))</f>
        <v>532.367865049360</v>
      </c>
      <c r="H862" s="30">
        <f>(J862*'data'!$C$16+K862*OFFSET('data'!$C$17,0,$D$3)-I861*(OFFSET('data'!$C$18,0,$D$3)+'data'!$C$19+OFFSET('data'!$C$20,0,$D$3)))*$C862/60</f>
        <v>-0.739802482658671</v>
      </c>
      <c r="I862" s="30">
        <f>(G861/60)*$C862/60+H862+I861</f>
        <v>22.9091350644453</v>
      </c>
      <c r="J862" s="30">
        <f>J861+('data'!$C$19*I861-'data'!$C$16*J861)*$C862/60</f>
        <v>84.5863143740056</v>
      </c>
      <c r="K862" s="30">
        <f>K861+(OFFSET('data'!$C$20,0,$D$3)*I861-OFFSET('data'!$C$17,0,$D$3)*K861)*$C862/60</f>
        <v>154.208735407301</v>
      </c>
      <c r="L862" s="28">
        <f>$A862/60</f>
        <v>71.4593477672415</v>
      </c>
      <c r="M862" s="24">
        <f>I862/'data'!$C$15*1000</f>
        <v>3.5000615200043</v>
      </c>
      <c r="N862" s="24">
        <f>N861+'data'!$G$21*(M861-N861)/60*C861</f>
        <v>3.43178878413336</v>
      </c>
      <c r="O862" s="25">
        <f>IF(N862&lt;='data'!$G$22,1.89,1.47)</f>
        <v>1.47</v>
      </c>
      <c r="P862" s="24">
        <f>$A862</f>
        <v>4287.560866034490</v>
      </c>
      <c r="Q862" s="29">
        <f>'data'!$G$23-'data'!$G$23*(1-('data'!$G$22^O862)/('data'!$G$22^O862+N862^O862))</f>
        <v>41.7352796252561</v>
      </c>
      <c r="R862" s="29">
        <f>VLOOKUP(IF(P862-'data'!$G$24&lt;0,0,P862-'data'!$G$24),P2:Q1104,2)</f>
        <v>41.7679198030848</v>
      </c>
    </row>
    <row r="863" ht="20.05" customHeight="1">
      <c r="A863" s="22">
        <f>$A862+C862</f>
        <v>4292.560866034490</v>
      </c>
      <c r="B863" s="23">
        <v>3.5</v>
      </c>
      <c r="C863" s="24">
        <v>5</v>
      </c>
      <c r="D863" t="b" s="25">
        <f>D$3</f>
        <v>1</v>
      </c>
      <c r="E863" s="24">
        <f>IF(B863-B862&gt;0,(B863-B862)/'data'!$G$26*100-1,E862-C863)</f>
        <v>-660.188200270933</v>
      </c>
      <c r="F863" s="25">
        <f>3600*(B863*'data'!$C$15/1000-H863-I863)/C863</f>
        <v>532.080837100575</v>
      </c>
      <c r="G863" s="25">
        <f>IF(N863&gt;B863,0,IF(E863&gt;0,'data'!$H$29,IF(F863&lt;0,0,F863)))</f>
        <v>532.080837100575</v>
      </c>
      <c r="H863" s="30">
        <f>(J863*'data'!$C$16+K863*OFFSET('data'!$C$17,0,$D$3)-I862*(OFFSET('data'!$C$18,0,$D$3)+'data'!$C$19+OFFSET('data'!$C$20,0,$D$3)))*$C863/60</f>
        <v>-0.739401822649202</v>
      </c>
      <c r="I863" s="30">
        <f>(G862/60)*$C863/60+H863+I862</f>
        <v>22.9091330543647</v>
      </c>
      <c r="J863" s="30">
        <f>J862+('data'!$C$19*I862-'data'!$C$16*J862)*$C863/60</f>
        <v>84.643599610067</v>
      </c>
      <c r="K863" s="30">
        <f>K862+(OFFSET('data'!$C$20,0,$D$3)*I862-OFFSET('data'!$C$17,0,$D$3)*K862)*$C863/60</f>
        <v>154.376547839142</v>
      </c>
      <c r="L863" s="28">
        <f>$A863/60</f>
        <v>71.5426811005748</v>
      </c>
      <c r="M863" s="24">
        <f>I863/'data'!$C$15*1000</f>
        <v>3.50006121290385</v>
      </c>
      <c r="N863" s="24">
        <f>N862+'data'!$G$21*(M862-N862)/60*C862</f>
        <v>3.43259216397369</v>
      </c>
      <c r="O863" s="25">
        <f>IF(N863&lt;='data'!$G$22,1.89,1.47)</f>
        <v>1.47</v>
      </c>
      <c r="P863" s="24">
        <f>$A863</f>
        <v>4292.560866034490</v>
      </c>
      <c r="Q863" s="29">
        <f>'data'!$G$23-'data'!$G$23*(1-('data'!$G$22^O863)/('data'!$G$22^O863+N863^O863))</f>
        <v>41.7273637635864</v>
      </c>
      <c r="R863" s="29">
        <f>VLOOKUP(IF(P863-'data'!$G$24&lt;0,0,P863-'data'!$G$24),P2:Q1104,2)</f>
        <v>41.7596108146081</v>
      </c>
    </row>
    <row r="864" ht="20.05" customHeight="1">
      <c r="A864" s="22">
        <f>$A863+C863</f>
        <v>4297.560866034490</v>
      </c>
      <c r="B864" s="23">
        <v>3.5</v>
      </c>
      <c r="C864" s="24">
        <v>5</v>
      </c>
      <c r="D864" t="b" s="25">
        <f>D$3</f>
        <v>1</v>
      </c>
      <c r="E864" s="24">
        <f>IF(B864-B863&gt;0,(B864-B863)/'data'!$G$26*100-1,E863-C864)</f>
        <v>-665.188200270933</v>
      </c>
      <c r="F864" s="25">
        <f>3600*(B864*'data'!$C$15/1000-H864-I864)/C864</f>
        <v>531.7952396165419</v>
      </c>
      <c r="G864" s="25">
        <f>IF(N864&gt;B864,0,IF(E864&gt;0,'data'!$H$29,IF(F864&lt;0,0,F864)))</f>
        <v>531.7952396165419</v>
      </c>
      <c r="H864" s="30">
        <f>(J864*'data'!$C$16+K864*OFFSET('data'!$C$17,0,$D$3)-I863*(OFFSET('data'!$C$18,0,$D$3)+'data'!$C$19+OFFSET('data'!$C$20,0,$D$3)))*$C864/60</f>
        <v>-0.739003161058335</v>
      </c>
      <c r="I864" s="30">
        <f>(G863/60)*$C864/60+H864+I863</f>
        <v>22.9091310559461</v>
      </c>
      <c r="J864" s="30">
        <f>J863+('data'!$C$19*I863-'data'!$C$16*J863)*$C864/60</f>
        <v>84.7005486273049</v>
      </c>
      <c r="K864" s="30">
        <f>K863+(OFFSET('data'!$C$20,0,$D$3)*I863-OFFSET('data'!$C$17,0,$D$3)*K863)*$C864/60</f>
        <v>154.544295875621</v>
      </c>
      <c r="L864" s="28">
        <f>$A864/60</f>
        <v>71.6260144339082</v>
      </c>
      <c r="M864" s="24">
        <f>I864/'data'!$C$15*1000</f>
        <v>3.50006090758512</v>
      </c>
      <c r="N864" s="24">
        <f>N863+'data'!$G$21*(M863-N863)/60*C863</f>
        <v>3.43338608665842</v>
      </c>
      <c r="O864" s="25">
        <f>IF(N864&lt;='data'!$G$22,1.89,1.47)</f>
        <v>1.47</v>
      </c>
      <c r="P864" s="24">
        <f>$A864</f>
        <v>4297.560866034490</v>
      </c>
      <c r="Q864" s="29">
        <f>'data'!$G$23-'data'!$G$23*(1-('data'!$G$22^O864)/('data'!$G$22^O864+N864^O864))</f>
        <v>41.7195431795637</v>
      </c>
      <c r="R864" s="29">
        <f>VLOOKUP(IF(P864-'data'!$G$24&lt;0,0,P864-'data'!$G$24),P2:Q1104,2)</f>
        <v>41.7514019414555</v>
      </c>
    </row>
    <row r="865" ht="20.05" customHeight="1">
      <c r="A865" s="22">
        <f>$A864+C864</f>
        <v>4302.560866034490</v>
      </c>
      <c r="B865" s="23">
        <v>3.5</v>
      </c>
      <c r="C865" s="24">
        <v>5</v>
      </c>
      <c r="D865" t="b" s="25">
        <f>D$3</f>
        <v>1</v>
      </c>
      <c r="E865" s="24">
        <f>IF(B865-B864&gt;0,(B865-B864)/'data'!$G$26*100-1,E864-C865)</f>
        <v>-670.188200270933</v>
      </c>
      <c r="F865" s="25">
        <f>3600*(B865*'data'!$C$15/1000-H865-I865)/C865</f>
        <v>531.511064299086</v>
      </c>
      <c r="G865" s="25">
        <f>IF(N865&gt;B865,0,IF(E865&gt;0,'data'!$H$29,IF(F865&lt;0,0,F865)))</f>
        <v>531.511064299086</v>
      </c>
      <c r="H865" s="30">
        <f>(J865*'data'!$C$16+K865*OFFSET('data'!$C$17,0,$D$3)-I864*(OFFSET('data'!$C$18,0,$D$3)+'data'!$C$19+OFFSET('data'!$C$20,0,$D$3)))*$C865/60</f>
        <v>-0.738606486292424</v>
      </c>
      <c r="I865" s="30">
        <f>(G864/60)*$C865/60+H865+I864</f>
        <v>22.9091290691211</v>
      </c>
      <c r="J865" s="30">
        <f>J864+('data'!$C$19*I864-'data'!$C$16*J864)*$C865/60</f>
        <v>84.7571633990535</v>
      </c>
      <c r="K865" s="30">
        <f>K864+(OFFSET('data'!$C$20,0,$D$3)*I864-OFFSET('data'!$C$17,0,$D$3)*K864)*$C865/60</f>
        <v>154.711979541557</v>
      </c>
      <c r="L865" s="28">
        <f>$A865/60</f>
        <v>71.7093477672415</v>
      </c>
      <c r="M865" s="24">
        <f>I865/'data'!$C$15*1000</f>
        <v>3.50006060403766</v>
      </c>
      <c r="N865" s="24">
        <f>N864+'data'!$G$21*(M864-N864)/60*C864</f>
        <v>3.43417066349289</v>
      </c>
      <c r="O865" s="25">
        <f>IF(N865&lt;='data'!$G$22,1.89,1.47)</f>
        <v>1.47</v>
      </c>
      <c r="P865" s="24">
        <f>$A865</f>
        <v>4302.560866034490</v>
      </c>
      <c r="Q865" s="29">
        <f>'data'!$G$23-'data'!$G$23*(1-('data'!$G$22^O865)/('data'!$G$22^O865+N865^O865))</f>
        <v>41.7118167022219</v>
      </c>
      <c r="R865" s="29">
        <f>VLOOKUP(IF(P865-'data'!$G$24&lt;0,0,P865-'data'!$G$24),P2:Q1104,2)</f>
        <v>41.7432919507076</v>
      </c>
    </row>
    <row r="866" ht="20.05" customHeight="1">
      <c r="A866" s="22">
        <f>$A865+C865</f>
        <v>4307.560866034490</v>
      </c>
      <c r="B866" s="23">
        <v>3.5</v>
      </c>
      <c r="C866" s="24">
        <v>5</v>
      </c>
      <c r="D866" t="b" s="25">
        <f>D$3</f>
        <v>1</v>
      </c>
      <c r="E866" s="24">
        <f>IF(B866-B865&gt;0,(B866-B865)/'data'!$G$26*100-1,E865-C866)</f>
        <v>-675.188200270933</v>
      </c>
      <c r="F866" s="25">
        <f>3600*(B866*'data'!$C$15/1000-H866-I866)/C866</f>
        <v>531.228302898628</v>
      </c>
      <c r="G866" s="25">
        <f>IF(N866&gt;B866,0,IF(E866&gt;0,'data'!$H$29,IF(F866&lt;0,0,F866)))</f>
        <v>531.228302898628</v>
      </c>
      <c r="H866" s="30">
        <f>(J866*'data'!$C$16+K866*OFFSET('data'!$C$17,0,$D$3)-I865*(OFFSET('data'!$C$18,0,$D$3)+'data'!$C$19+OFFSET('data'!$C$20,0,$D$3)))*$C866/60</f>
        <v>-0.738211786825821</v>
      </c>
      <c r="I866" s="30">
        <f>(G865/60)*$C866/60+H866+I865</f>
        <v>22.9091270938218</v>
      </c>
      <c r="J866" s="30">
        <f>J865+('data'!$C$19*I865-'data'!$C$16*J865)*$C866/60</f>
        <v>84.813445887065</v>
      </c>
      <c r="K866" s="30">
        <f>K865+(OFFSET('data'!$C$20,0,$D$3)*I865-OFFSET('data'!$C$17,0,$D$3)*K865)*$C866/60</f>
        <v>154.879598861758</v>
      </c>
      <c r="L866" s="28">
        <f>$A866/60</f>
        <v>71.7926811005748</v>
      </c>
      <c r="M866" s="24">
        <f>I866/'data'!$C$15*1000</f>
        <v>3.5000603022511</v>
      </c>
      <c r="N866" s="24">
        <f>N865+'data'!$G$21*(M865-N865)/60*C865</f>
        <v>3.43494600447255</v>
      </c>
      <c r="O866" s="25">
        <f>IF(N866&lt;='data'!$G$22,1.89,1.47)</f>
        <v>1.47</v>
      </c>
      <c r="P866" s="24">
        <f>$A866</f>
        <v>4307.560866034490</v>
      </c>
      <c r="Q866" s="29">
        <f>'data'!$G$23-'data'!$G$23*(1-('data'!$G$22^O866)/('data'!$G$22^O866+N866^O866))</f>
        <v>41.7041831755567</v>
      </c>
      <c r="R866" s="29">
        <f>VLOOKUP(IF(P866-'data'!$G$24&lt;0,0,P866-'data'!$G$24),P2:Q1104,2)</f>
        <v>41.7352796252561</v>
      </c>
    </row>
    <row r="867" ht="20.05" customHeight="1">
      <c r="A867" s="22">
        <f>$A866+C866</f>
        <v>4312.560866034490</v>
      </c>
      <c r="B867" s="23">
        <v>3.5</v>
      </c>
      <c r="C867" s="24">
        <v>5</v>
      </c>
      <c r="D867" t="b" s="25">
        <f>D$3</f>
        <v>1</v>
      </c>
      <c r="E867" s="24">
        <f>IF(B867-B866&gt;0,(B867-B866)/'data'!$G$26*100-1,E866-C867)</f>
        <v>-680.188200270933</v>
      </c>
      <c r="F867" s="25">
        <f>3600*(B867*'data'!$C$15/1000-H867-I867)/C867</f>
        <v>530.946947214118</v>
      </c>
      <c r="G867" s="25">
        <f>IF(N867&gt;B867,0,IF(E867&gt;0,'data'!$H$29,IF(F867&lt;0,0,F867)))</f>
        <v>530.946947214118</v>
      </c>
      <c r="H867" s="30">
        <f>(J867*'data'!$C$16+K867*OFFSET('data'!$C$17,0,$D$3)-I866*(OFFSET('data'!$C$18,0,$D$3)+'data'!$C$19+OFFSET('data'!$C$20,0,$D$3)))*$C867/60</f>
        <v>-0.737819051200479</v>
      </c>
      <c r="I867" s="30">
        <f>(G866/60)*$C867/60+H867+I866</f>
        <v>22.9091251299805</v>
      </c>
      <c r="J867" s="30">
        <f>J866+('data'!$C$19*I866-'data'!$C$16*J866)*$C867/60</f>
        <v>84.8693980415776</v>
      </c>
      <c r="K867" s="30">
        <f>K866+(OFFSET('data'!$C$20,0,$D$3)*I866-OFFSET('data'!$C$17,0,$D$3)*K866)*$C867/60</f>
        <v>155.047153861023</v>
      </c>
      <c r="L867" s="28">
        <f>$A867/60</f>
        <v>71.8760144339082</v>
      </c>
      <c r="M867" s="24">
        <f>I867/'data'!$C$15*1000</f>
        <v>3.50006000221509</v>
      </c>
      <c r="N867" s="24">
        <f>N866+'data'!$G$21*(M866-N866)/60*C866</f>
        <v>3.4357122182984</v>
      </c>
      <c r="O867" s="25">
        <f>IF(N867&lt;='data'!$G$22,1.89,1.47)</f>
        <v>1.47</v>
      </c>
      <c r="P867" s="24">
        <f>$A867</f>
        <v>4312.560866034490</v>
      </c>
      <c r="Q867" s="29">
        <f>'data'!$G$23-'data'!$G$23*(1-('data'!$G$22^O867)/('data'!$G$22^O867+N867^O867))</f>
        <v>41.6966414583203</v>
      </c>
      <c r="R867" s="29">
        <f>VLOOKUP(IF(P867-'data'!$G$24&lt;0,0,P867-'data'!$G$24),P2:Q1104,2)</f>
        <v>41.7273637635864</v>
      </c>
    </row>
    <row r="868" ht="20.05" customHeight="1">
      <c r="A868" s="22">
        <f>$A867+C867</f>
        <v>4317.560866034490</v>
      </c>
      <c r="B868" s="23">
        <v>3.5</v>
      </c>
      <c r="C868" s="24">
        <v>5</v>
      </c>
      <c r="D868" t="b" s="25">
        <f>D$3</f>
        <v>1</v>
      </c>
      <c r="E868" s="24">
        <f>IF(B868-B867&gt;0,(B868-B867)/'data'!$G$26*100-1,E867-C868)</f>
        <v>-685.188200270933</v>
      </c>
      <c r="F868" s="25">
        <f>3600*(B868*'data'!$C$15/1000-H868-I868)/C868</f>
        <v>530.666989092447</v>
      </c>
      <c r="G868" s="25">
        <f>IF(N868&gt;B868,0,IF(E868&gt;0,'data'!$H$29,IF(F868&lt;0,0,F868)))</f>
        <v>530.666989092447</v>
      </c>
      <c r="H868" s="30">
        <f>(J868*'data'!$C$16+K868*OFFSET('data'!$C$17,0,$D$3)-I867*(OFFSET('data'!$C$18,0,$D$3)+'data'!$C$19+OFFSET('data'!$C$20,0,$D$3)))*$C868/60</f>
        <v>-0.737428268025536</v>
      </c>
      <c r="I868" s="30">
        <f>(G867/60)*$C868/60+H868+I867</f>
        <v>22.9091231775301</v>
      </c>
      <c r="J868" s="30">
        <f>J867+('data'!$C$19*I867-'data'!$C$16*J867)*$C868/60</f>
        <v>84.92502180138339</v>
      </c>
      <c r="K868" s="30">
        <f>K867+(OFFSET('data'!$C$20,0,$D$3)*I867-OFFSET('data'!$C$17,0,$D$3)*K867)*$C868/60</f>
        <v>155.214644564139</v>
      </c>
      <c r="L868" s="28">
        <f>$A868/60</f>
        <v>71.9593477672415</v>
      </c>
      <c r="M868" s="24">
        <f>I868/'data'!$C$15*1000</f>
        <v>3.50005970391939</v>
      </c>
      <c r="N868" s="24">
        <f>N867+'data'!$G$21*(M867-N867)/60*C867</f>
        <v>3.43646941239219</v>
      </c>
      <c r="O868" s="25">
        <f>IF(N868&lt;='data'!$G$22,1.89,1.47)</f>
        <v>1.47</v>
      </c>
      <c r="P868" s="24">
        <f>$A868</f>
        <v>4317.560866034490</v>
      </c>
      <c r="Q868" s="29">
        <f>'data'!$G$23-'data'!$G$23*(1-('data'!$G$22^O868)/('data'!$G$22^O868+N868^O868))</f>
        <v>41.6891904238212</v>
      </c>
      <c r="R868" s="29">
        <f>VLOOKUP(IF(P868-'data'!$G$24&lt;0,0,P868-'data'!$G$24),P2:Q1104,2)</f>
        <v>41.7195431795637</v>
      </c>
    </row>
    <row r="869" ht="20.05" customHeight="1">
      <c r="A869" s="22">
        <f>$A868+C868</f>
        <v>4322.560866034490</v>
      </c>
      <c r="B869" s="23">
        <v>3.5</v>
      </c>
      <c r="C869" s="24">
        <v>5</v>
      </c>
      <c r="D869" t="b" s="25">
        <f>D$3</f>
        <v>1</v>
      </c>
      <c r="E869" s="24">
        <f>IF(B869-B868&gt;0,(B869-B868)/'data'!$G$26*100-1,E868-C869)</f>
        <v>-690.188200270933</v>
      </c>
      <c r="F869" s="25">
        <f>3600*(B869*'data'!$C$15/1000-H869-I869)/C869</f>
        <v>530.388420428398</v>
      </c>
      <c r="G869" s="25">
        <f>IF(N869&gt;B869,0,IF(E869&gt;0,'data'!$H$29,IF(F869&lt;0,0,F869)))</f>
        <v>530.388420428398</v>
      </c>
      <c r="H869" s="30">
        <f>(J869*'data'!$C$16+K869*OFFSET('data'!$C$17,0,$D$3)-I868*(OFFSET('data'!$C$18,0,$D$3)+'data'!$C$19+OFFSET('data'!$C$20,0,$D$3)))*$C869/60</f>
        <v>-0.7370394259769451</v>
      </c>
      <c r="I869" s="30">
        <f>(G868/60)*$C869/60+H869+I868</f>
        <v>22.9091212364038</v>
      </c>
      <c r="J869" s="30">
        <f>J868+('data'!$C$19*I868-'data'!$C$16*J868)*$C869/60</f>
        <v>84.9803190938952</v>
      </c>
      <c r="K869" s="30">
        <f>K868+(OFFSET('data'!$C$20,0,$D$3)*I868-OFFSET('data'!$C$17,0,$D$3)*K868)*$C869/60</f>
        <v>155.382070995885</v>
      </c>
      <c r="L869" s="28">
        <f>$A869/60</f>
        <v>72.0426811005748</v>
      </c>
      <c r="M869" s="24">
        <f>I869/'data'!$C$15*1000</f>
        <v>3.50005940735379</v>
      </c>
      <c r="N869" s="24">
        <f>N868+'data'!$G$21*(M868-N868)/60*C868</f>
        <v>3.43721769291152</v>
      </c>
      <c r="O869" s="25">
        <f>IF(N869&lt;='data'!$G$22,1.89,1.47)</f>
        <v>1.47</v>
      </c>
      <c r="P869" s="24">
        <f>$A869</f>
        <v>4322.560866034490</v>
      </c>
      <c r="Q869" s="29">
        <f>'data'!$G$23-'data'!$G$23*(1-('data'!$G$22^O869)/('data'!$G$22^O869+N869^O869))</f>
        <v>41.6818289597247</v>
      </c>
      <c r="R869" s="29">
        <f>VLOOKUP(IF(P869-'data'!$G$24&lt;0,0,P869-'data'!$G$24),P2:Q1104,2)</f>
        <v>41.7118167022219</v>
      </c>
    </row>
    <row r="870" ht="20.05" customHeight="1">
      <c r="A870" s="22">
        <f>$A869+C869</f>
        <v>4327.560866034490</v>
      </c>
      <c r="B870" s="23">
        <v>3.5</v>
      </c>
      <c r="C870" s="24">
        <v>5</v>
      </c>
      <c r="D870" t="b" s="25">
        <f>D$3</f>
        <v>1</v>
      </c>
      <c r="E870" s="24">
        <f>IF(B870-B869&gt;0,(B870-B869)/'data'!$G$26*100-1,E869-C870)</f>
        <v>-695.188200270933</v>
      </c>
      <c r="F870" s="25">
        <f>3600*(B870*'data'!$C$15/1000-H870-I870)/C870</f>
        <v>530.1112331643481</v>
      </c>
      <c r="G870" s="25">
        <f>IF(N870&gt;B870,0,IF(E870&gt;0,'data'!$H$29,IF(F870&lt;0,0,F870)))</f>
        <v>530.1112331643481</v>
      </c>
      <c r="H870" s="30">
        <f>(J870*'data'!$C$16+K870*OFFSET('data'!$C$17,0,$D$3)-I869*(OFFSET('data'!$C$18,0,$D$3)+'data'!$C$19+OFFSET('data'!$C$20,0,$D$3)))*$C870/60</f>
        <v>-0.736652513797065</v>
      </c>
      <c r="I870" s="30">
        <f>(G869/60)*$C870/60+H870+I869</f>
        <v>22.9091193065351</v>
      </c>
      <c r="J870" s="30">
        <f>J869+('data'!$C$19*I869-'data'!$C$16*J869)*$C870/60</f>
        <v>85.0352918352135</v>
      </c>
      <c r="K870" s="30">
        <f>K869+(OFFSET('data'!$C$20,0,$D$3)*I869-OFFSET('data'!$C$17,0,$D$3)*K869)*$C870/60</f>
        <v>155.549433181027</v>
      </c>
      <c r="L870" s="28">
        <f>$A870/60</f>
        <v>72.1260144339082</v>
      </c>
      <c r="M870" s="24">
        <f>I870/'data'!$C$15*1000</f>
        <v>3.50005911250812</v>
      </c>
      <c r="N870" s="24">
        <f>N869+'data'!$G$21*(M869-N869)/60*C869</f>
        <v>3.43795716476468</v>
      </c>
      <c r="O870" s="25">
        <f>IF(N870&lt;='data'!$G$22,1.89,1.47)</f>
        <v>1.47</v>
      </c>
      <c r="P870" s="24">
        <f>$A870</f>
        <v>4327.560866034490</v>
      </c>
      <c r="Q870" s="29">
        <f>'data'!$G$23-'data'!$G$23*(1-('data'!$G$22^O870)/('data'!$G$22^O870+N870^O870))</f>
        <v>41.6745559678585</v>
      </c>
      <c r="R870" s="29">
        <f>VLOOKUP(IF(P870-'data'!$G$24&lt;0,0,P870-'data'!$G$24),P2:Q1104,2)</f>
        <v>41.7041831755567</v>
      </c>
    </row>
    <row r="871" ht="20.05" customHeight="1">
      <c r="A871" s="22">
        <f>$A870+C870</f>
        <v>4332.560866034490</v>
      </c>
      <c r="B871" s="23">
        <v>3.5</v>
      </c>
      <c r="C871" s="24">
        <v>5</v>
      </c>
      <c r="D871" t="b" s="25">
        <f>D$3</f>
        <v>1</v>
      </c>
      <c r="E871" s="24">
        <f>IF(B871-B870&gt;0,(B871-B870)/'data'!$G$26*100-1,E870-C871)</f>
        <v>-700.188200270933</v>
      </c>
      <c r="F871" s="25">
        <f>3600*(B871*'data'!$C$15/1000-H871-I871)/C871</f>
        <v>529.835419289849</v>
      </c>
      <c r="G871" s="25">
        <f>IF(N871&gt;B871,0,IF(E871&gt;0,'data'!$H$29,IF(F871&lt;0,0,F871)))</f>
        <v>529.835419289849</v>
      </c>
      <c r="H871" s="30">
        <f>(J871*'data'!$C$16+K871*OFFSET('data'!$C$17,0,$D$3)-I870*(OFFSET('data'!$C$18,0,$D$3)+'data'!$C$19+OFFSET('data'!$C$20,0,$D$3)))*$C871/60</f>
        <v>-0.736267520294272</v>
      </c>
      <c r="I871" s="30">
        <f>(G870/60)*$C871/60+H871+I870</f>
        <v>22.909117387858</v>
      </c>
      <c r="J871" s="30">
        <f>J870+('data'!$C$19*I870-'data'!$C$16*J870)*$C871/60</f>
        <v>85.08994193019269</v>
      </c>
      <c r="K871" s="30">
        <f>K870+(OFFSET('data'!$C$20,0,$D$3)*I870-OFFSET('data'!$C$17,0,$D$3)*K870)*$C871/60</f>
        <v>155.716731144324</v>
      </c>
      <c r="L871" s="28">
        <f>$A871/60</f>
        <v>72.2093477672415</v>
      </c>
      <c r="M871" s="24">
        <f>I871/'data'!$C$15*1000</f>
        <v>3.50005881937231</v>
      </c>
      <c r="N871" s="24">
        <f>N870+'data'!$G$21*(M870-N870)/60*C870</f>
        <v>3.43868793162536</v>
      </c>
      <c r="O871" s="25">
        <f>IF(N871&lt;='data'!$G$22,1.89,1.47)</f>
        <v>1.47</v>
      </c>
      <c r="P871" s="24">
        <f>$A871</f>
        <v>4332.560866034490</v>
      </c>
      <c r="Q871" s="29">
        <f>'data'!$G$23-'data'!$G$23*(1-('data'!$G$22^O871)/('data'!$G$22^O871+N871^O871))</f>
        <v>41.6673703640199</v>
      </c>
      <c r="R871" s="29">
        <f>VLOOKUP(IF(P871-'data'!$G$24&lt;0,0,P871-'data'!$G$24),P2:Q1104,2)</f>
        <v>41.6966414583203</v>
      </c>
    </row>
    <row r="872" ht="20.05" customHeight="1">
      <c r="A872" s="22">
        <f>$A871+C871</f>
        <v>4337.560866034490</v>
      </c>
      <c r="B872" s="23">
        <v>3.5</v>
      </c>
      <c r="C872" s="24">
        <v>5</v>
      </c>
      <c r="D872" t="b" s="25">
        <f>D$3</f>
        <v>1</v>
      </c>
      <c r="E872" s="24">
        <f>IF(B872-B871&gt;0,(B872-B871)/'data'!$G$26*100-1,E871-C872)</f>
        <v>-705.188200270933</v>
      </c>
      <c r="F872" s="25">
        <f>3600*(B872*'data'!$C$15/1000-H872-I872)/C872</f>
        <v>529.560970841424</v>
      </c>
      <c r="G872" s="25">
        <f>IF(N872&gt;B872,0,IF(E872&gt;0,'data'!$H$29,IF(F872&lt;0,0,F872)))</f>
        <v>529.560970841424</v>
      </c>
      <c r="H872" s="30">
        <f>(J872*'data'!$C$16+K872*OFFSET('data'!$C$17,0,$D$3)-I871*(OFFSET('data'!$C$18,0,$D$3)+'data'!$C$19+OFFSET('data'!$C$20,0,$D$3)))*$C872/60</f>
        <v>-0.735884434342582</v>
      </c>
      <c r="I872" s="30">
        <f>(G871/60)*$C872/60+H872+I871</f>
        <v>22.9091154803069</v>
      </c>
      <c r="J872" s="30">
        <f>J871+('data'!$C$19*I871-'data'!$C$16*J871)*$C872/60</f>
        <v>85.1442712725074</v>
      </c>
      <c r="K872" s="30">
        <f>K871+(OFFSET('data'!$C$20,0,$D$3)*I871-OFFSET('data'!$C$17,0,$D$3)*K871)*$C872/60</f>
        <v>155.883964910523</v>
      </c>
      <c r="L872" s="28">
        <f>$A872/60</f>
        <v>72.2926811005748</v>
      </c>
      <c r="M872" s="24">
        <f>I872/'data'!$C$15*1000</f>
        <v>3.50005852793633</v>
      </c>
      <c r="N872" s="24">
        <f>N871+'data'!$G$21*(M871-N871)/60*C871</f>
        <v>3.43941009594718</v>
      </c>
      <c r="O872" s="25">
        <f>IF(N872&lt;='data'!$G$22,1.89,1.47)</f>
        <v>1.47</v>
      </c>
      <c r="P872" s="24">
        <f>$A872</f>
        <v>4337.560866034490</v>
      </c>
      <c r="Q872" s="29">
        <f>'data'!$G$23-'data'!$G$23*(1-('data'!$G$22^O872)/('data'!$G$22^O872+N872^O872))</f>
        <v>41.6602710777868</v>
      </c>
      <c r="R872" s="29">
        <f>VLOOKUP(IF(P872-'data'!$G$24&lt;0,0,P872-'data'!$G$24),P2:Q1104,2)</f>
        <v>41.6891904238212</v>
      </c>
    </row>
    <row r="873" ht="20.05" customHeight="1">
      <c r="A873" s="22">
        <f>$A872+C872</f>
        <v>4342.560866034490</v>
      </c>
      <c r="B873" s="23">
        <v>3.5</v>
      </c>
      <c r="C873" s="24">
        <v>5</v>
      </c>
      <c r="D873" t="b" s="25">
        <f>D$3</f>
        <v>1</v>
      </c>
      <c r="E873" s="24">
        <f>IF(B873-B872&gt;0,(B873-B872)/'data'!$G$26*100-1,E872-C873)</f>
        <v>-710.188200270933</v>
      </c>
      <c r="F873" s="25">
        <f>3600*(B873*'data'!$C$15/1000-H873-I873)/C873</f>
        <v>529.287879902360</v>
      </c>
      <c r="G873" s="25">
        <f>IF(N873&gt;B873,0,IF(E873&gt;0,'data'!$H$29,IF(F873&lt;0,0,F873)))</f>
        <v>529.287879902360</v>
      </c>
      <c r="H873" s="30">
        <f>(J873*'data'!$C$16+K873*OFFSET('data'!$C$17,0,$D$3)-I872*(OFFSET('data'!$C$18,0,$D$3)+'data'!$C$19+OFFSET('data'!$C$20,0,$D$3)))*$C873/60</f>
        <v>-0.73550324488126</v>
      </c>
      <c r="I873" s="30">
        <f>(G872/60)*$C873/60+H873+I872</f>
        <v>22.9091135838165</v>
      </c>
      <c r="J873" s="30">
        <f>J872+('data'!$C$19*I872-'data'!$C$16*J872)*$C873/60</f>
        <v>85.1982817447178</v>
      </c>
      <c r="K873" s="30">
        <f>K872+(OFFSET('data'!$C$20,0,$D$3)*I872-OFFSET('data'!$C$17,0,$D$3)*K872)*$C873/60</f>
        <v>156.051134504361</v>
      </c>
      <c r="L873" s="28">
        <f>$A873/60</f>
        <v>72.3760144339082</v>
      </c>
      <c r="M873" s="24">
        <f>I873/'data'!$C$15*1000</f>
        <v>3.50005823819021</v>
      </c>
      <c r="N873" s="24">
        <f>N872+'data'!$G$21*(M872-N872)/60*C872</f>
        <v>3.44012375897805</v>
      </c>
      <c r="O873" s="25">
        <f>IF(N873&lt;='data'!$G$22,1.89,1.47)</f>
        <v>1.47</v>
      </c>
      <c r="P873" s="24">
        <f>$A873</f>
        <v>4342.560866034490</v>
      </c>
      <c r="Q873" s="29">
        <f>'data'!$G$23-'data'!$G$23*(1-('data'!$G$22^O873)/('data'!$G$22^O873+N873^O873))</f>
        <v>41.6532570523303</v>
      </c>
      <c r="R873" s="29">
        <f>VLOOKUP(IF(P873-'data'!$G$24&lt;0,0,P873-'data'!$G$24),P2:Q1104,2)</f>
        <v>41.6818289597247</v>
      </c>
    </row>
    <row r="874" ht="20.05" customHeight="1">
      <c r="A874" s="22">
        <f>$A873+C873</f>
        <v>4347.560866034490</v>
      </c>
      <c r="B874" s="23">
        <v>3.5</v>
      </c>
      <c r="C874" s="24">
        <v>5</v>
      </c>
      <c r="D874" t="b" s="25">
        <f>D$3</f>
        <v>1</v>
      </c>
      <c r="E874" s="24">
        <f>IF(B874-B873&gt;0,(B874-B873)/'data'!$G$26*100-1,E873-C874)</f>
        <v>-715.188200270933</v>
      </c>
      <c r="F874" s="25">
        <f>3600*(B874*'data'!$C$15/1000-H874-I874)/C874</f>
        <v>529.016138602283</v>
      </c>
      <c r="G874" s="25">
        <f>IF(N874&gt;B874,0,IF(E874&gt;0,'data'!$H$29,IF(F874&lt;0,0,F874)))</f>
        <v>529.016138602283</v>
      </c>
      <c r="H874" s="30">
        <f>(J874*'data'!$C$16+K874*OFFSET('data'!$C$17,0,$D$3)-I873*(OFFSET('data'!$C$18,0,$D$3)+'data'!$C$19+OFFSET('data'!$C$20,0,$D$3)))*$C874/60</f>
        <v>-0.73512394091443</v>
      </c>
      <c r="I874" s="30">
        <f>(G873/60)*$C874/60+H874+I873</f>
        <v>22.909111698322</v>
      </c>
      <c r="J874" s="30">
        <f>J873+('data'!$C$19*I873-'data'!$C$16*J873)*$C874/60</f>
        <v>85.25197521833501</v>
      </c>
      <c r="K874" s="30">
        <f>K873+(OFFSET('data'!$C$20,0,$D$3)*I873-OFFSET('data'!$C$17,0,$D$3)*K873)*$C874/60</f>
        <v>156.218239950565</v>
      </c>
      <c r="L874" s="28">
        <f>$A874/60</f>
        <v>72.4593477672415</v>
      </c>
      <c r="M874" s="24">
        <f>I874/'data'!$C$15*1000</f>
        <v>3.50005795012404</v>
      </c>
      <c r="N874" s="24">
        <f>N873+'data'!$G$21*(M873-N873)/60*C873</f>
        <v>3.44082902077437</v>
      </c>
      <c r="O874" s="25">
        <f>IF(N874&lt;='data'!$G$22,1.89,1.47)</f>
        <v>1.47</v>
      </c>
      <c r="P874" s="24">
        <f>$A874</f>
        <v>4347.560866034490</v>
      </c>
      <c r="Q874" s="29">
        <f>'data'!$G$23-'data'!$G$23*(1-('data'!$G$22^O874)/('data'!$G$22^O874+N874^O874))</f>
        <v>41.6463272442316</v>
      </c>
      <c r="R874" s="29">
        <f>VLOOKUP(IF(P874-'data'!$G$24&lt;0,0,P874-'data'!$G$24),P2:Q1104,2)</f>
        <v>41.6745559678585</v>
      </c>
    </row>
    <row r="875" ht="20.05" customHeight="1">
      <c r="A875" s="22">
        <f>$A874+C874</f>
        <v>4352.560866034490</v>
      </c>
      <c r="B875" s="23">
        <v>3.5</v>
      </c>
      <c r="C875" s="24">
        <v>5</v>
      </c>
      <c r="D875" t="b" s="25">
        <f>D$3</f>
        <v>1</v>
      </c>
      <c r="E875" s="24">
        <f>IF(B875-B874&gt;0,(B875-B874)/'data'!$G$26*100-1,E874-C875)</f>
        <v>-720.188200270933</v>
      </c>
      <c r="F875" s="25">
        <f>3600*(B875*'data'!$C$15/1000-H875-I875)/C875</f>
        <v>528.7457391170381</v>
      </c>
      <c r="G875" s="25">
        <f>IF(N875&gt;B875,0,IF(E875&gt;0,'data'!$H$29,IF(F875&lt;0,0,F875)))</f>
        <v>528.7457391170381</v>
      </c>
      <c r="H875" s="30">
        <f>(J875*'data'!$C$16+K875*OFFSET('data'!$C$17,0,$D$3)-I874*(OFFSET('data'!$C$18,0,$D$3)+'data'!$C$19+OFFSET('data'!$C$20,0,$D$3)))*$C875/60</f>
        <v>-0.734746511510712</v>
      </c>
      <c r="I875" s="30">
        <f>(G874/60)*$C875/60+H875+I874</f>
        <v>22.9091098237589</v>
      </c>
      <c r="J875" s="30">
        <f>J874+('data'!$C$19*I874-'data'!$C$16*J874)*$C875/60</f>
        <v>85.30535355388579</v>
      </c>
      <c r="K875" s="30">
        <f>K874+(OFFSET('data'!$C$20,0,$D$3)*I874-OFFSET('data'!$C$17,0,$D$3)*K874)*$C875/60</f>
        <v>156.385281273852</v>
      </c>
      <c r="L875" s="28">
        <f>$A875/60</f>
        <v>72.5426811005748</v>
      </c>
      <c r="M875" s="24">
        <f>I875/'data'!$C$15*1000</f>
        <v>3.50005766372797</v>
      </c>
      <c r="N875" s="24">
        <f>N874+'data'!$G$21*(M874-N874)/60*C874</f>
        <v>3.44152598021502</v>
      </c>
      <c r="O875" s="25">
        <f>IF(N875&lt;='data'!$G$22,1.89,1.47)</f>
        <v>1.47</v>
      </c>
      <c r="P875" s="24">
        <f>$A875</f>
        <v>4352.560866034490</v>
      </c>
      <c r="Q875" s="29">
        <f>'data'!$G$23-'data'!$G$23*(1-('data'!$G$22^O875)/('data'!$G$22^O875+N875^O875))</f>
        <v>41.6394806233006</v>
      </c>
      <c r="R875" s="29">
        <f>VLOOKUP(IF(P875-'data'!$G$24&lt;0,0,P875-'data'!$G$24),P2:Q1104,2)</f>
        <v>41.6673703640199</v>
      </c>
    </row>
    <row r="876" ht="20.05" customHeight="1">
      <c r="A876" s="22">
        <f>$A875+C875</f>
        <v>4357.560866034490</v>
      </c>
      <c r="B876" s="23">
        <v>3.5</v>
      </c>
      <c r="C876" s="24">
        <v>5</v>
      </c>
      <c r="D876" t="b" s="25">
        <f>D$3</f>
        <v>1</v>
      </c>
      <c r="E876" s="24">
        <f>IF(B876-B875&gt;0,(B876-B875)/'data'!$G$26*100-1,E875-C876)</f>
        <v>-725.188200270933</v>
      </c>
      <c r="F876" s="25">
        <f>3600*(B876*'data'!$C$15/1000-H876-I876)/C876</f>
        <v>528.476673668335</v>
      </c>
      <c r="G876" s="25">
        <f>IF(N876&gt;B876,0,IF(E876&gt;0,'data'!$H$29,IF(F876&lt;0,0,F876)))</f>
        <v>528.476673668335</v>
      </c>
      <c r="H876" s="30">
        <f>(J876*'data'!$C$16+K876*OFFSET('data'!$C$17,0,$D$3)-I875*(OFFSET('data'!$C$18,0,$D$3)+'data'!$C$19+OFFSET('data'!$C$20,0,$D$3)))*$C876/60</f>
        <v>-0.734370945802825</v>
      </c>
      <c r="I876" s="30">
        <f>(G875/60)*$C876/60+H876+I875</f>
        <v>22.9091079600631</v>
      </c>
      <c r="J876" s="30">
        <f>J875+('data'!$C$19*I875-'data'!$C$16*J875)*$C876/60</f>
        <v>85.3584186009772</v>
      </c>
      <c r="K876" s="30">
        <f>K875+(OFFSET('data'!$C$20,0,$D$3)*I875-OFFSET('data'!$C$17,0,$D$3)*K875)*$C876/60</f>
        <v>156.552258498929</v>
      </c>
      <c r="L876" s="28">
        <f>$A876/60</f>
        <v>72.6260144339082</v>
      </c>
      <c r="M876" s="24">
        <f>I876/'data'!$C$15*1000</f>
        <v>3.50005737899221</v>
      </c>
      <c r="N876" s="24">
        <f>N875+'data'!$G$21*(M875-N875)/60*C875</f>
        <v>3.44221473501524</v>
      </c>
      <c r="O876" s="25">
        <f>IF(N876&lt;='data'!$G$22,1.89,1.47)</f>
        <v>1.47</v>
      </c>
      <c r="P876" s="24">
        <f>$A876</f>
        <v>4357.560866034490</v>
      </c>
      <c r="Q876" s="29">
        <f>'data'!$G$23-'data'!$G$23*(1-('data'!$G$22^O876)/('data'!$G$22^O876+N876^O876))</f>
        <v>41.6327161723976</v>
      </c>
      <c r="R876" s="29">
        <f>VLOOKUP(IF(P876-'data'!$G$24&lt;0,0,P876-'data'!$G$24),P2:Q1104,2)</f>
        <v>41.6602710777868</v>
      </c>
    </row>
    <row r="877" ht="20.05" customHeight="1">
      <c r="A877" s="22">
        <f>$A876+C876</f>
        <v>4362.560866034490</v>
      </c>
      <c r="B877" s="23">
        <v>3.5</v>
      </c>
      <c r="C877" s="24">
        <v>5</v>
      </c>
      <c r="D877" t="b" s="25">
        <f>D$3</f>
        <v>1</v>
      </c>
      <c r="E877" s="24">
        <f>IF(B877-B876&gt;0,(B877-B876)/'data'!$G$26*100-1,E876-C877)</f>
        <v>-730.188200270933</v>
      </c>
      <c r="F877" s="25">
        <f>3600*(B877*'data'!$C$15/1000-H877-I877)/C877</f>
        <v>528.208934523556</v>
      </c>
      <c r="G877" s="25">
        <f>IF(N877&gt;B877,0,IF(E877&gt;0,'data'!$H$29,IF(F877&lt;0,0,F877)))</f>
        <v>528.208934523556</v>
      </c>
      <c r="H877" s="30">
        <f>(J877*'data'!$C$16+K877*OFFSET('data'!$C$17,0,$D$3)-I876*(OFFSET('data'!$C$18,0,$D$3)+'data'!$C$19+OFFSET('data'!$C$20,0,$D$3)))*$C877/60</f>
        <v>-0.733997232987221</v>
      </c>
      <c r="I877" s="30">
        <f>(G876/60)*$C877/60+H877+I876</f>
        <v>22.9091061071708</v>
      </c>
      <c r="J877" s="30">
        <f>J876+('data'!$C$19*I876-'data'!$C$16*J876)*$C877/60</f>
        <v>85.4111721983605</v>
      </c>
      <c r="K877" s="30">
        <f>K876+(OFFSET('data'!$C$20,0,$D$3)*I876-OFFSET('data'!$C$17,0,$D$3)*K876)*$C877/60</f>
        <v>156.719171650493</v>
      </c>
      <c r="L877" s="28">
        <f>$A877/60</f>
        <v>72.7093477672415</v>
      </c>
      <c r="M877" s="24">
        <f>I877/'data'!$C$15*1000</f>
        <v>3.50005709590702</v>
      </c>
      <c r="N877" s="24">
        <f>N876+'data'!$G$21*(M876-N876)/60*C876</f>
        <v>3.44289538174032</v>
      </c>
      <c r="O877" s="25">
        <f>IF(N877&lt;='data'!$G$22,1.89,1.47)</f>
        <v>1.47</v>
      </c>
      <c r="P877" s="24">
        <f>$A877</f>
        <v>4362.560866034490</v>
      </c>
      <c r="Q877" s="29">
        <f>'data'!$G$23-'data'!$G$23*(1-('data'!$G$22^O877)/('data'!$G$22^O877+N877^O877))</f>
        <v>41.6260328872571</v>
      </c>
      <c r="R877" s="29">
        <f>VLOOKUP(IF(P877-'data'!$G$24&lt;0,0,P877-'data'!$G$24),P2:Q1104,2)</f>
        <v>41.6532570523303</v>
      </c>
    </row>
    <row r="878" ht="20.05" customHeight="1">
      <c r="A878" s="22">
        <f>$A877+C877</f>
        <v>4367.560866034490</v>
      </c>
      <c r="B878" s="23">
        <v>3.5</v>
      </c>
      <c r="C878" s="24">
        <v>5</v>
      </c>
      <c r="D878" t="b" s="25">
        <f>D$3</f>
        <v>1</v>
      </c>
      <c r="E878" s="24">
        <f>IF(B878-B877&gt;0,(B878-B877)/'data'!$G$26*100-1,E877-C878)</f>
        <v>-735.188200270933</v>
      </c>
      <c r="F878" s="25">
        <f>3600*(B878*'data'!$C$15/1000-H878-I878)/C878</f>
        <v>527.942513995335</v>
      </c>
      <c r="G878" s="25">
        <f>IF(N878&gt;B878,0,IF(E878&gt;0,'data'!$H$29,IF(F878&lt;0,0,F878)))</f>
        <v>527.942513995335</v>
      </c>
      <c r="H878" s="30">
        <f>(J878*'data'!$C$16+K878*OFFSET('data'!$C$17,0,$D$3)-I877*(OFFSET('data'!$C$18,0,$D$3)+'data'!$C$19+OFFSET('data'!$C$20,0,$D$3)))*$C878/60</f>
        <v>-0.733625362323703</v>
      </c>
      <c r="I878" s="30">
        <f>(G877/60)*$C878/60+H878+I877</f>
        <v>22.9091042650187</v>
      </c>
      <c r="J878" s="30">
        <f>J877+('data'!$C$19*I877-'data'!$C$16*J877)*$C878/60</f>
        <v>85.46361617399501</v>
      </c>
      <c r="K878" s="30">
        <f>K877+(OFFSET('data'!$C$20,0,$D$3)*I877-OFFSET('data'!$C$17,0,$D$3)*K877)*$C878/60</f>
        <v>156.886020753230</v>
      </c>
      <c r="L878" s="28">
        <f>$A878/60</f>
        <v>72.7926811005748</v>
      </c>
      <c r="M878" s="24">
        <f>I878/'data'!$C$15*1000</f>
        <v>3.50005681446271</v>
      </c>
      <c r="N878" s="24">
        <f>N877+'data'!$G$21*(M877-N877)/60*C877</f>
        <v>3.44356801581913</v>
      </c>
      <c r="O878" s="25">
        <f>IF(N878&lt;='data'!$G$22,1.89,1.47)</f>
        <v>1.47</v>
      </c>
      <c r="P878" s="24">
        <f>$A878</f>
        <v>4367.560866034490</v>
      </c>
      <c r="Q878" s="29">
        <f>'data'!$G$23-'data'!$G$23*(1-('data'!$G$22^O878)/('data'!$G$22^O878+N878^O878))</f>
        <v>41.6194297763155</v>
      </c>
      <c r="R878" s="29">
        <f>VLOOKUP(IF(P878-'data'!$G$24&lt;0,0,P878-'data'!$G$24),P2:Q1104,2)</f>
        <v>41.6463272442316</v>
      </c>
    </row>
    <row r="879" ht="20.05" customHeight="1">
      <c r="A879" s="22">
        <f>$A878+C878</f>
        <v>4372.560866034490</v>
      </c>
      <c r="B879" s="23">
        <v>3.5</v>
      </c>
      <c r="C879" s="24">
        <v>5</v>
      </c>
      <c r="D879" t="b" s="25">
        <f>D$3</f>
        <v>1</v>
      </c>
      <c r="E879" s="24">
        <f>IF(B879-B878&gt;0,(B879-B878)/'data'!$G$26*100-1,E878-C879)</f>
        <v>-740.188200270933</v>
      </c>
      <c r="F879" s="25">
        <f>3600*(B879*'data'!$C$15/1000-H879-I879)/C879</f>
        <v>527.677404441445</v>
      </c>
      <c r="G879" s="25">
        <f>IF(N879&gt;B879,0,IF(E879&gt;0,'data'!$H$29,IF(F879&lt;0,0,F879)))</f>
        <v>527.677404441445</v>
      </c>
      <c r="H879" s="30">
        <f>(J879*'data'!$C$16+K879*OFFSET('data'!$C$17,0,$D$3)-I878*(OFFSET('data'!$C$18,0,$D$3)+'data'!$C$19+OFFSET('data'!$C$20,0,$D$3)))*$C879/60</f>
        <v>-0.733255323135067</v>
      </c>
      <c r="I879" s="30">
        <f>(G878/60)*$C879/60+H879+I878</f>
        <v>22.9091024335438</v>
      </c>
      <c r="J879" s="30">
        <f>J878+('data'!$C$19*I878-'data'!$C$16*J878)*$C879/60</f>
        <v>85.51575234511149</v>
      </c>
      <c r="K879" s="30">
        <f>K878+(OFFSET('data'!$C$20,0,$D$3)*I878-OFFSET('data'!$C$17,0,$D$3)*K878)*$C879/60</f>
        <v>157.052805831817</v>
      </c>
      <c r="L879" s="28">
        <f>$A879/60</f>
        <v>72.8760144339082</v>
      </c>
      <c r="M879" s="24">
        <f>I879/'data'!$C$15*1000</f>
        <v>3.50005653464966</v>
      </c>
      <c r="N879" s="24">
        <f>N878+'data'!$G$21*(M878-N878)/60*C878</f>
        <v>3.4442327315575</v>
      </c>
      <c r="O879" s="25">
        <f>IF(N879&lt;='data'!$G$22,1.89,1.47)</f>
        <v>1.47</v>
      </c>
      <c r="P879" s="24">
        <f>$A879</f>
        <v>4372.560866034490</v>
      </c>
      <c r="Q879" s="29">
        <f>'data'!$G$23-'data'!$G$23*(1-('data'!$G$22^O879)/('data'!$G$22^O879+N879^O879))</f>
        <v>41.6129058605397</v>
      </c>
      <c r="R879" s="29">
        <f>VLOOKUP(IF(P879-'data'!$G$24&lt;0,0,P879-'data'!$G$24),P2:Q1104,2)</f>
        <v>41.6394806233006</v>
      </c>
    </row>
    <row r="880" ht="20.05" customHeight="1">
      <c r="A880" s="22">
        <f>$A879+C879</f>
        <v>4377.560866034490</v>
      </c>
      <c r="B880" s="23">
        <v>3.5</v>
      </c>
      <c r="C880" s="24">
        <v>5</v>
      </c>
      <c r="D880" t="b" s="25">
        <f>D$3</f>
        <v>1</v>
      </c>
      <c r="E880" s="24">
        <f>IF(B880-B879&gt;0,(B880-B879)/'data'!$G$26*100-1,E879-C880)</f>
        <v>-745.188200270933</v>
      </c>
      <c r="F880" s="25">
        <f>3600*(B880*'data'!$C$15/1000-H880-I880)/C880</f>
        <v>527.413598264450</v>
      </c>
      <c r="G880" s="25">
        <f>IF(N880&gt;B880,0,IF(E880&gt;0,'data'!$H$29,IF(F880&lt;0,0,F880)))</f>
        <v>527.413598264450</v>
      </c>
      <c r="H880" s="30">
        <f>(J880*'data'!$C$16+K880*OFFSET('data'!$C$17,0,$D$3)-I879*(OFFSET('data'!$C$18,0,$D$3)+'data'!$C$19+OFFSET('data'!$C$20,0,$D$3)))*$C880/60</f>
        <v>-0.732887104806718</v>
      </c>
      <c r="I880" s="30">
        <f>(G879/60)*$C880/60+H880+I879</f>
        <v>22.9091006126835</v>
      </c>
      <c r="J880" s="30">
        <f>J879+('data'!$C$19*I879-'data'!$C$16*J879)*$C880/60</f>
        <v>85.5675825182749</v>
      </c>
      <c r="K880" s="30">
        <f>K879+(OFFSET('data'!$C$20,0,$D$3)*I879-OFFSET('data'!$C$17,0,$D$3)*K879)*$C880/60</f>
        <v>157.219526910921</v>
      </c>
      <c r="L880" s="28">
        <f>$A880/60</f>
        <v>72.9593477672415</v>
      </c>
      <c r="M880" s="24">
        <f>I880/'data'!$C$15*1000</f>
        <v>3.50005625645832</v>
      </c>
      <c r="N880" s="24">
        <f>N879+'data'!$G$21*(M879-N879)/60*C879</f>
        <v>3.44488962215142</v>
      </c>
      <c r="O880" s="25">
        <f>IF(N880&lt;='data'!$G$22,1.89,1.47)</f>
        <v>1.47</v>
      </c>
      <c r="P880" s="24">
        <f>$A880</f>
        <v>4377.560866034490</v>
      </c>
      <c r="Q880" s="29">
        <f>'data'!$G$23-'data'!$G$23*(1-('data'!$G$22^O880)/('data'!$G$22^O880+N880^O880))</f>
        <v>41.6064601732594</v>
      </c>
      <c r="R880" s="29">
        <f>VLOOKUP(IF(P880-'data'!$G$24&lt;0,0,P880-'data'!$G$24),P2:Q1104,2)</f>
        <v>41.6327161723976</v>
      </c>
    </row>
    <row r="881" ht="20.05" customHeight="1">
      <c r="A881" s="22">
        <f>$A880+C880</f>
        <v>4382.560866034490</v>
      </c>
      <c r="B881" s="23">
        <v>3.5</v>
      </c>
      <c r="C881" s="24">
        <v>5</v>
      </c>
      <c r="D881" t="b" s="25">
        <f>D$3</f>
        <v>1</v>
      </c>
      <c r="E881" s="24">
        <f>IF(B881-B880&gt;0,(B881-B880)/'data'!$G$26*100-1,E880-C881)</f>
        <v>-750.188200270933</v>
      </c>
      <c r="F881" s="25">
        <f>3600*(B881*'data'!$C$15/1000-H881-I881)/C881</f>
        <v>527.151087911447</v>
      </c>
      <c r="G881" s="25">
        <f>IF(N881&gt;B881,0,IF(E881&gt;0,'data'!$H$29,IF(F881&lt;0,0,F881)))</f>
        <v>527.151087911447</v>
      </c>
      <c r="H881" s="30">
        <f>(J881*'data'!$C$16+K881*OFFSET('data'!$C$17,0,$D$3)-I880*(OFFSET('data'!$C$18,0,$D$3)+'data'!$C$19+OFFSET('data'!$C$20,0,$D$3)))*$C881/60</f>
        <v>-0.732520696786313</v>
      </c>
      <c r="I881" s="30">
        <f>(G880/60)*$C881/60+H881+I880</f>
        <v>22.9090988023756</v>
      </c>
      <c r="J881" s="30">
        <f>J880+('data'!$C$19*I880-'data'!$C$16*J880)*$C881/60</f>
        <v>85.6191084894471</v>
      </c>
      <c r="K881" s="30">
        <f>K880+(OFFSET('data'!$C$20,0,$D$3)*I880-OFFSET('data'!$C$17,0,$D$3)*K880)*$C881/60</f>
        <v>157.386184015197</v>
      </c>
      <c r="L881" s="28">
        <f>$A881/60</f>
        <v>73.0426811005748</v>
      </c>
      <c r="M881" s="24">
        <f>I881/'data'!$C$15*1000</f>
        <v>3.50005597987917</v>
      </c>
      <c r="N881" s="24">
        <f>N880+'data'!$G$21*(M880-N880)/60*C880</f>
        <v>3.44553877970012</v>
      </c>
      <c r="O881" s="25">
        <f>IF(N881&lt;='data'!$G$22,1.89,1.47)</f>
        <v>1.47</v>
      </c>
      <c r="P881" s="24">
        <f>$A881</f>
        <v>4382.560866034490</v>
      </c>
      <c r="Q881" s="29">
        <f>'data'!$G$23-'data'!$G$23*(1-('data'!$G$22^O881)/('data'!$G$22^O881+N881^O881))</f>
        <v>41.6000917600015</v>
      </c>
      <c r="R881" s="29">
        <f>VLOOKUP(IF(P881-'data'!$G$24&lt;0,0,P881-'data'!$G$24),P2:Q1104,2)</f>
        <v>41.6260328872571</v>
      </c>
    </row>
    <row r="882" ht="20.05" customHeight="1">
      <c r="A882" s="22">
        <f>$A881+C881</f>
        <v>4387.560866034490</v>
      </c>
      <c r="B882" s="23">
        <v>3.5</v>
      </c>
      <c r="C882" s="24">
        <v>5</v>
      </c>
      <c r="D882" t="b" s="25">
        <f>D$3</f>
        <v>1</v>
      </c>
      <c r="E882" s="24">
        <f>IF(B882-B881&gt;0,(B882-B881)/'data'!$G$26*100-1,E881-C882)</f>
        <v>-755.188200270933</v>
      </c>
      <c r="F882" s="25">
        <f>3600*(B882*'data'!$C$15/1000-H882-I882)/C882</f>
        <v>526.889865873942</v>
      </c>
      <c r="G882" s="25">
        <f>IF(N882&gt;B882,0,IF(E882&gt;0,'data'!$H$29,IF(F882&lt;0,0,F882)))</f>
        <v>526.889865873942</v>
      </c>
      <c r="H882" s="30">
        <f>(J882*'data'!$C$16+K882*OFFSET('data'!$C$17,0,$D$3)-I881*(OFFSET('data'!$C$18,0,$D$3)+'data'!$C$19+OFFSET('data'!$C$20,0,$D$3)))*$C882/60</f>
        <v>-0.73215608858339</v>
      </c>
      <c r="I882" s="30">
        <f>(G881/60)*$C882/60+H882+I881</f>
        <v>22.9090970025581</v>
      </c>
      <c r="J882" s="30">
        <f>J881+('data'!$C$19*I881-'data'!$C$16*J881)*$C882/60</f>
        <v>85.6703320440492</v>
      </c>
      <c r="K882" s="30">
        <f>K881+(OFFSET('data'!$C$20,0,$D$3)*I881-OFFSET('data'!$C$17,0,$D$3)*K881)*$C882/60</f>
        <v>157.552777169292</v>
      </c>
      <c r="L882" s="28">
        <f>$A882/60</f>
        <v>73.1260144339082</v>
      </c>
      <c r="M882" s="24">
        <f>I882/'data'!$C$15*1000</f>
        <v>3.50005570490275</v>
      </c>
      <c r="N882" s="24">
        <f>N881+'data'!$G$21*(M881-N881)/60*C881</f>
        <v>3.44618029521896</v>
      </c>
      <c r="O882" s="25">
        <f>IF(N882&lt;='data'!$G$22,1.89,1.47)</f>
        <v>1.47</v>
      </c>
      <c r="P882" s="24">
        <f>$A882</f>
        <v>4387.560866034490</v>
      </c>
      <c r="Q882" s="29">
        <f>'data'!$G$23-'data'!$G$23*(1-('data'!$G$22^O882)/('data'!$G$22^O882+N882^O882))</f>
        <v>41.593799678327</v>
      </c>
      <c r="R882" s="29">
        <f>VLOOKUP(IF(P882-'data'!$G$24&lt;0,0,P882-'data'!$G$24),P2:Q1104,2)</f>
        <v>41.6194297763155</v>
      </c>
    </row>
    <row r="883" ht="20.05" customHeight="1">
      <c r="A883" s="22">
        <f>$A882+C882</f>
        <v>4392.560866034490</v>
      </c>
      <c r="B883" s="23">
        <v>3.5</v>
      </c>
      <c r="C883" s="24">
        <v>5</v>
      </c>
      <c r="D883" t="b" s="25">
        <f>D$3</f>
        <v>1</v>
      </c>
      <c r="E883" s="24">
        <f>IF(B883-B882&gt;0,(B883-B882)/'data'!$G$26*100-1,E882-C883)</f>
        <v>-760.188200270933</v>
      </c>
      <c r="F883" s="25">
        <f>3600*(B883*'data'!$C$15/1000-H883-I883)/C883</f>
        <v>526.6299246873</v>
      </c>
      <c r="G883" s="25">
        <f>IF(N883&gt;B883,0,IF(E883&gt;0,'data'!$H$29,IF(F883&lt;0,0,F883)))</f>
        <v>526.6299246873</v>
      </c>
      <c r="H883" s="30">
        <f>(J883*'data'!$C$16+K883*OFFSET('data'!$C$17,0,$D$3)-I882*(OFFSET('data'!$C$18,0,$D$3)+'data'!$C$19+OFFSET('data'!$C$20,0,$D$3)))*$C883/60</f>
        <v>-0.7317932697689979</v>
      </c>
      <c r="I883" s="30">
        <f>(G882/60)*$C883/60+H883+I882</f>
        <v>22.9090952131696</v>
      </c>
      <c r="J883" s="30">
        <f>J882+('data'!$C$19*I882-'data'!$C$16*J882)*$C883/60</f>
        <v>85.72125495702331</v>
      </c>
      <c r="K883" s="30">
        <f>K882+(OFFSET('data'!$C$20,0,$D$3)*I882-OFFSET('data'!$C$17,0,$D$3)*K882)*$C883/60</f>
        <v>157.719306397842</v>
      </c>
      <c r="L883" s="28">
        <f>$A883/60</f>
        <v>73.2093477672415</v>
      </c>
      <c r="M883" s="24">
        <f>I883/'data'!$C$15*1000</f>
        <v>3.50005543151968</v>
      </c>
      <c r="N883" s="24">
        <f>N882+'data'!$G$21*(M882-N882)/60*C882</f>
        <v>3.4468142586522</v>
      </c>
      <c r="O883" s="25">
        <f>IF(N883&lt;='data'!$G$22,1.89,1.47)</f>
        <v>1.47</v>
      </c>
      <c r="P883" s="24">
        <f>$A883</f>
        <v>4392.560866034490</v>
      </c>
      <c r="Q883" s="29">
        <f>'data'!$G$23-'data'!$G$23*(1-('data'!$G$22^O883)/('data'!$G$22^O883+N883^O883))</f>
        <v>41.5875829976698</v>
      </c>
      <c r="R883" s="29">
        <f>VLOOKUP(IF(P883-'data'!$G$24&lt;0,0,P883-'data'!$G$24),P2:Q1104,2)</f>
        <v>41.6129058605397</v>
      </c>
    </row>
    <row r="884" ht="20.05" customHeight="1">
      <c r="A884" s="22">
        <f>$A883+C883</f>
        <v>4397.560866034490</v>
      </c>
      <c r="B884" s="23">
        <v>3.5</v>
      </c>
      <c r="C884" s="24">
        <v>5</v>
      </c>
      <c r="D884" t="b" s="25">
        <f>D$3</f>
        <v>1</v>
      </c>
      <c r="E884" s="24">
        <f>IF(B884-B883&gt;0,(B884-B883)/'data'!$G$26*100-1,E883-C884)</f>
        <v>-765.188200270933</v>
      </c>
      <c r="F884" s="25">
        <f>3600*(B884*'data'!$C$15/1000-H884-I884)/C884</f>
        <v>526.371256930855</v>
      </c>
      <c r="G884" s="25">
        <f>IF(N884&gt;B884,0,IF(E884&gt;0,'data'!$H$29,IF(F884&lt;0,0,F884)))</f>
        <v>526.371256930855</v>
      </c>
      <c r="H884" s="30">
        <f>(J884*'data'!$C$16+K884*OFFSET('data'!$C$17,0,$D$3)-I883*(OFFSET('data'!$C$18,0,$D$3)+'data'!$C$19+OFFSET('data'!$C$20,0,$D$3)))*$C884/60</f>
        <v>-0.731432229975358</v>
      </c>
      <c r="I884" s="30">
        <f>(G883/60)*$C884/60+H884+I883</f>
        <v>22.9090934341488</v>
      </c>
      <c r="J884" s="30">
        <f>J883+('data'!$C$19*I883-'data'!$C$16*J883)*$C884/60</f>
        <v>85.7718789928939</v>
      </c>
      <c r="K884" s="30">
        <f>K883+(OFFSET('data'!$C$20,0,$D$3)*I883-OFFSET('data'!$C$17,0,$D$3)*K883)*$C884/60</f>
        <v>157.885771725474</v>
      </c>
      <c r="L884" s="28">
        <f>$A884/60</f>
        <v>73.2926811005748</v>
      </c>
      <c r="M884" s="24">
        <f>I884/'data'!$C$15*1000</f>
        <v>3.50005515972058</v>
      </c>
      <c r="N884" s="24">
        <f>N883+'data'!$G$21*(M883-N883)/60*C883</f>
        <v>3.44744075888559</v>
      </c>
      <c r="O884" s="25">
        <f>IF(N884&lt;='data'!$G$22,1.89,1.47)</f>
        <v>1.47</v>
      </c>
      <c r="P884" s="24">
        <f>$A884</f>
        <v>4397.560866034490</v>
      </c>
      <c r="Q884" s="29">
        <f>'data'!$G$23-'data'!$G$23*(1-('data'!$G$22^O884)/('data'!$G$22^O884+N884^O884))</f>
        <v>41.581440799179</v>
      </c>
      <c r="R884" s="29">
        <f>VLOOKUP(IF(P884-'data'!$G$24&lt;0,0,P884-'data'!$G$24),P2:Q1104,2)</f>
        <v>41.6064601732594</v>
      </c>
    </row>
    <row r="885" ht="20.05" customHeight="1">
      <c r="A885" s="22">
        <f>$A884+C884</f>
        <v>4402.560866034490</v>
      </c>
      <c r="B885" s="23">
        <v>3.5</v>
      </c>
      <c r="C885" s="24">
        <v>5</v>
      </c>
      <c r="D885" t="b" s="25">
        <f>D$3</f>
        <v>1</v>
      </c>
      <c r="E885" s="24">
        <f>IF(B885-B884&gt;0,(B885-B884)/'data'!$G$26*100-1,E884-C885)</f>
        <v>-770.188200270933</v>
      </c>
      <c r="F885" s="25">
        <f>3600*(B885*'data'!$C$15/1000-H885-I885)/C885</f>
        <v>526.113855227202</v>
      </c>
      <c r="G885" s="25">
        <f>IF(N885&gt;B885,0,IF(E885&gt;0,'data'!$H$29,IF(F885&lt;0,0,F885)))</f>
        <v>526.113855227202</v>
      </c>
      <c r="H885" s="30">
        <f>(J885*'data'!$C$16+K885*OFFSET('data'!$C$17,0,$D$3)-I884*(OFFSET('data'!$C$18,0,$D$3)+'data'!$C$19+OFFSET('data'!$C$20,0,$D$3)))*$C885/60</f>
        <v>-0.731072958895474</v>
      </c>
      <c r="I885" s="30">
        <f>(G884/60)*$C885/60+H885+I884</f>
        <v>22.9090916654351</v>
      </c>
      <c r="J885" s="30">
        <f>J884+('data'!$C$19*I884-'data'!$C$16*J884)*$C885/60</f>
        <v>85.82220590582931</v>
      </c>
      <c r="K885" s="30">
        <f>K884+(OFFSET('data'!$C$20,0,$D$3)*I884-OFFSET('data'!$C$17,0,$D$3)*K884)*$C885/60</f>
        <v>158.052173176803</v>
      </c>
      <c r="L885" s="28">
        <f>$A885/60</f>
        <v>73.3760144339082</v>
      </c>
      <c r="M885" s="24">
        <f>I885/'data'!$C$15*1000</f>
        <v>3.5000548894962</v>
      </c>
      <c r="N885" s="24">
        <f>N884+'data'!$G$21*(M884-N884)/60*C884</f>
        <v>3.44805988375883</v>
      </c>
      <c r="O885" s="25">
        <f>IF(N885&lt;='data'!$G$22,1.89,1.47)</f>
        <v>1.47</v>
      </c>
      <c r="P885" s="24">
        <f>$A885</f>
        <v>4402.560866034490</v>
      </c>
      <c r="Q885" s="29">
        <f>'data'!$G$23-'data'!$G$23*(1-('data'!$G$22^O885)/('data'!$G$22^O885+N885^O885))</f>
        <v>41.5753721755621</v>
      </c>
      <c r="R885" s="29">
        <f>VLOOKUP(IF(P885-'data'!$G$24&lt;0,0,P885-'data'!$G$24),P2:Q1104,2)</f>
        <v>41.6000917600015</v>
      </c>
    </row>
    <row r="886" ht="20.05" customHeight="1">
      <c r="A886" s="22">
        <f>$A885+C885</f>
        <v>4407.560866034490</v>
      </c>
      <c r="B886" s="23">
        <v>3.5</v>
      </c>
      <c r="C886" s="24">
        <v>5</v>
      </c>
      <c r="D886" t="b" s="25">
        <f>D$3</f>
        <v>1</v>
      </c>
      <c r="E886" s="24">
        <f>IF(B886-B885&gt;0,(B886-B885)/'data'!$G$26*100-1,E885-C886)</f>
        <v>-775.188200270933</v>
      </c>
      <c r="F886" s="25">
        <f>3600*(B886*'data'!$C$15/1000-H886-I886)/C886</f>
        <v>525.857712242542</v>
      </c>
      <c r="G886" s="25">
        <f>IF(N886&gt;B886,0,IF(E886&gt;0,'data'!$H$29,IF(F886&lt;0,0,F886)))</f>
        <v>525.857712242542</v>
      </c>
      <c r="H886" s="30">
        <f>(J886*'data'!$C$16+K886*OFFSET('data'!$C$17,0,$D$3)-I885*(OFFSET('data'!$C$18,0,$D$3)+'data'!$C$19+OFFSET('data'!$C$20,0,$D$3)))*$C886/60</f>
        <v>-0.730715446282812</v>
      </c>
      <c r="I886" s="30">
        <f>(G885/60)*$C886/60+H886+I885</f>
        <v>22.9090899069678</v>
      </c>
      <c r="J886" s="30">
        <f>J885+('data'!$C$19*I885-'data'!$C$16*J885)*$C886/60</f>
        <v>85.8722374397022</v>
      </c>
      <c r="K886" s="30">
        <f>K885+(OFFSET('data'!$C$20,0,$D$3)*I885-OFFSET('data'!$C$17,0,$D$3)*K885)*$C886/60</f>
        <v>158.218510776436</v>
      </c>
      <c r="L886" s="28">
        <f>$A886/60</f>
        <v>73.4593477672415</v>
      </c>
      <c r="M886" s="24">
        <f>I886/'data'!$C$15*1000</f>
        <v>3.50005462083727</v>
      </c>
      <c r="N886" s="24">
        <f>N885+'data'!$G$21*(M885-N885)/60*C885</f>
        <v>3.44867172007789</v>
      </c>
      <c r="O886" s="25">
        <f>IF(N886&lt;='data'!$G$22,1.89,1.47)</f>
        <v>1.47</v>
      </c>
      <c r="P886" s="24">
        <f>$A886</f>
        <v>4407.560866034490</v>
      </c>
      <c r="Q886" s="29">
        <f>'data'!$G$23-'data'!$G$23*(1-('data'!$G$22^O886)/('data'!$G$22^O886+N886^O886))</f>
        <v>41.5693762309317</v>
      </c>
      <c r="R886" s="29">
        <f>VLOOKUP(IF(P886-'data'!$G$24&lt;0,0,P886-'data'!$G$24),P2:Q1104,2)</f>
        <v>41.593799678327</v>
      </c>
    </row>
    <row r="887" ht="20.05" customHeight="1">
      <c r="A887" s="22">
        <f>$A886+C886</f>
        <v>4412.560866034490</v>
      </c>
      <c r="B887" s="23">
        <v>3.5</v>
      </c>
      <c r="C887" s="24">
        <v>5</v>
      </c>
      <c r="D887" t="b" s="25">
        <f>D$3</f>
        <v>1</v>
      </c>
      <c r="E887" s="24">
        <f>IF(B887-B886&gt;0,(B887-B886)/'data'!$G$26*100-1,E886-C887)</f>
        <v>-780.188200270933</v>
      </c>
      <c r="F887" s="25">
        <f>3600*(B887*'data'!$C$15/1000-H887-I887)/C887</f>
        <v>525.602820685668</v>
      </c>
      <c r="G887" s="25">
        <f>IF(N887&gt;B887,0,IF(E887&gt;0,'data'!$H$29,IF(F887&lt;0,0,F887)))</f>
        <v>525.602820685668</v>
      </c>
      <c r="H887" s="30">
        <f>(J887*'data'!$C$16+K887*OFFSET('data'!$C$17,0,$D$3)-I886*(OFFSET('data'!$C$18,0,$D$3)+'data'!$C$19+OFFSET('data'!$C$20,0,$D$3)))*$C887/60</f>
        <v>-0.730359681950899</v>
      </c>
      <c r="I887" s="30">
        <f>(G886/60)*$C887/60+H887+I886</f>
        <v>22.9090881586871</v>
      </c>
      <c r="J887" s="30">
        <f>J886+('data'!$C$19*I886-'data'!$C$16*J886)*$C887/60</f>
        <v>85.9219753281502</v>
      </c>
      <c r="K887" s="30">
        <f>K886+(OFFSET('data'!$C$20,0,$D$3)*I886-OFFSET('data'!$C$17,0,$D$3)*K886)*$C887/60</f>
        <v>158.384784548968</v>
      </c>
      <c r="L887" s="28">
        <f>$A887/60</f>
        <v>73.5426811005748</v>
      </c>
      <c r="M887" s="24">
        <f>I887/'data'!$C$15*1000</f>
        <v>3.50005435373465</v>
      </c>
      <c r="N887" s="24">
        <f>N886+'data'!$G$21*(M886-N886)/60*C886</f>
        <v>3.44927635362716</v>
      </c>
      <c r="O887" s="25">
        <f>IF(N887&lt;='data'!$G$22,1.89,1.47)</f>
        <v>1.47</v>
      </c>
      <c r="P887" s="24">
        <f>$A887</f>
        <v>4412.560866034490</v>
      </c>
      <c r="Q887" s="29">
        <f>'data'!$G$23-'data'!$G$23*(1-('data'!$G$22^O887)/('data'!$G$22^O887+N887^O887))</f>
        <v>41.5634520806537</v>
      </c>
      <c r="R887" s="29">
        <f>VLOOKUP(IF(P887-'data'!$G$24&lt;0,0,P887-'data'!$G$24),P2:Q1104,2)</f>
        <v>41.5875829976698</v>
      </c>
    </row>
    <row r="888" ht="20.05" customHeight="1">
      <c r="A888" s="22">
        <f>$A887+C887</f>
        <v>4417.560866034490</v>
      </c>
      <c r="B888" s="23">
        <v>3.5</v>
      </c>
      <c r="C888" s="24">
        <v>5</v>
      </c>
      <c r="D888" t="b" s="25">
        <f>D$3</f>
        <v>1</v>
      </c>
      <c r="E888" s="24">
        <f>IF(B888-B887&gt;0,(B888-B887)/'data'!$G$26*100-1,E887-C888)</f>
        <v>-785.188200270933</v>
      </c>
      <c r="F888" s="25">
        <f>3600*(B888*'data'!$C$15/1000-H888-I888)/C888</f>
        <v>525.349173308482</v>
      </c>
      <c r="G888" s="25">
        <f>IF(N888&gt;B888,0,IF(E888&gt;0,'data'!$H$29,IF(F888&lt;0,0,F888)))</f>
        <v>525.349173308482</v>
      </c>
      <c r="H888" s="30">
        <f>(J888*'data'!$C$16+K888*OFFSET('data'!$C$17,0,$D$3)-I887*(OFFSET('data'!$C$18,0,$D$3)+'data'!$C$19+OFFSET('data'!$C$20,0,$D$3)))*$C888/60</f>
        <v>-0.730005655773029</v>
      </c>
      <c r="I888" s="30">
        <f>(G887/60)*$C888/60+H888+I887</f>
        <v>22.9090864205331</v>
      </c>
      <c r="J888" s="30">
        <f>J887+('data'!$C$19*I887-'data'!$C$16*J887)*$C888/60</f>
        <v>85.9714212946358</v>
      </c>
      <c r="K888" s="30">
        <f>K887+(OFFSET('data'!$C$20,0,$D$3)*I887-OFFSET('data'!$C$17,0,$D$3)*K887)*$C888/60</f>
        <v>158.550994518986</v>
      </c>
      <c r="L888" s="28">
        <f>$A888/60</f>
        <v>73.6260144339082</v>
      </c>
      <c r="M888" s="24">
        <f>I888/'data'!$C$15*1000</f>
        <v>3.50005408817919</v>
      </c>
      <c r="N888" s="24">
        <f>N887+'data'!$G$21*(M887-N887)/60*C887</f>
        <v>3.44987386918148</v>
      </c>
      <c r="O888" s="25">
        <f>IF(N888&lt;='data'!$G$22,1.89,1.47)</f>
        <v>1.47</v>
      </c>
      <c r="P888" s="24">
        <f>$A888</f>
        <v>4417.560866034490</v>
      </c>
      <c r="Q888" s="29">
        <f>'data'!$G$23-'data'!$G$23*(1-('data'!$G$22^O888)/('data'!$G$22^O888+N888^O888))</f>
        <v>41.5575988511977</v>
      </c>
      <c r="R888" s="29">
        <f>VLOOKUP(IF(P888-'data'!$G$24&lt;0,0,P888-'data'!$G$24),P2:Q1104,2)</f>
        <v>41.581440799179</v>
      </c>
    </row>
    <row r="889" ht="20.05" customHeight="1">
      <c r="A889" s="22">
        <f>$A888+C888</f>
        <v>4422.560866034490</v>
      </c>
      <c r="B889" s="23">
        <v>3.5</v>
      </c>
      <c r="C889" s="24">
        <v>5</v>
      </c>
      <c r="D889" t="b" s="25">
        <f>D$3</f>
        <v>1</v>
      </c>
      <c r="E889" s="24">
        <f>IF(B889-B888&gt;0,(B889-B888)/'data'!$G$26*100-1,E888-C889)</f>
        <v>-790.188200270933</v>
      </c>
      <c r="F889" s="25">
        <f>3600*(B889*'data'!$C$15/1000-H889-I889)/C889</f>
        <v>525.096762905259</v>
      </c>
      <c r="G889" s="25">
        <f>IF(N889&gt;B889,0,IF(E889&gt;0,'data'!$H$29,IF(F889&lt;0,0,F889)))</f>
        <v>525.096762905259</v>
      </c>
      <c r="H889" s="30">
        <f>(J889*'data'!$C$16+K889*OFFSET('data'!$C$17,0,$D$3)-I888*(OFFSET('data'!$C$18,0,$D$3)+'data'!$C$19+OFFSET('data'!$C$20,0,$D$3)))*$C889/60</f>
        <v>-0.729653357681852</v>
      </c>
      <c r="I889" s="30">
        <f>(G888/60)*$C889/60+H889+I888</f>
        <v>22.9090846924464</v>
      </c>
      <c r="J889" s="30">
        <f>J888+('data'!$C$19*I888-'data'!$C$16*J888)*$C889/60</f>
        <v>86.0205770525062</v>
      </c>
      <c r="K889" s="30">
        <f>K888+(OFFSET('data'!$C$20,0,$D$3)*I888-OFFSET('data'!$C$17,0,$D$3)*K888)*$C889/60</f>
        <v>158.717140711065</v>
      </c>
      <c r="L889" s="28">
        <f>$A889/60</f>
        <v>73.7093477672415</v>
      </c>
      <c r="M889" s="24">
        <f>I889/'data'!$C$15*1000</f>
        <v>3.50005382416181</v>
      </c>
      <c r="N889" s="24">
        <f>N888+'data'!$G$21*(M888-N888)/60*C888</f>
        <v>3.45046435051802</v>
      </c>
      <c r="O889" s="25">
        <f>IF(N889&lt;='data'!$G$22,1.89,1.47)</f>
        <v>1.47</v>
      </c>
      <c r="P889" s="24">
        <f>$A889</f>
        <v>4422.560866034490</v>
      </c>
      <c r="Q889" s="29">
        <f>'data'!$G$23-'data'!$G$23*(1-('data'!$G$22^O889)/('data'!$G$22^O889+N889^O889))</f>
        <v>41.5518156799904</v>
      </c>
      <c r="R889" s="29">
        <f>VLOOKUP(IF(P889-'data'!$G$24&lt;0,0,P889-'data'!$G$24),P2:Q1104,2)</f>
        <v>41.5753721755621</v>
      </c>
    </row>
    <row r="890" ht="20.05" customHeight="1">
      <c r="A890" s="22">
        <f>$A889+C889</f>
        <v>4427.560866034490</v>
      </c>
      <c r="B890" s="23">
        <v>3.5</v>
      </c>
      <c r="C890" s="24">
        <v>5</v>
      </c>
      <c r="D890" t="b" s="25">
        <f>D$3</f>
        <v>1</v>
      </c>
      <c r="E890" s="24">
        <f>IF(B890-B889&gt;0,(B890-B889)/'data'!$G$26*100-1,E889-C890)</f>
        <v>-795.188200270933</v>
      </c>
      <c r="F890" s="25">
        <f>3600*(B890*'data'!$C$15/1000-H890-I890)/C890</f>
        <v>524.8455823125</v>
      </c>
      <c r="G890" s="25">
        <f>IF(N890&gt;B890,0,IF(E890&gt;0,'data'!$H$29,IF(F890&lt;0,0,F890)))</f>
        <v>524.8455823125</v>
      </c>
      <c r="H890" s="30">
        <f>(J890*'data'!$C$16+K890*OFFSET('data'!$C$17,0,$D$3)-I889*(OFFSET('data'!$C$18,0,$D$3)+'data'!$C$19+OFFSET('data'!$C$20,0,$D$3)))*$C890/60</f>
        <v>-0.729302777669065</v>
      </c>
      <c r="I890" s="30">
        <f>(G889/60)*$C890/60+H890+I889</f>
        <v>22.909082974368</v>
      </c>
      <c r="J890" s="30">
        <f>J889+('data'!$C$19*I889-'data'!$C$16*J889)*$C890/60</f>
        <v>86.0694443050526</v>
      </c>
      <c r="K890" s="30">
        <f>K889+(OFFSET('data'!$C$20,0,$D$3)*I889-OFFSET('data'!$C$17,0,$D$3)*K889)*$C890/60</f>
        <v>158.883223149771</v>
      </c>
      <c r="L890" s="28">
        <f>$A890/60</f>
        <v>73.7926811005748</v>
      </c>
      <c r="M890" s="24">
        <f>I890/'data'!$C$15*1000</f>
        <v>3.5000535616735</v>
      </c>
      <c r="N890" s="24">
        <f>N889+'data'!$G$21*(M889-N889)/60*C889</f>
        <v>3.45104788042802</v>
      </c>
      <c r="O890" s="25">
        <f>IF(N890&lt;='data'!$G$22,1.89,1.47)</f>
        <v>1.47</v>
      </c>
      <c r="P890" s="24">
        <f>$A890</f>
        <v>4427.560866034490</v>
      </c>
      <c r="Q890" s="29">
        <f>'data'!$G$23-'data'!$G$23*(1-('data'!$G$22^O890)/('data'!$G$22^O890+N890^O890))</f>
        <v>41.5461017152699</v>
      </c>
      <c r="R890" s="29">
        <f>VLOOKUP(IF(P890-'data'!$G$24&lt;0,0,P890-'data'!$G$24),P2:Q1104,2)</f>
        <v>41.5693762309317</v>
      </c>
    </row>
    <row r="891" ht="20.05" customHeight="1">
      <c r="A891" s="22">
        <f>$A890+C890</f>
        <v>4432.560866034490</v>
      </c>
      <c r="B891" s="23">
        <v>3.5</v>
      </c>
      <c r="C891" s="24">
        <v>5</v>
      </c>
      <c r="D891" t="b" s="25">
        <f>D$3</f>
        <v>1</v>
      </c>
      <c r="E891" s="24">
        <f>IF(B891-B890&gt;0,(B891-B890)/'data'!$G$26*100-1,E890-C891)</f>
        <v>-800.188200270933</v>
      </c>
      <c r="F891" s="25">
        <f>3600*(B891*'data'!$C$15/1000-H891-I891)/C891</f>
        <v>524.595624408749</v>
      </c>
      <c r="G891" s="25">
        <f>IF(N891&gt;B891,0,IF(E891&gt;0,'data'!$H$29,IF(F891&lt;0,0,F891)))</f>
        <v>524.595624408749</v>
      </c>
      <c r="H891" s="30">
        <f>(J891*'data'!$C$16+K891*OFFSET('data'!$C$17,0,$D$3)-I890*(OFFSET('data'!$C$18,0,$D$3)+'data'!$C$19+OFFSET('data'!$C$20,0,$D$3)))*$C891/60</f>
        <v>-0.728953905785055</v>
      </c>
      <c r="I891" s="30">
        <f>(G890/60)*$C891/60+H891+I890</f>
        <v>22.9090812662392</v>
      </c>
      <c r="J891" s="30">
        <f>J890+('data'!$C$19*I890-'data'!$C$16*J890)*$C891/60</f>
        <v>86.1180247455692</v>
      </c>
      <c r="K891" s="30">
        <f>K890+(OFFSET('data'!$C$20,0,$D$3)*I890-OFFSET('data'!$C$17,0,$D$3)*K890)*$C891/60</f>
        <v>159.049241859661</v>
      </c>
      <c r="L891" s="28">
        <f>$A891/60</f>
        <v>73.8760144339082</v>
      </c>
      <c r="M891" s="24">
        <f>I891/'data'!$C$15*1000</f>
        <v>3.5000533007053</v>
      </c>
      <c r="N891" s="24">
        <f>N890+'data'!$G$21*(M890-N890)/60*C890</f>
        <v>3.45162454072839</v>
      </c>
      <c r="O891" s="25">
        <f>IF(N891&lt;='data'!$G$22,1.89,1.47)</f>
        <v>1.47</v>
      </c>
      <c r="P891" s="24">
        <f>$A891</f>
        <v>4432.560866034490</v>
      </c>
      <c r="Q891" s="29">
        <f>'data'!$G$23-'data'!$G$23*(1-('data'!$G$22^O891)/('data'!$G$22^O891+N891^O891))</f>
        <v>41.540456115943</v>
      </c>
      <c r="R891" s="29">
        <f>VLOOKUP(IF(P891-'data'!$G$24&lt;0,0,P891-'data'!$G$24),P2:Q1104,2)</f>
        <v>41.5634520806537</v>
      </c>
    </row>
    <row r="892" ht="20.05" customHeight="1">
      <c r="A892" s="22">
        <f>$A891+C891</f>
        <v>4437.560866034490</v>
      </c>
      <c r="B892" s="23">
        <v>3.5</v>
      </c>
      <c r="C892" s="24">
        <v>5</v>
      </c>
      <c r="D892" t="b" s="25">
        <f>D$3</f>
        <v>1</v>
      </c>
      <c r="E892" s="24">
        <f>IF(B892-B891&gt;0,(B892-B891)/'data'!$G$26*100-1,E891-C892)</f>
        <v>-805.188200270933</v>
      </c>
      <c r="F892" s="25">
        <f>3600*(B892*'data'!$C$15/1000-H892-I892)/C892</f>
        <v>524.346882114267</v>
      </c>
      <c r="G892" s="25">
        <f>IF(N892&gt;B892,0,IF(E892&gt;0,'data'!$H$29,IF(F892&lt;0,0,F892)))</f>
        <v>524.346882114267</v>
      </c>
      <c r="H892" s="30">
        <f>(J892*'data'!$C$16+K892*OFFSET('data'!$C$17,0,$D$3)-I891*(OFFSET('data'!$C$18,0,$D$3)+'data'!$C$19+OFFSET('data'!$C$20,0,$D$3)))*$C892/60</f>
        <v>-0.728606732138553</v>
      </c>
      <c r="I892" s="30">
        <f>(G891/60)*$C892/60+H892+I891</f>
        <v>22.9090795680017</v>
      </c>
      <c r="J892" s="30">
        <f>J891+('data'!$C$19*I891-'data'!$C$16*J891)*$C892/60</f>
        <v>86.16632005741209</v>
      </c>
      <c r="K892" s="30">
        <f>K891+(OFFSET('data'!$C$20,0,$D$3)*I891-OFFSET('data'!$C$17,0,$D$3)*K891)*$C892/60</f>
        <v>159.215196865280</v>
      </c>
      <c r="L892" s="28">
        <f>$A892/60</f>
        <v>73.9593477672415</v>
      </c>
      <c r="M892" s="24">
        <f>I892/'data'!$C$15*1000</f>
        <v>3.50005304124828</v>
      </c>
      <c r="N892" s="24">
        <f>N891+'data'!$G$21*(M891-N891)/60*C891</f>
        <v>3.45219441227318</v>
      </c>
      <c r="O892" s="25">
        <f>IF(N892&lt;='data'!$G$22,1.89,1.47)</f>
        <v>1.47</v>
      </c>
      <c r="P892" s="24">
        <f>$A892</f>
        <v>4437.560866034490</v>
      </c>
      <c r="Q892" s="29">
        <f>'data'!$G$23-'data'!$G$23*(1-('data'!$G$22^O892)/('data'!$G$22^O892+N892^O892))</f>
        <v>41.5348780514441</v>
      </c>
      <c r="R892" s="29">
        <f>VLOOKUP(IF(P892-'data'!$G$24&lt;0,0,P892-'data'!$G$24),P2:Q1104,2)</f>
        <v>41.5575988511977</v>
      </c>
    </row>
    <row r="893" ht="20.05" customHeight="1">
      <c r="A893" s="22">
        <f>$A892+C892</f>
        <v>4442.560866034490</v>
      </c>
      <c r="B893" s="23">
        <v>3.5</v>
      </c>
      <c r="C893" s="24">
        <v>5</v>
      </c>
      <c r="D893" t="b" s="25">
        <f>D$3</f>
        <v>1</v>
      </c>
      <c r="E893" s="24">
        <f>IF(B893-B892&gt;0,(B893-B892)/'data'!$G$26*100-1,E892-C893)</f>
        <v>-810.188200270933</v>
      </c>
      <c r="F893" s="25">
        <f>3600*(B893*'data'!$C$15/1000-H893-I893)/C893</f>
        <v>524.099348390938</v>
      </c>
      <c r="G893" s="25">
        <f>IF(N893&gt;B893,0,IF(E893&gt;0,'data'!$H$29,IF(F893&lt;0,0,F893)))</f>
        <v>524.099348390938</v>
      </c>
      <c r="H893" s="30">
        <f>(J893*'data'!$C$16+K893*OFFSET('data'!$C$17,0,$D$3)-I892*(OFFSET('data'!$C$18,0,$D$3)+'data'!$C$19+OFFSET('data'!$C$20,0,$D$3)))*$C893/60</f>
        <v>-0.728261246896295</v>
      </c>
      <c r="I893" s="30">
        <f>(G892/60)*$C893/60+H893+I892</f>
        <v>22.9090778795974</v>
      </c>
      <c r="J893" s="30">
        <f>J892+('data'!$C$19*I892-'data'!$C$16*J892)*$C893/60</f>
        <v>86.2143319140572</v>
      </c>
      <c r="K893" s="30">
        <f>K892+(OFFSET('data'!$C$20,0,$D$3)*I892-OFFSET('data'!$C$17,0,$D$3)*K892)*$C893/60</f>
        <v>159.381088191164</v>
      </c>
      <c r="L893" s="28">
        <f>$A893/60</f>
        <v>74.0426811005748</v>
      </c>
      <c r="M893" s="24">
        <f>I893/'data'!$C$15*1000</f>
        <v>3.50005278329359</v>
      </c>
      <c r="N893" s="24">
        <f>N892+'data'!$G$21*(M892-N892)/60*C892</f>
        <v>3.4527575749649</v>
      </c>
      <c r="O893" s="25">
        <f>IF(N893&lt;='data'!$G$22,1.89,1.47)</f>
        <v>1.47</v>
      </c>
      <c r="P893" s="24">
        <f>$A893</f>
        <v>4442.560866034490</v>
      </c>
      <c r="Q893" s="29">
        <f>'data'!$G$23-'data'!$G$23*(1-('data'!$G$22^O893)/('data'!$G$22^O893+N893^O893))</f>
        <v>41.5293667015967</v>
      </c>
      <c r="R893" s="29">
        <f>VLOOKUP(IF(P893-'data'!$G$24&lt;0,0,P893-'data'!$G$24),P2:Q1104,2)</f>
        <v>41.5518156799904</v>
      </c>
    </row>
    <row r="894" ht="20.05" customHeight="1">
      <c r="A894" s="22">
        <f>$A893+C893</f>
        <v>4447.560866034490</v>
      </c>
      <c r="B894" s="23">
        <v>3.5</v>
      </c>
      <c r="C894" s="24">
        <v>5</v>
      </c>
      <c r="D894" t="b" s="25">
        <f>D$3</f>
        <v>1</v>
      </c>
      <c r="E894" s="24">
        <f>IF(B894-B893&gt;0,(B894-B893)/'data'!$G$26*100-1,E893-C894)</f>
        <v>-815.188200270933</v>
      </c>
      <c r="F894" s="25">
        <f>3600*(B894*'data'!$C$15/1000-H894-I894)/C894</f>
        <v>523.853016241719</v>
      </c>
      <c r="G894" s="25">
        <f>IF(N894&gt;B894,0,IF(E894&gt;0,'data'!$H$29,IF(F894&lt;0,0,F894)))</f>
        <v>523.853016241719</v>
      </c>
      <c r="H894" s="30">
        <f>(J894*'data'!$C$16+K894*OFFSET('data'!$C$17,0,$D$3)-I893*(OFFSET('data'!$C$18,0,$D$3)+'data'!$C$19+OFFSET('data'!$C$20,0,$D$3)))*$C894/60</f>
        <v>-0.727917440282669</v>
      </c>
      <c r="I894" s="30">
        <f>(G893/60)*$C894/60+H894+I893</f>
        <v>22.9090762009688</v>
      </c>
      <c r="J894" s="30">
        <f>J893+('data'!$C$19*I893-'data'!$C$16*J893)*$C894/60</f>
        <v>86.2620619791587</v>
      </c>
      <c r="K894" s="30">
        <f>K893+(OFFSET('data'!$C$20,0,$D$3)*I893-OFFSET('data'!$C$17,0,$D$3)*K893)*$C894/60</f>
        <v>159.546915861839</v>
      </c>
      <c r="L894" s="28">
        <f>$A894/60</f>
        <v>74.1260144339082</v>
      </c>
      <c r="M894" s="24">
        <f>I894/'data'!$C$15*1000</f>
        <v>3.50005252683243</v>
      </c>
      <c r="N894" s="24">
        <f>N893+'data'!$G$21*(M893-N893)/60*C893</f>
        <v>3.45331410776574</v>
      </c>
      <c r="O894" s="25">
        <f>IF(N894&lt;='data'!$G$22,1.89,1.47)</f>
        <v>1.47</v>
      </c>
      <c r="P894" s="24">
        <f>$A894</f>
        <v>4447.560866034490</v>
      </c>
      <c r="Q894" s="29">
        <f>'data'!$G$23-'data'!$G$23*(1-('data'!$G$22^O894)/('data'!$G$22^O894+N894^O894))</f>
        <v>41.523921256476</v>
      </c>
      <c r="R894" s="29">
        <f>VLOOKUP(IF(P894-'data'!$G$24&lt;0,0,P894-'data'!$G$24),P2:Q1104,2)</f>
        <v>41.5461017152699</v>
      </c>
    </row>
    <row r="895" ht="20.05" customHeight="1">
      <c r="A895" s="22">
        <f>$A894+C894</f>
        <v>4452.560866034490</v>
      </c>
      <c r="B895" s="23">
        <v>3.5</v>
      </c>
      <c r="C895" s="24">
        <v>5</v>
      </c>
      <c r="D895" t="b" s="25">
        <f>D$3</f>
        <v>1</v>
      </c>
      <c r="E895" s="24">
        <f>IF(B895-B894&gt;0,(B895-B894)/'data'!$G$26*100-1,E894-C895)</f>
        <v>-820.188200270933</v>
      </c>
      <c r="F895" s="25">
        <f>3600*(B895*'data'!$C$15/1000-H895-I895)/C895</f>
        <v>523.607878710784</v>
      </c>
      <c r="G895" s="25">
        <f>IF(N895&gt;B895,0,IF(E895&gt;0,'data'!$H$29,IF(F895&lt;0,0,F895)))</f>
        <v>523.607878710784</v>
      </c>
      <c r="H895" s="30">
        <f>(J895*'data'!$C$16+K895*OFFSET('data'!$C$17,0,$D$3)-I894*(OFFSET('data'!$C$18,0,$D$3)+'data'!$C$19+OFFSET('data'!$C$20,0,$D$3)))*$C895/60</f>
        <v>-0.7275753025794039</v>
      </c>
      <c r="I895" s="30">
        <f>(G894/60)*$C895/60+H895+I894</f>
        <v>22.9090745320585</v>
      </c>
      <c r="J895" s="30">
        <f>J894+('data'!$C$19*I894-'data'!$C$16*J894)*$C895/60</f>
        <v>86.3095119066063</v>
      </c>
      <c r="K895" s="30">
        <f>K894+(OFFSET('data'!$C$20,0,$D$3)*I894-OFFSET('data'!$C$17,0,$D$3)*K894)*$C895/60</f>
        <v>159.712679901821</v>
      </c>
      <c r="L895" s="28">
        <f>$A895/60</f>
        <v>74.2093477672415</v>
      </c>
      <c r="M895" s="24">
        <f>I895/'data'!$C$15*1000</f>
        <v>3.50005227185603</v>
      </c>
      <c r="N895" s="24">
        <f>N894+'data'!$G$21*(M894-N894)/60*C894</f>
        <v>3.45386408870862</v>
      </c>
      <c r="O895" s="25">
        <f>IF(N895&lt;='data'!$G$22,1.89,1.47)</f>
        <v>1.47</v>
      </c>
      <c r="P895" s="24">
        <f>$A895</f>
        <v>4452.560866034490</v>
      </c>
      <c r="Q895" s="29">
        <f>'data'!$G$23-'data'!$G$23*(1-('data'!$G$22^O895)/('data'!$G$22^O895+N895^O895))</f>
        <v>41.5185409162742</v>
      </c>
      <c r="R895" s="29">
        <f>VLOOKUP(IF(P895-'data'!$G$24&lt;0,0,P895-'data'!$G$24),P2:Q1104,2)</f>
        <v>41.540456115943</v>
      </c>
    </row>
    <row r="896" ht="20.05" customHeight="1">
      <c r="A896" s="22">
        <f>$A895+C895</f>
        <v>4457.560866034490</v>
      </c>
      <c r="B896" s="23">
        <v>3.5</v>
      </c>
      <c r="C896" s="24">
        <v>5</v>
      </c>
      <c r="D896" t="b" s="25">
        <f>D$3</f>
        <v>1</v>
      </c>
      <c r="E896" s="24">
        <f>IF(B896-B895&gt;0,(B896-B895)/'data'!$G$26*100-1,E895-C896)</f>
        <v>-825.188200270933</v>
      </c>
      <c r="F896" s="25">
        <f>3600*(B896*'data'!$C$15/1000-H896-I896)/C896</f>
        <v>523.363928883109</v>
      </c>
      <c r="G896" s="25">
        <f>IF(N896&gt;B896,0,IF(E896&gt;0,'data'!$H$29,IF(F896&lt;0,0,F896)))</f>
        <v>523.363928883109</v>
      </c>
      <c r="H896" s="30">
        <f>(J896*'data'!$C$16+K896*OFFSET('data'!$C$17,0,$D$3)-I895*(OFFSET('data'!$C$18,0,$D$3)+'data'!$C$19+OFFSET('data'!$C$20,0,$D$3)))*$C896/60</f>
        <v>-0.7272348241252</v>
      </c>
      <c r="I896" s="30">
        <f>(G895/60)*$C896/60+H896+I895</f>
        <v>22.9090728728094</v>
      </c>
      <c r="J896" s="30">
        <f>J895+('data'!$C$19*I895-'data'!$C$16*J895)*$C896/60</f>
        <v>86.3566833405828</v>
      </c>
      <c r="K896" s="30">
        <f>K895+(OFFSET('data'!$C$20,0,$D$3)*I895-OFFSET('data'!$C$17,0,$D$3)*K895)*$C896/60</f>
        <v>159.878380335617</v>
      </c>
      <c r="L896" s="28">
        <f>$A896/60</f>
        <v>74.2926811005748</v>
      </c>
      <c r="M896" s="24">
        <f>I896/'data'!$C$15*1000</f>
        <v>3.50005201835567</v>
      </c>
      <c r="N896" s="24">
        <f>N895+'data'!$G$21*(M895-N895)/60*C895</f>
        <v>3.45440759490811</v>
      </c>
      <c r="O896" s="25">
        <f>IF(N896&lt;='data'!$G$22,1.89,1.47)</f>
        <v>1.47</v>
      </c>
      <c r="P896" s="24">
        <f>$A896</f>
        <v>4457.560866034490</v>
      </c>
      <c r="Q896" s="29">
        <f>'data'!$G$23-'data'!$G$23*(1-('data'!$G$22^O896)/('data'!$G$22^O896+N896^O896))</f>
        <v>41.5132248911676</v>
      </c>
      <c r="R896" s="29">
        <f>VLOOKUP(IF(P896-'data'!$G$24&lt;0,0,P896-'data'!$G$24),P2:Q1104,2)</f>
        <v>41.5348780514441</v>
      </c>
    </row>
    <row r="897" ht="20.05" customHeight="1">
      <c r="A897" s="22">
        <f>$A896+C896</f>
        <v>4462.560866034490</v>
      </c>
      <c r="B897" s="23">
        <v>3.5</v>
      </c>
      <c r="C897" s="24">
        <v>5</v>
      </c>
      <c r="D897" t="b" s="25">
        <f>D$3</f>
        <v>1</v>
      </c>
      <c r="E897" s="24">
        <f>IF(B897-B896&gt;0,(B897-B896)/'data'!$G$26*100-1,E896-C897)</f>
        <v>-830.188200270933</v>
      </c>
      <c r="F897" s="25">
        <f>3600*(B897*'data'!$C$15/1000-H897-I897)/C897</f>
        <v>523.121159884028</v>
      </c>
      <c r="G897" s="25">
        <f>IF(N897&gt;B897,0,IF(E897&gt;0,'data'!$H$29,IF(F897&lt;0,0,F897)))</f>
        <v>523.121159884028</v>
      </c>
      <c r="H897" s="30">
        <f>(J897*'data'!$C$16+K897*OFFSET('data'!$C$17,0,$D$3)-I896*(OFFSET('data'!$C$18,0,$D$3)+'data'!$C$19+OFFSET('data'!$C$20,0,$D$3)))*$C897/60</f>
        <v>-0.72689599531541</v>
      </c>
      <c r="I897" s="30">
        <f>(G896/60)*$C897/60+H897+I896</f>
        <v>22.909071223165</v>
      </c>
      <c r="J897" s="30">
        <f>J896+('data'!$C$19*I896-'data'!$C$16*J896)*$C897/60</f>
        <v>86.4035779156209</v>
      </c>
      <c r="K897" s="30">
        <f>K896+(OFFSET('data'!$C$20,0,$D$3)*I896-OFFSET('data'!$C$17,0,$D$3)*K896)*$C897/60</f>
        <v>160.044017187722</v>
      </c>
      <c r="L897" s="28">
        <f>$A897/60</f>
        <v>74.3760144339082</v>
      </c>
      <c r="M897" s="24">
        <f>I897/'data'!$C$15*1000</f>
        <v>3.50005176632273</v>
      </c>
      <c r="N897" s="24">
        <f>N896+'data'!$G$21*(M896-N896)/60*C896</f>
        <v>3.45494470257127</v>
      </c>
      <c r="O897" s="25">
        <f>IF(N897&lt;='data'!$G$22,1.89,1.47)</f>
        <v>1.47</v>
      </c>
      <c r="P897" s="24">
        <f>$A897</f>
        <v>4462.560866034490</v>
      </c>
      <c r="Q897" s="29">
        <f>'data'!$G$23-'data'!$G$23*(1-('data'!$G$22^O897)/('data'!$G$22^O897+N897^O897))</f>
        <v>41.5079724011853</v>
      </c>
      <c r="R897" s="29">
        <f>VLOOKUP(IF(P897-'data'!$G$24&lt;0,0,P897-'data'!$G$24),P2:Q1104,2)</f>
        <v>41.5293667015967</v>
      </c>
    </row>
    <row r="898" ht="20.05" customHeight="1">
      <c r="A898" s="22">
        <f>$A897+C897</f>
        <v>4467.560866034490</v>
      </c>
      <c r="B898" s="23">
        <v>3.5</v>
      </c>
      <c r="C898" s="24">
        <v>5</v>
      </c>
      <c r="D898" t="b" s="25">
        <f>D$3</f>
        <v>1</v>
      </c>
      <c r="E898" s="24">
        <f>IF(B898-B897&gt;0,(B898-B897)/'data'!$G$26*100-1,E897-C898)</f>
        <v>-835.188200270933</v>
      </c>
      <c r="F898" s="25">
        <f>3600*(B898*'data'!$C$15/1000-H898-I898)/C898</f>
        <v>522.879564879364</v>
      </c>
      <c r="G898" s="25">
        <f>IF(N898&gt;B898,0,IF(E898&gt;0,'data'!$H$29,IF(F898&lt;0,0,F898)))</f>
        <v>522.879564879364</v>
      </c>
      <c r="H898" s="30">
        <f>(J898*'data'!$C$16+K898*OFFSET('data'!$C$17,0,$D$3)-I897*(OFFSET('data'!$C$18,0,$D$3)+'data'!$C$19+OFFSET('data'!$C$20,0,$D$3)))*$C898/60</f>
        <v>-0.726558806601721</v>
      </c>
      <c r="I898" s="30">
        <f>(G897/60)*$C898/60+H898+I897</f>
        <v>22.9090695830689</v>
      </c>
      <c r="J898" s="30">
        <f>J897+('data'!$C$19*I897-'data'!$C$16*J897)*$C898/60</f>
        <v>86.450197256660</v>
      </c>
      <c r="K898" s="30">
        <f>K897+(OFFSET('data'!$C$20,0,$D$3)*I897-OFFSET('data'!$C$17,0,$D$3)*K897)*$C898/60</f>
        <v>160.209590482622</v>
      </c>
      <c r="L898" s="28">
        <f>$A898/60</f>
        <v>74.4593477672415</v>
      </c>
      <c r="M898" s="24">
        <f>I898/'data'!$C$15*1000</f>
        <v>3.50005151574857</v>
      </c>
      <c r="N898" s="24">
        <f>N897+'data'!$G$21*(M897-N897)/60*C897</f>
        <v>3.45547548700831</v>
      </c>
      <c r="O898" s="25">
        <f>IF(N898&lt;='data'!$G$22,1.89,1.47)</f>
        <v>1.47</v>
      </c>
      <c r="P898" s="24">
        <f>$A898</f>
        <v>4467.560866034490</v>
      </c>
      <c r="Q898" s="29">
        <f>'data'!$G$23-'data'!$G$23*(1-('data'!$G$22^O898)/('data'!$G$22^O898+N898^O898))</f>
        <v>41.5027826760802</v>
      </c>
      <c r="R898" s="29">
        <f>VLOOKUP(IF(P898-'data'!$G$24&lt;0,0,P898-'data'!$G$24),P2:Q1104,2)</f>
        <v>41.523921256476</v>
      </c>
    </row>
    <row r="899" ht="20.05" customHeight="1">
      <c r="A899" s="22">
        <f>$A898+C898</f>
        <v>4472.560866034490</v>
      </c>
      <c r="B899" s="23">
        <v>3.5</v>
      </c>
      <c r="C899" s="24">
        <v>5</v>
      </c>
      <c r="D899" t="b" s="25">
        <f>D$3</f>
        <v>1</v>
      </c>
      <c r="E899" s="24">
        <f>IF(B899-B898&gt;0,(B899-B898)/'data'!$G$26*100-1,E898-C899)</f>
        <v>-840.188200270933</v>
      </c>
      <c r="F899" s="25">
        <f>3600*(B899*'data'!$C$15/1000-H899-I899)/C899</f>
        <v>522.639137074954</v>
      </c>
      <c r="G899" s="25">
        <f>IF(N899&gt;B899,0,IF(E899&gt;0,'data'!$H$29,IF(F899&lt;0,0,F899)))</f>
        <v>522.639137074954</v>
      </c>
      <c r="H899" s="30">
        <f>(J899*'data'!$C$16+K899*OFFSET('data'!$C$17,0,$D$3)-I898*(OFFSET('data'!$C$18,0,$D$3)+'data'!$C$19+OFFSET('data'!$C$20,0,$D$3)))*$C899/60</f>
        <v>-0.726223248491796</v>
      </c>
      <c r="I899" s="30">
        <f>(G898/60)*$C899/60+H899+I898</f>
        <v>22.9090679524651</v>
      </c>
      <c r="J899" s="30">
        <f>J898+('data'!$C$19*I898-'data'!$C$16*J898)*$C899/60</f>
        <v>86.4965429791023</v>
      </c>
      <c r="K899" s="30">
        <f>K898+(OFFSET('data'!$C$20,0,$D$3)*I898-OFFSET('data'!$C$17,0,$D$3)*K898)*$C899/60</f>
        <v>160.375100244793</v>
      </c>
      <c r="L899" s="28">
        <f>$A899/60</f>
        <v>74.5426811005748</v>
      </c>
      <c r="M899" s="24">
        <f>I899/'data'!$C$15*1000</f>
        <v>3.50005126662464</v>
      </c>
      <c r="N899" s="24">
        <f>N898+'data'!$G$21*(M898-N898)/60*C898</f>
        <v>3.45600002264314</v>
      </c>
      <c r="O899" s="25">
        <f>IF(N899&lt;='data'!$G$22,1.89,1.47)</f>
        <v>1.47</v>
      </c>
      <c r="P899" s="24">
        <f>$A899</f>
        <v>4472.560866034490</v>
      </c>
      <c r="Q899" s="29">
        <f>'data'!$G$23-'data'!$G$23*(1-('data'!$G$22^O899)/('data'!$G$22^O899+N899^O899))</f>
        <v>41.4976549552011</v>
      </c>
      <c r="R899" s="29">
        <f>VLOOKUP(IF(P899-'data'!$G$24&lt;0,0,P899-'data'!$G$24),P2:Q1104,2)</f>
        <v>41.5185409162742</v>
      </c>
    </row>
    <row r="900" ht="20.05" customHeight="1">
      <c r="A900" s="22">
        <f>$A899+C899</f>
        <v>4477.560866034490</v>
      </c>
      <c r="B900" s="23">
        <v>3.5</v>
      </c>
      <c r="C900" s="24">
        <v>5</v>
      </c>
      <c r="D900" t="b" s="25">
        <f>D$3</f>
        <v>1</v>
      </c>
      <c r="E900" s="24">
        <f>IF(B900-B899&gt;0,(B900-B899)/'data'!$G$26*100-1,E899-C900)</f>
        <v>-845.188200270933</v>
      </c>
      <c r="F900" s="25">
        <f>3600*(B900*'data'!$C$15/1000-H900-I900)/C900</f>
        <v>522.399869716427</v>
      </c>
      <c r="G900" s="25">
        <f>IF(N900&gt;B900,0,IF(E900&gt;0,'data'!$H$29,IF(F900&lt;0,0,F900)))</f>
        <v>522.399869716427</v>
      </c>
      <c r="H900" s="30">
        <f>(J900*'data'!$C$16+K900*OFFSET('data'!$C$17,0,$D$3)-I899*(OFFSET('data'!$C$18,0,$D$3)+'data'!$C$19+OFFSET('data'!$C$20,0,$D$3)))*$C900/60</f>
        <v>-0.725889311548964</v>
      </c>
      <c r="I900" s="30">
        <f>(G899/60)*$C900/60+H900+I899</f>
        <v>22.909066331298</v>
      </c>
      <c r="J900" s="30">
        <f>J899+('data'!$C$19*I899-'data'!$C$16*J899)*$C900/60</f>
        <v>86.542616688869</v>
      </c>
      <c r="K900" s="30">
        <f>K899+(OFFSET('data'!$C$20,0,$D$3)*I899-OFFSET('data'!$C$17,0,$D$3)*K899)*$C900/60</f>
        <v>160.540546498702</v>
      </c>
      <c r="L900" s="28">
        <f>$A900/60</f>
        <v>74.6260144339082</v>
      </c>
      <c r="M900" s="24">
        <f>I900/'data'!$C$15*1000</f>
        <v>3.50005101894246</v>
      </c>
      <c r="N900" s="24">
        <f>N899+'data'!$G$21*(M899-N899)/60*C899</f>
        <v>3.45651838302382</v>
      </c>
      <c r="O900" s="25">
        <f>IF(N900&lt;='data'!$G$22,1.89,1.47)</f>
        <v>1.47</v>
      </c>
      <c r="P900" s="24">
        <f>$A900</f>
        <v>4477.560866034490</v>
      </c>
      <c r="Q900" s="29">
        <f>'data'!$G$23-'data'!$G$23*(1-('data'!$G$22^O900)/('data'!$G$22^O900+N900^O900))</f>
        <v>41.4925884873679</v>
      </c>
      <c r="R900" s="29">
        <f>VLOOKUP(IF(P900-'data'!$G$24&lt;0,0,P900-'data'!$G$24),P2:Q1104,2)</f>
        <v>41.5132248911676</v>
      </c>
    </row>
    <row r="901" ht="20.05" customHeight="1">
      <c r="A901" s="22">
        <f>$A900+C900</f>
        <v>4482.560866034490</v>
      </c>
      <c r="B901" s="23">
        <v>3.5</v>
      </c>
      <c r="C901" s="24">
        <v>5</v>
      </c>
      <c r="D901" t="b" s="25">
        <f>D$3</f>
        <v>1</v>
      </c>
      <c r="E901" s="24">
        <f>IF(B901-B900&gt;0,(B901-B900)/'data'!$G$26*100-1,E900-C901)</f>
        <v>-850.188200270933</v>
      </c>
      <c r="F901" s="25">
        <f>3600*(B901*'data'!$C$15/1000-H901-I901)/C901</f>
        <v>522.161756089039</v>
      </c>
      <c r="G901" s="25">
        <f>IF(N901&gt;B901,0,IF(E901&gt;0,'data'!$H$29,IF(F901&lt;0,0,F901)))</f>
        <v>522.161756089039</v>
      </c>
      <c r="H901" s="30">
        <f>(J901*'data'!$C$16+K901*OFFSET('data'!$C$17,0,$D$3)-I900*(OFFSET('data'!$C$18,0,$D$3)+'data'!$C$19+OFFSET('data'!$C$20,0,$D$3)))*$C901/60</f>
        <v>-0.725556986391892</v>
      </c>
      <c r="I901" s="30">
        <f>(G900/60)*$C901/60+H901+I900</f>
        <v>22.9090647195123</v>
      </c>
      <c r="J901" s="30">
        <f>J900+('data'!$C$19*I900-'data'!$C$16*J900)*$C901/60</f>
        <v>86.5884199824558</v>
      </c>
      <c r="K901" s="30">
        <f>K900+(OFFSET('data'!$C$20,0,$D$3)*I900-OFFSET('data'!$C$17,0,$D$3)*K900)*$C901/60</f>
        <v>160.705929268805</v>
      </c>
      <c r="L901" s="28">
        <f>$A901/60</f>
        <v>74.7093477672415</v>
      </c>
      <c r="M901" s="24">
        <f>I901/'data'!$C$15*1000</f>
        <v>3.50005077269357</v>
      </c>
      <c r="N901" s="24">
        <f>N900+'data'!$G$21*(M900-N900)/60*C900</f>
        <v>3.45703064083285</v>
      </c>
      <c r="O901" s="25">
        <f>IF(N901&lt;='data'!$G$22,1.89,1.47)</f>
        <v>1.47</v>
      </c>
      <c r="P901" s="24">
        <f>$A901</f>
        <v>4482.560866034490</v>
      </c>
      <c r="Q901" s="29">
        <f>'data'!$G$23-'data'!$G$23*(1-('data'!$G$22^O901)/('data'!$G$22^O901+N901^O901))</f>
        <v>41.4875825307469</v>
      </c>
      <c r="R901" s="29">
        <f>VLOOKUP(IF(P901-'data'!$G$24&lt;0,0,P901-'data'!$G$24),P2:Q1104,2)</f>
        <v>41.5079724011853</v>
      </c>
    </row>
    <row r="902" ht="20.05" customHeight="1">
      <c r="A902" s="22">
        <f>$A901+C901</f>
        <v>4487.560866034490</v>
      </c>
      <c r="B902" s="23">
        <v>3.5</v>
      </c>
      <c r="C902" s="24">
        <v>5</v>
      </c>
      <c r="D902" t="b" s="25">
        <f>D$3</f>
        <v>1</v>
      </c>
      <c r="E902" s="24">
        <f>IF(B902-B901&gt;0,(B902-B901)/'data'!$G$26*100-1,E901-C902)</f>
        <v>-855.188200270933</v>
      </c>
      <c r="F902" s="25">
        <f>3600*(B902*'data'!$C$15/1000-H902-I902)/C902</f>
        <v>521.924789517581</v>
      </c>
      <c r="G902" s="25">
        <f>IF(N902&gt;B902,0,IF(E902&gt;0,'data'!$H$29,IF(F902&lt;0,0,F902)))</f>
        <v>521.924789517581</v>
      </c>
      <c r="H902" s="30">
        <f>(J902*'data'!$C$16+K902*OFFSET('data'!$C$17,0,$D$3)-I901*(OFFSET('data'!$C$18,0,$D$3)+'data'!$C$19+OFFSET('data'!$C$20,0,$D$3)))*$C902/60</f>
        <v>-0.725226263694255</v>
      </c>
      <c r="I902" s="30">
        <f>(G901/60)*$C902/60+H902+I901</f>
        <v>22.9090631170528</v>
      </c>
      <c r="J902" s="30">
        <f>J901+('data'!$C$19*I901-'data'!$C$16*J901)*$C902/60</f>
        <v>86.6339544469882</v>
      </c>
      <c r="K902" s="30">
        <f>K901+(OFFSET('data'!$C$20,0,$D$3)*I901-OFFSET('data'!$C$17,0,$D$3)*K901)*$C902/60</f>
        <v>160.871248579548</v>
      </c>
      <c r="L902" s="28">
        <f>$A902/60</f>
        <v>74.7926811005748</v>
      </c>
      <c r="M902" s="24">
        <f>I902/'data'!$C$15*1000</f>
        <v>3.50005052786954</v>
      </c>
      <c r="N902" s="24">
        <f>N901+'data'!$G$21*(M901-N901)/60*C901</f>
        <v>3.45753686789735</v>
      </c>
      <c r="O902" s="25">
        <f>IF(N902&lt;='data'!$G$22,1.89,1.47)</f>
        <v>1.47</v>
      </c>
      <c r="P902" s="24">
        <f>$A902</f>
        <v>4487.560866034490</v>
      </c>
      <c r="Q902" s="29">
        <f>'data'!$G$23-'data'!$G$23*(1-('data'!$G$22^O902)/('data'!$G$22^O902+N902^O902))</f>
        <v>41.4826363527296</v>
      </c>
      <c r="R902" s="29">
        <f>VLOOKUP(IF(P902-'data'!$G$24&lt;0,0,P902-'data'!$G$24),P2:Q1104,2)</f>
        <v>41.5027826760802</v>
      </c>
    </row>
    <row r="903" ht="20.05" customHeight="1">
      <c r="A903" s="22">
        <f>$A902+C902</f>
        <v>4492.560866034490</v>
      </c>
      <c r="B903" s="23">
        <v>3.5</v>
      </c>
      <c r="C903" s="24">
        <v>5</v>
      </c>
      <c r="D903" t="b" s="25">
        <f>D$3</f>
        <v>1</v>
      </c>
      <c r="E903" s="24">
        <f>IF(B903-B902&gt;0,(B903-B902)/'data'!$G$26*100-1,E902-C903)</f>
        <v>-860.188200270933</v>
      </c>
      <c r="F903" s="25">
        <f>3600*(B903*'data'!$C$15/1000-H903-I903)/C903</f>
        <v>521.688963365703</v>
      </c>
      <c r="G903" s="25">
        <f>IF(N903&gt;B903,0,IF(E903&gt;0,'data'!$H$29,IF(F903&lt;0,0,F903)))</f>
        <v>521.688963365703</v>
      </c>
      <c r="H903" s="30">
        <f>(J903*'data'!$C$16+K903*OFFSET('data'!$C$17,0,$D$3)-I902*(OFFSET('data'!$C$18,0,$D$3)+'data'!$C$19+OFFSET('data'!$C$20,0,$D$3)))*$C903/60</f>
        <v>-0.724897134184402</v>
      </c>
      <c r="I903" s="30">
        <f>(G902/60)*$C903/60+H903+I902</f>
        <v>22.909061523865</v>
      </c>
      <c r="J903" s="30">
        <f>J902+('data'!$C$19*I902-'data'!$C$16*J902)*$C903/60</f>
        <v>86.6792216602766</v>
      </c>
      <c r="K903" s="30">
        <f>K902+(OFFSET('data'!$C$20,0,$D$3)*I902-OFFSET('data'!$C$17,0,$D$3)*K902)*$C903/60</f>
        <v>161.036504455367</v>
      </c>
      <c r="L903" s="28">
        <f>$A903/60</f>
        <v>74.8760144339082</v>
      </c>
      <c r="M903" s="24">
        <f>I903/'data'!$C$15*1000</f>
        <v>3.50005028446203</v>
      </c>
      <c r="N903" s="24">
        <f>N902+'data'!$G$21*(M902-N902)/60*C902</f>
        <v>3.45803713519915</v>
      </c>
      <c r="O903" s="25">
        <f>IF(N903&lt;='data'!$G$22,1.89,1.47)</f>
        <v>1.47</v>
      </c>
      <c r="P903" s="24">
        <f>$A903</f>
        <v>4492.560866034490</v>
      </c>
      <c r="Q903" s="29">
        <f>'data'!$G$23-'data'!$G$23*(1-('data'!$G$22^O903)/('data'!$G$22^O903+N903^O903))</f>
        <v>41.4777492298118</v>
      </c>
      <c r="R903" s="29">
        <f>VLOOKUP(IF(P903-'data'!$G$24&lt;0,0,P903-'data'!$G$24),P2:Q1104,2)</f>
        <v>41.4976549552011</v>
      </c>
    </row>
    <row r="904" ht="20.05" customHeight="1">
      <c r="A904" s="22">
        <f>$A903+C903</f>
        <v>4497.560866034490</v>
      </c>
      <c r="B904" s="23">
        <v>3.5</v>
      </c>
      <c r="C904" s="24">
        <v>5</v>
      </c>
      <c r="D904" t="b" s="25">
        <f>D$3</f>
        <v>1</v>
      </c>
      <c r="E904" s="24">
        <f>IF(B904-B903&gt;0,(B904-B903)/'data'!$G$26*100-1,E903-C904)</f>
        <v>-865.188200270933</v>
      </c>
      <c r="F904" s="25">
        <f>3600*(B904*'data'!$C$15/1000-H904-I904)/C904</f>
        <v>521.454271036144</v>
      </c>
      <c r="G904" s="25">
        <f>IF(N904&gt;B904,0,IF(E904&gt;0,'data'!$H$29,IF(F904&lt;0,0,F904)))</f>
        <v>521.454271036144</v>
      </c>
      <c r="H904" s="30">
        <f>(J904*'data'!$C$16+K904*OFFSET('data'!$C$17,0,$D$3)-I903*(OFFSET('data'!$C$18,0,$D$3)+'data'!$C$19+OFFSET('data'!$C$20,0,$D$3)))*$C904/60</f>
        <v>-0.724569588645071</v>
      </c>
      <c r="I904" s="30">
        <f>(G903/60)*$C904/60+H904+I903</f>
        <v>22.9090599398945</v>
      </c>
      <c r="J904" s="30">
        <f>J903+('data'!$C$19*I903-'data'!$C$16*J903)*$C904/60</f>
        <v>86.7242231908709</v>
      </c>
      <c r="K904" s="30">
        <f>K903+(OFFSET('data'!$C$20,0,$D$3)*I903-OFFSET('data'!$C$17,0,$D$3)*K903)*$C904/60</f>
        <v>161.201696920689</v>
      </c>
      <c r="L904" s="28">
        <f>$A904/60</f>
        <v>74.9593477672415</v>
      </c>
      <c r="M904" s="24">
        <f>I904/'data'!$C$15*1000</f>
        <v>3.50005004246275</v>
      </c>
      <c r="N904" s="24">
        <f>N903+'data'!$G$21*(M903-N903)/60*C903</f>
        <v>3.45853151288471</v>
      </c>
      <c r="O904" s="25">
        <f>IF(N904&lt;='data'!$G$22,1.89,1.47)</f>
        <v>1.47</v>
      </c>
      <c r="P904" s="24">
        <f>$A904</f>
        <v>4497.560866034490</v>
      </c>
      <c r="Q904" s="29">
        <f>'data'!$G$23-'data'!$G$23*(1-('data'!$G$22^O904)/('data'!$G$22^O904+N904^O904))</f>
        <v>41.4729204474752</v>
      </c>
      <c r="R904" s="29">
        <f>VLOOKUP(IF(P904-'data'!$G$24&lt;0,0,P904-'data'!$G$24),P2:Q1104,2)</f>
        <v>41.4925884873679</v>
      </c>
    </row>
    <row r="905" ht="20.05" customHeight="1">
      <c r="A905" s="22">
        <f>$A904+C904</f>
        <v>4502.560866034490</v>
      </c>
      <c r="B905" s="23">
        <v>3.5</v>
      </c>
      <c r="C905" s="24">
        <v>5</v>
      </c>
      <c r="D905" t="b" s="25">
        <f>D$3</f>
        <v>1</v>
      </c>
      <c r="E905" s="24">
        <f>IF(B905-B904&gt;0,(B905-B904)/'data'!$G$26*100-1,E904-C905)</f>
        <v>-870.188200270933</v>
      </c>
      <c r="F905" s="25">
        <f>3600*(B905*'data'!$C$15/1000-H905-I905)/C905</f>
        <v>521.220705970332</v>
      </c>
      <c r="G905" s="25">
        <f>IF(N905&gt;B905,0,IF(E905&gt;0,'data'!$H$29,IF(F905&lt;0,0,F905)))</f>
        <v>521.220705970332</v>
      </c>
      <c r="H905" s="30">
        <f>(J905*'data'!$C$16+K905*OFFSET('data'!$C$17,0,$D$3)-I904*(OFFSET('data'!$C$18,0,$D$3)+'data'!$C$19+OFFSET('data'!$C$20,0,$D$3)))*$C905/60</f>
        <v>-0.724243617913031</v>
      </c>
      <c r="I905" s="30">
        <f>(G904/60)*$C905/60+H905+I904</f>
        <v>22.9090583650872</v>
      </c>
      <c r="J905" s="30">
        <f>J904+('data'!$C$19*I904-'data'!$C$16*J904)*$C905/60</f>
        <v>86.7689605981149</v>
      </c>
      <c r="K905" s="30">
        <f>K904+(OFFSET('data'!$C$20,0,$D$3)*I904-OFFSET('data'!$C$17,0,$D$3)*K904)*$C905/60</f>
        <v>161.366825999931</v>
      </c>
      <c r="L905" s="28">
        <f>$A905/60</f>
        <v>75.0426811005748</v>
      </c>
      <c r="M905" s="24">
        <f>I905/'data'!$C$15*1000</f>
        <v>3.50004980186343</v>
      </c>
      <c r="N905" s="24">
        <f>N904+'data'!$G$21*(M904-N904)/60*C904</f>
        <v>3.45902007027497</v>
      </c>
      <c r="O905" s="25">
        <f>IF(N905&lt;='data'!$G$22,1.89,1.47)</f>
        <v>1.47</v>
      </c>
      <c r="P905" s="24">
        <f>$A905</f>
        <v>4502.560866034490</v>
      </c>
      <c r="Q905" s="29">
        <f>'data'!$G$23-'data'!$G$23*(1-('data'!$G$22^O905)/('data'!$G$22^O905+N905^O905))</f>
        <v>41.4681493000705</v>
      </c>
      <c r="R905" s="29">
        <f>VLOOKUP(IF(P905-'data'!$G$24&lt;0,0,P905-'data'!$G$24),P2:Q1104,2)</f>
        <v>41.4875825307469</v>
      </c>
    </row>
    <row r="906" ht="20.05" customHeight="1">
      <c r="A906" s="22">
        <f>$A905+C905</f>
        <v>4507.560866034490</v>
      </c>
      <c r="B906" s="23">
        <v>3.5</v>
      </c>
      <c r="C906" s="24">
        <v>5</v>
      </c>
      <c r="D906" t="b" s="25">
        <f>D$3</f>
        <v>1</v>
      </c>
      <c r="E906" s="24">
        <f>IF(B906-B905&gt;0,(B906-B905)/'data'!$G$26*100-1,E905-C906)</f>
        <v>-875.188200270933</v>
      </c>
      <c r="F906" s="25">
        <f>3600*(B906*'data'!$C$15/1000-H906-I906)/C906</f>
        <v>520.988261648088</v>
      </c>
      <c r="G906" s="25">
        <f>IF(N906&gt;B906,0,IF(E906&gt;0,'data'!$H$29,IF(F906&lt;0,0,F906)))</f>
        <v>520.988261648088</v>
      </c>
      <c r="H906" s="30">
        <f>(J906*'data'!$C$16+K906*OFFSET('data'!$C$17,0,$D$3)-I905*(OFFSET('data'!$C$18,0,$D$3)+'data'!$C$19+OFFSET('data'!$C$20,0,$D$3)))*$C906/60</f>
        <v>-0.723919212878782</v>
      </c>
      <c r="I906" s="30">
        <f>(G905/60)*$C906/60+H906+I905</f>
        <v>22.9090567993894</v>
      </c>
      <c r="J906" s="30">
        <f>J905+('data'!$C$19*I905-'data'!$C$16*J905)*$C906/60</f>
        <v>86.81343543220029</v>
      </c>
      <c r="K906" s="30">
        <f>K905+(OFFSET('data'!$C$20,0,$D$3)*I905-OFFSET('data'!$C$17,0,$D$3)*K905)*$C906/60</f>
        <v>161.531891717499</v>
      </c>
      <c r="L906" s="28">
        <f>$A906/60</f>
        <v>75.1260144339082</v>
      </c>
      <c r="M906" s="24">
        <f>I906/'data'!$C$15*1000</f>
        <v>3.50004956265586</v>
      </c>
      <c r="N906" s="24">
        <f>N905+'data'!$G$21*(M905-N905)/60*C905</f>
        <v>3.45950287587507</v>
      </c>
      <c r="O906" s="25">
        <f>IF(N906&lt;='data'!$G$22,1.89,1.47)</f>
        <v>1.47</v>
      </c>
      <c r="P906" s="24">
        <f>$A906</f>
        <v>4507.560866034490</v>
      </c>
      <c r="Q906" s="29">
        <f>'data'!$G$23-'data'!$G$23*(1-('data'!$G$22^O906)/('data'!$G$22^O906+N906^O906))</f>
        <v>41.4634350907016</v>
      </c>
      <c r="R906" s="29">
        <f>VLOOKUP(IF(P906-'data'!$G$24&lt;0,0,P906-'data'!$G$24),P2:Q1104,2)</f>
        <v>41.4826363527296</v>
      </c>
    </row>
    <row r="907" ht="20.05" customHeight="1">
      <c r="A907" s="22">
        <f>$A906+C906</f>
        <v>4512.560866034490</v>
      </c>
      <c r="B907" s="23">
        <v>3.5</v>
      </c>
      <c r="C907" s="24">
        <v>5</v>
      </c>
      <c r="D907" t="b" s="25">
        <f>D$3</f>
        <v>1</v>
      </c>
      <c r="E907" s="24">
        <f>IF(B907-B906&gt;0,(B907-B906)/'data'!$G$26*100-1,E906-C907)</f>
        <v>-880.188200270933</v>
      </c>
      <c r="F907" s="25">
        <f>3600*(B907*'data'!$C$15/1000-H907-I907)/C907</f>
        <v>520.756931587483</v>
      </c>
      <c r="G907" s="25">
        <f>IF(N907&gt;B907,0,IF(E907&gt;0,'data'!$H$29,IF(F907&lt;0,0,F907)))</f>
        <v>520.756931587483</v>
      </c>
      <c r="H907" s="30">
        <f>(J907*'data'!$C$16+K907*OFFSET('data'!$C$17,0,$D$3)-I906*(OFFSET('data'!$C$18,0,$D$3)+'data'!$C$19+OFFSET('data'!$C$20,0,$D$3)))*$C907/60</f>
        <v>-0.723596364486242</v>
      </c>
      <c r="I907" s="30">
        <f>(G906/60)*$C907/60+H907+I906</f>
        <v>22.9090552427477</v>
      </c>
      <c r="J907" s="30">
        <f>J906+('data'!$C$19*I906-'data'!$C$16*J906)*$C907/60</f>
        <v>86.8576492342205</v>
      </c>
      <c r="K907" s="30">
        <f>K906+(OFFSET('data'!$C$20,0,$D$3)*I906-OFFSET('data'!$C$17,0,$D$3)*K906)*$C907/60</f>
        <v>161.696894097790</v>
      </c>
      <c r="L907" s="28">
        <f>$A907/60</f>
        <v>75.2093477672415</v>
      </c>
      <c r="M907" s="24">
        <f>I907/'data'!$C$15*1000</f>
        <v>3.50004932483187</v>
      </c>
      <c r="N907" s="24">
        <f>N906+'data'!$G$21*(M906-N906)/60*C906</f>
        <v>3.45997999738392</v>
      </c>
      <c r="O907" s="25">
        <f>IF(N907&lt;='data'!$G$22,1.89,1.47)</f>
        <v>1.47</v>
      </c>
      <c r="P907" s="24">
        <f>$A907</f>
        <v>4512.560866034490</v>
      </c>
      <c r="Q907" s="29">
        <f>'data'!$G$23-'data'!$G$23*(1-('data'!$G$22^O907)/('data'!$G$22^O907+N907^O907))</f>
        <v>41.4587771311127</v>
      </c>
      <c r="R907" s="29">
        <f>VLOOKUP(IF(P907-'data'!$G$24&lt;0,0,P907-'data'!$G$24),P2:Q1104,2)</f>
        <v>41.4777492298118</v>
      </c>
    </row>
    <row r="908" ht="20.05" customHeight="1">
      <c r="A908" s="22">
        <f>$A907+C907</f>
        <v>4517.560866034490</v>
      </c>
      <c r="B908" s="23">
        <v>3.5</v>
      </c>
      <c r="C908" s="24">
        <v>5</v>
      </c>
      <c r="D908" t="b" s="25">
        <f>D$3</f>
        <v>1</v>
      </c>
      <c r="E908" s="24">
        <f>IF(B908-B907&gt;0,(B908-B907)/'data'!$G$26*100-1,E907-C908)</f>
        <v>-885.188200270933</v>
      </c>
      <c r="F908" s="25">
        <f>3600*(B908*'data'!$C$15/1000-H908-I908)/C908</f>
        <v>520.526709344602</v>
      </c>
      <c r="G908" s="25">
        <f>IF(N908&gt;B908,0,IF(E908&gt;0,'data'!$H$29,IF(F908&lt;0,0,F908)))</f>
        <v>520.526709344602</v>
      </c>
      <c r="H908" s="30">
        <f>(J908*'data'!$C$16+K908*OFFSET('data'!$C$17,0,$D$3)-I907*(OFFSET('data'!$C$18,0,$D$3)+'data'!$C$19+OFFSET('data'!$C$20,0,$D$3)))*$C908/60</f>
        <v>-0.723275063732429</v>
      </c>
      <c r="I908" s="30">
        <f>(G907/60)*$C908/60+H908+I907</f>
        <v>22.909053695109</v>
      </c>
      <c r="J908" s="30">
        <f>J907+('data'!$C$19*I907-'data'!$C$16*J907)*$C908/60</f>
        <v>86.9016035362237</v>
      </c>
      <c r="K908" s="30">
        <f>K907+(OFFSET('data'!$C$20,0,$D$3)*I907-OFFSET('data'!$C$17,0,$D$3)*K907)*$C908/60</f>
        <v>161.861833165191</v>
      </c>
      <c r="L908" s="28">
        <f>$A908/60</f>
        <v>75.2926811005748</v>
      </c>
      <c r="M908" s="24">
        <f>I908/'data'!$C$15*1000</f>
        <v>3.50004908838337</v>
      </c>
      <c r="N908" s="24">
        <f>N907+'data'!$G$21*(M907-N907)/60*C907</f>
        <v>3.46045150170371</v>
      </c>
      <c r="O908" s="25">
        <f>IF(N908&lt;='data'!$G$22,1.89,1.47)</f>
        <v>1.47</v>
      </c>
      <c r="P908" s="24">
        <f>$A908</f>
        <v>4517.560866034490</v>
      </c>
      <c r="Q908" s="29">
        <f>'data'!$G$23-'data'!$G$23*(1-('data'!$G$22^O908)/('data'!$G$22^O908+N908^O908))</f>
        <v>41.4541747415758</v>
      </c>
      <c r="R908" s="29">
        <f>VLOOKUP(IF(P908-'data'!$G$24&lt;0,0,P908-'data'!$G$24),P2:Q1104,2)</f>
        <v>41.4729204474752</v>
      </c>
    </row>
    <row r="909" ht="20.05" customHeight="1">
      <c r="A909" s="22">
        <f>$A908+C908</f>
        <v>4522.560866034490</v>
      </c>
      <c r="B909" s="23">
        <v>3.5</v>
      </c>
      <c r="C909" s="24">
        <v>5</v>
      </c>
      <c r="D909" t="b" s="25">
        <f>D$3</f>
        <v>1</v>
      </c>
      <c r="E909" s="24">
        <f>IF(B909-B908&gt;0,(B909-B908)/'data'!$G$26*100-1,E908-C909)</f>
        <v>-890.188200270933</v>
      </c>
      <c r="F909" s="25">
        <f>3600*(B909*'data'!$C$15/1000-H909-I909)/C909</f>
        <v>520.297588513320</v>
      </c>
      <c r="G909" s="25">
        <f>IF(N909&gt;B909,0,IF(E909&gt;0,'data'!$H$29,IF(F909&lt;0,0,F909)))</f>
        <v>520.297588513320</v>
      </c>
      <c r="H909" s="30">
        <f>(J909*'data'!$C$16+K909*OFFSET('data'!$C$17,0,$D$3)-I908*(OFFSET('data'!$C$18,0,$D$3)+'data'!$C$19+OFFSET('data'!$C$20,0,$D$3)))*$C909/60</f>
        <v>-0.7229553016671481</v>
      </c>
      <c r="I909" s="30">
        <f>(G908/60)*$C909/60+H909+I908</f>
        <v>22.9090521564205</v>
      </c>
      <c r="J909" s="30">
        <f>J908+('data'!$C$19*I908-'data'!$C$16*J908)*$C909/60</f>
        <v>86.94529986126651</v>
      </c>
      <c r="K909" s="30">
        <f>K908+(OFFSET('data'!$C$20,0,$D$3)*I908-OFFSET('data'!$C$17,0,$D$3)*K908)*$C909/60</f>
        <v>162.026708944079</v>
      </c>
      <c r="L909" s="28">
        <f>$A909/60</f>
        <v>75.3760144339082</v>
      </c>
      <c r="M909" s="24">
        <f>I909/'data'!$C$15*1000</f>
        <v>3.50004885330228</v>
      </c>
      <c r="N909" s="24">
        <f>N908+'data'!$G$21*(M908-N908)/60*C908</f>
        <v>3.4609174549493</v>
      </c>
      <c r="O909" s="25">
        <f>IF(N909&lt;='data'!$G$22,1.89,1.47)</f>
        <v>1.47</v>
      </c>
      <c r="P909" s="24">
        <f>$A909</f>
        <v>4522.560866034490</v>
      </c>
      <c r="Q909" s="29">
        <f>'data'!$G$23-'data'!$G$23*(1-('data'!$G$22^O909)/('data'!$G$22^O909+N909^O909))</f>
        <v>41.449627250780</v>
      </c>
      <c r="R909" s="29">
        <f>VLOOKUP(IF(P909-'data'!$G$24&lt;0,0,P909-'data'!$G$24),P2:Q1104,2)</f>
        <v>41.4681493000705</v>
      </c>
    </row>
    <row r="910" ht="20.05" customHeight="1">
      <c r="A910" s="22">
        <f>$A909+C909</f>
        <v>4527.560866034490</v>
      </c>
      <c r="B910" s="23">
        <v>3.5</v>
      </c>
      <c r="C910" s="24">
        <v>5</v>
      </c>
      <c r="D910" t="b" s="25">
        <f>D$3</f>
        <v>1</v>
      </c>
      <c r="E910" s="24">
        <f>IF(B910-B909&gt;0,(B910-B909)/'data'!$G$26*100-1,E909-C910)</f>
        <v>-895.188200270933</v>
      </c>
      <c r="F910" s="25">
        <f>3600*(B910*'data'!$C$15/1000-H910-I910)/C910</f>
        <v>520.0695627251559</v>
      </c>
      <c r="G910" s="25">
        <f>IF(N910&gt;B910,0,IF(E910&gt;0,'data'!$H$29,IF(F910&lt;0,0,F910)))</f>
        <v>520.0695627251559</v>
      </c>
      <c r="H910" s="30">
        <f>(J910*'data'!$C$16+K910*OFFSET('data'!$C$17,0,$D$3)-I909*(OFFSET('data'!$C$18,0,$D$3)+'data'!$C$19+OFFSET('data'!$C$20,0,$D$3)))*$C910/60</f>
        <v>-0.722637069392687</v>
      </c>
      <c r="I910" s="30">
        <f>(G909/60)*$C910/60+H910+I909</f>
        <v>22.9090506266296</v>
      </c>
      <c r="J910" s="30">
        <f>J909+('data'!$C$19*I909-'data'!$C$16*J909)*$C910/60</f>
        <v>86.9887397234661</v>
      </c>
      <c r="K910" s="30">
        <f>K909+(OFFSET('data'!$C$20,0,$D$3)*I909-OFFSET('data'!$C$17,0,$D$3)*K909)*$C910/60</f>
        <v>162.191521458821</v>
      </c>
      <c r="L910" s="28">
        <f>$A910/60</f>
        <v>75.4593477672415</v>
      </c>
      <c r="M910" s="24">
        <f>I910/'data'!$C$15*1000</f>
        <v>3.50004861958057</v>
      </c>
      <c r="N910" s="24">
        <f>N909+'data'!$G$21*(M909-N909)/60*C909</f>
        <v>3.46137792245745</v>
      </c>
      <c r="O910" s="25">
        <f>IF(N910&lt;='data'!$G$22,1.89,1.47)</f>
        <v>1.47</v>
      </c>
      <c r="P910" s="24">
        <f>$A910</f>
        <v>4527.560866034490</v>
      </c>
      <c r="Q910" s="29">
        <f>'data'!$G$23-'data'!$G$23*(1-('data'!$G$22^O910)/('data'!$G$22^O910+N910^O910))</f>
        <v>41.4451339957226</v>
      </c>
      <c r="R910" s="29">
        <f>VLOOKUP(IF(P910-'data'!$G$24&lt;0,0,P910-'data'!$G$24),P2:Q1104,2)</f>
        <v>41.4634350907016</v>
      </c>
    </row>
    <row r="911" ht="20.05" customHeight="1">
      <c r="A911" s="22">
        <f>$A910+C910</f>
        <v>4532.560866034490</v>
      </c>
      <c r="B911" s="23">
        <v>3.5</v>
      </c>
      <c r="C911" s="24">
        <v>5</v>
      </c>
      <c r="D911" t="b" s="25">
        <f>D$3</f>
        <v>1</v>
      </c>
      <c r="E911" s="24">
        <f>IF(B911-B910&gt;0,(B911-B910)/'data'!$G$26*100-1,E910-C911)</f>
        <v>-900.188200270933</v>
      </c>
      <c r="F911" s="25">
        <f>3600*(B911*'data'!$C$15/1000-H911-I911)/C911</f>
        <v>519.842625648682</v>
      </c>
      <c r="G911" s="25">
        <f>IF(N911&gt;B911,0,IF(E911&gt;0,'data'!$H$29,IF(F911&lt;0,0,F911)))</f>
        <v>519.842625648682</v>
      </c>
      <c r="H911" s="30">
        <f>(J911*'data'!$C$16+K911*OFFSET('data'!$C$17,0,$D$3)-I910*(OFFSET('data'!$C$18,0,$D$3)+'data'!$C$19+OFFSET('data'!$C$20,0,$D$3)))*$C911/60</f>
        <v>-0.722320358063495</v>
      </c>
      <c r="I911" s="30">
        <f>(G910/60)*$C911/60+H911+I910</f>
        <v>22.9090491056844</v>
      </c>
      <c r="J911" s="30">
        <f>J910+('data'!$C$19*I910-'data'!$C$16*J910)*$C911/60</f>
        <v>87.0319246280532</v>
      </c>
      <c r="K911" s="30">
        <f>K910+(OFFSET('data'!$C$20,0,$D$3)*I910-OFFSET('data'!$C$17,0,$D$3)*K910)*$C911/60</f>
        <v>162.356270733774</v>
      </c>
      <c r="L911" s="28">
        <f>$A911/60</f>
        <v>75.5426811005748</v>
      </c>
      <c r="M911" s="24">
        <f>I911/'data'!$C$15*1000</f>
        <v>3.50004838721031</v>
      </c>
      <c r="N911" s="24">
        <f>N910+'data'!$G$21*(M910-N910)/60*C910</f>
        <v>3.46183296879599</v>
      </c>
      <c r="O911" s="25">
        <f>IF(N911&lt;='data'!$G$22,1.89,1.47)</f>
        <v>1.47</v>
      </c>
      <c r="P911" s="24">
        <f>$A911</f>
        <v>4532.560866034490</v>
      </c>
      <c r="Q911" s="29">
        <f>'data'!$G$23-'data'!$G$23*(1-('data'!$G$22^O911)/('data'!$G$22^O911+N911^O911))</f>
        <v>41.440694321602</v>
      </c>
      <c r="R911" s="29">
        <f>VLOOKUP(IF(P911-'data'!$G$24&lt;0,0,P911-'data'!$G$24),P2:Q1104,2)</f>
        <v>41.4587771311127</v>
      </c>
    </row>
    <row r="912" ht="20.05" customHeight="1">
      <c r="A912" s="22">
        <f>$A911+C911</f>
        <v>4537.560866034490</v>
      </c>
      <c r="B912" s="23">
        <v>3.5</v>
      </c>
      <c r="C912" s="24">
        <v>5</v>
      </c>
      <c r="D912" t="b" s="25">
        <f>D$3</f>
        <v>1</v>
      </c>
      <c r="E912" s="24">
        <f>IF(B912-B911&gt;0,(B912-B911)/'data'!$G$26*100-1,E911-C912)</f>
        <v>-905.188200270933</v>
      </c>
      <c r="F912" s="25">
        <f>3600*(B912*'data'!$C$15/1000-H912-I912)/C912</f>
        <v>519.616770989972</v>
      </c>
      <c r="G912" s="25">
        <f>IF(N912&gt;B912,0,IF(E912&gt;0,'data'!$H$29,IF(F912&lt;0,0,F912)))</f>
        <v>519.616770989972</v>
      </c>
      <c r="H912" s="30">
        <f>(J912*'data'!$C$16+K912*OFFSET('data'!$C$17,0,$D$3)-I911*(OFFSET('data'!$C$18,0,$D$3)+'data'!$C$19+OFFSET('data'!$C$20,0,$D$3)))*$C912/60</f>
        <v>-0.722005158885909</v>
      </c>
      <c r="I912" s="30">
        <f>(G911/60)*$C912/60+H912+I911</f>
        <v>22.9090475935328</v>
      </c>
      <c r="J912" s="30">
        <f>J911+('data'!$C$19*I911-'data'!$C$16*J911)*$C912/60</f>
        <v>87.07485607142409</v>
      </c>
      <c r="K912" s="30">
        <f>K911+(OFFSET('data'!$C$20,0,$D$3)*I911-OFFSET('data'!$C$17,0,$D$3)*K911)*$C912/60</f>
        <v>162.520956793286</v>
      </c>
      <c r="L912" s="28">
        <f>$A912/60</f>
        <v>75.6260144339082</v>
      </c>
      <c r="M912" s="24">
        <f>I912/'data'!$C$15*1000</f>
        <v>3.50004815618353</v>
      </c>
      <c r="N912" s="24">
        <f>N911+'data'!$G$21*(M911-N911)/60*C911</f>
        <v>3.46228265777289</v>
      </c>
      <c r="O912" s="25">
        <f>IF(N912&lt;='data'!$G$22,1.89,1.47)</f>
        <v>1.47</v>
      </c>
      <c r="P912" s="24">
        <f>$A912</f>
        <v>4537.560866034490</v>
      </c>
      <c r="Q912" s="29">
        <f>'data'!$G$23-'data'!$G$23*(1-('data'!$G$22^O912)/('data'!$G$22^O912+N912^O912))</f>
        <v>41.4363075817114</v>
      </c>
      <c r="R912" s="29">
        <f>VLOOKUP(IF(P912-'data'!$G$24&lt;0,0,P912-'data'!$G$24),P2:Q1104,2)</f>
        <v>41.4541747415758</v>
      </c>
    </row>
    <row r="913" ht="20.05" customHeight="1">
      <c r="A913" s="22">
        <f>$A912+C912</f>
        <v>4542.560866034490</v>
      </c>
      <c r="B913" s="23">
        <v>3.5</v>
      </c>
      <c r="C913" s="24">
        <v>5</v>
      </c>
      <c r="D913" t="b" s="25">
        <f>D$3</f>
        <v>1</v>
      </c>
      <c r="E913" s="24">
        <f>IF(B913-B912&gt;0,(B913-B912)/'data'!$G$26*100-1,E912-C913)</f>
        <v>-910.188200270933</v>
      </c>
      <c r="F913" s="25">
        <f>3600*(B913*'data'!$C$15/1000-H913-I913)/C913</f>
        <v>519.391992491773</v>
      </c>
      <c r="G913" s="25">
        <f>IF(N913&gt;B913,0,IF(E913&gt;0,'data'!$H$29,IF(F913&lt;0,0,F913)))</f>
        <v>519.391992491773</v>
      </c>
      <c r="H913" s="30">
        <f>(J913*'data'!$C$16+K913*OFFSET('data'!$C$17,0,$D$3)-I912*(OFFSET('data'!$C$18,0,$D$3)+'data'!$C$19+OFFSET('data'!$C$20,0,$D$3)))*$C913/60</f>
        <v>-0.7216914631178</v>
      </c>
      <c r="I913" s="30">
        <f>(G912/60)*$C913/60+H913+I912</f>
        <v>22.9090460901233</v>
      </c>
      <c r="J913" s="30">
        <f>J912+('data'!$C$19*I912-'data'!$C$16*J912)*$C913/60</f>
        <v>87.1175355411923</v>
      </c>
      <c r="K913" s="30">
        <f>K912+(OFFSET('data'!$C$20,0,$D$3)*I912-OFFSET('data'!$C$17,0,$D$3)*K912)*$C913/60</f>
        <v>162.685579661694</v>
      </c>
      <c r="L913" s="28">
        <f>$A913/60</f>
        <v>75.7093477672415</v>
      </c>
      <c r="M913" s="24">
        <f>I913/'data'!$C$15*1000</f>
        <v>3.50004792649237</v>
      </c>
      <c r="N913" s="24">
        <f>N912+'data'!$G$21*(M912-N912)/60*C912</f>
        <v>3.46272705244517</v>
      </c>
      <c r="O913" s="25">
        <f>IF(N913&lt;='data'!$G$22,1.89,1.47)</f>
        <v>1.47</v>
      </c>
      <c r="P913" s="24">
        <f>$A913</f>
        <v>4542.560866034490</v>
      </c>
      <c r="Q913" s="29">
        <f>'data'!$G$23-'data'!$G$23*(1-('data'!$G$22^O913)/('data'!$G$22^O913+N913^O913))</f>
        <v>41.4319731373341</v>
      </c>
      <c r="R913" s="29">
        <f>VLOOKUP(IF(P913-'data'!$G$24&lt;0,0,P913-'data'!$G$24),P2:Q1104,2)</f>
        <v>41.449627250780</v>
      </c>
    </row>
    <row r="914" ht="20.05" customHeight="1">
      <c r="A914" s="22">
        <f>$A913+C913</f>
        <v>4547.560866034490</v>
      </c>
      <c r="B914" s="23">
        <v>3.5</v>
      </c>
      <c r="C914" s="24">
        <v>5</v>
      </c>
      <c r="D914" t="b" s="25">
        <f>D$3</f>
        <v>1</v>
      </c>
      <c r="E914" s="24">
        <f>IF(B914-B913&gt;0,(B914-B913)/'data'!$G$26*100-1,E913-C914)</f>
        <v>-915.188200270933</v>
      </c>
      <c r="F914" s="25">
        <f>3600*(B914*'data'!$C$15/1000-H914-I914)/C914</f>
        <v>519.168283933533</v>
      </c>
      <c r="G914" s="25">
        <f>IF(N914&gt;B914,0,IF(E914&gt;0,'data'!$H$29,IF(F914&lt;0,0,F914)))</f>
        <v>519.168283933533</v>
      </c>
      <c r="H914" s="30">
        <f>(J914*'data'!$C$16+K914*OFFSET('data'!$C$17,0,$D$3)-I913*(OFFSET('data'!$C$18,0,$D$3)+'data'!$C$19+OFFSET('data'!$C$20,0,$D$3)))*$C914/60</f>
        <v>-0.721379262068311</v>
      </c>
      <c r="I914" s="30">
        <f>(G913/60)*$C914/60+H914+I913</f>
        <v>22.9090445954047</v>
      </c>
      <c r="J914" s="30">
        <f>J913+('data'!$C$19*I913-'data'!$C$16*J913)*$C914/60</f>
        <v>87.15996451624019</v>
      </c>
      <c r="K914" s="30">
        <f>K913+(OFFSET('data'!$C$20,0,$D$3)*I913-OFFSET('data'!$C$17,0,$D$3)*K913)*$C914/60</f>
        <v>162.850139363326</v>
      </c>
      <c r="L914" s="28">
        <f>$A914/60</f>
        <v>75.7926811005748</v>
      </c>
      <c r="M914" s="24">
        <f>I914/'data'!$C$15*1000</f>
        <v>3.50004769812901</v>
      </c>
      <c r="N914" s="24">
        <f>N913+'data'!$G$21*(M913-N913)/60*C913</f>
        <v>3.46316621512776</v>
      </c>
      <c r="O914" s="25">
        <f>IF(N914&lt;='data'!$G$22,1.89,1.47)</f>
        <v>1.47</v>
      </c>
      <c r="P914" s="24">
        <f>$A914</f>
        <v>4547.560866034490</v>
      </c>
      <c r="Q914" s="29">
        <f>'data'!$G$23-'data'!$G$23*(1-('data'!$G$22^O914)/('data'!$G$22^O914+N914^O914))</f>
        <v>41.4276903576412</v>
      </c>
      <c r="R914" s="29">
        <f>VLOOKUP(IF(P914-'data'!$G$24&lt;0,0,P914-'data'!$G$24),P2:Q1104,2)</f>
        <v>41.4451339957226</v>
      </c>
    </row>
    <row r="915" ht="20.05" customHeight="1">
      <c r="A915" s="22">
        <f>$A914+C914</f>
        <v>4552.560866034490</v>
      </c>
      <c r="B915" s="23">
        <v>3.5</v>
      </c>
      <c r="C915" s="24">
        <v>5</v>
      </c>
      <c r="D915" t="b" s="25">
        <f>D$3</f>
        <v>1</v>
      </c>
      <c r="E915" s="24">
        <f>IF(B915-B914&gt;0,(B915-B914)/'data'!$G$26*100-1,E914-C915)</f>
        <v>-920.188200270933</v>
      </c>
      <c r="F915" s="25">
        <f>3600*(B915*'data'!$C$15/1000-H915-I915)/C915</f>
        <v>518.945639131246</v>
      </c>
      <c r="G915" s="25">
        <f>IF(N915&gt;B915,0,IF(E915&gt;0,'data'!$H$29,IF(F915&lt;0,0,F915)))</f>
        <v>518.945639131246</v>
      </c>
      <c r="H915" s="30">
        <f>(J915*'data'!$C$16+K915*OFFSET('data'!$C$17,0,$D$3)-I914*(OFFSET('data'!$C$18,0,$D$3)+'data'!$C$19+OFFSET('data'!$C$20,0,$D$3)))*$C915/60</f>
        <v>-0.721068547097545</v>
      </c>
      <c r="I915" s="30">
        <f>(G914/60)*$C915/60+H915+I914</f>
        <v>22.909043109326</v>
      </c>
      <c r="J915" s="30">
        <f>J914+('data'!$C$19*I914-'data'!$C$16*J914)*$C915/60</f>
        <v>87.20214446677051</v>
      </c>
      <c r="K915" s="30">
        <f>K914+(OFFSET('data'!$C$20,0,$D$3)*I914-OFFSET('data'!$C$17,0,$D$3)*K914)*$C915/60</f>
        <v>163.014635922499</v>
      </c>
      <c r="L915" s="28">
        <f>$A915/60</f>
        <v>75.8760144339082</v>
      </c>
      <c r="M915" s="24">
        <f>I915/'data'!$C$15*1000</f>
        <v>3.50004747108566</v>
      </c>
      <c r="N915" s="24">
        <f>N914+'data'!$G$21*(M914-N914)/60*C914</f>
        <v>3.46360020740223</v>
      </c>
      <c r="O915" s="25">
        <f>IF(N915&lt;='data'!$G$22,1.89,1.47)</f>
        <v>1.47</v>
      </c>
      <c r="P915" s="24">
        <f>$A915</f>
        <v>4552.560866034490</v>
      </c>
      <c r="Q915" s="29">
        <f>'data'!$G$23-'data'!$G$23*(1-('data'!$G$22^O915)/('data'!$G$22^O915+N915^O915))</f>
        <v>41.4234586195888</v>
      </c>
      <c r="R915" s="29">
        <f>VLOOKUP(IF(P915-'data'!$G$24&lt;0,0,P915-'data'!$G$24),P2:Q1104,2)</f>
        <v>41.440694321602</v>
      </c>
    </row>
    <row r="916" ht="20.05" customHeight="1">
      <c r="A916" s="22">
        <f>$A915+C915</f>
        <v>4557.560866034490</v>
      </c>
      <c r="B916" s="23">
        <v>3.5</v>
      </c>
      <c r="C916" s="24">
        <v>5</v>
      </c>
      <c r="D916" t="b" s="25">
        <f>D$3</f>
        <v>1</v>
      </c>
      <c r="E916" s="24">
        <f>IF(B916-B915&gt;0,(B916-B915)/'data'!$G$26*100-1,E915-C916)</f>
        <v>-925.188200270933</v>
      </c>
      <c r="F916" s="25">
        <f>3600*(B916*'data'!$C$15/1000-H916-I916)/C916</f>
        <v>518.724051937158</v>
      </c>
      <c r="G916" s="25">
        <f>IF(N916&gt;B916,0,IF(E916&gt;0,'data'!$H$29,IF(F916&lt;0,0,F916)))</f>
        <v>518.724051937158</v>
      </c>
      <c r="H916" s="30">
        <f>(J916*'data'!$C$16+K916*OFFSET('data'!$C$17,0,$D$3)-I915*(OFFSET('data'!$C$18,0,$D$3)+'data'!$C$19+OFFSET('data'!$C$20,0,$D$3)))*$C916/60</f>
        <v>-0.720759309616257</v>
      </c>
      <c r="I916" s="30">
        <f>(G915/60)*$C916/60+H916+I915</f>
        <v>22.9090416318365</v>
      </c>
      <c r="J916" s="30">
        <f>J915+('data'!$C$19*I915-'data'!$C$16*J915)*$C916/60</f>
        <v>87.24407685435681</v>
      </c>
      <c r="K916" s="30">
        <f>K915+(OFFSET('data'!$C$20,0,$D$3)*I915-OFFSET('data'!$C$17,0,$D$3)*K915)*$C916/60</f>
        <v>163.179069363522</v>
      </c>
      <c r="L916" s="28">
        <f>$A916/60</f>
        <v>75.9593477672415</v>
      </c>
      <c r="M916" s="24">
        <f>I916/'data'!$C$15*1000</f>
        <v>3.50004724535456</v>
      </c>
      <c r="N916" s="24">
        <f>N915+'data'!$G$21*(M915-N915)/60*C915</f>
        <v>3.4640290901254</v>
      </c>
      <c r="O916" s="25">
        <f>IF(N916&lt;='data'!$G$22,1.89,1.47)</f>
        <v>1.47</v>
      </c>
      <c r="P916" s="24">
        <f>$A916</f>
        <v>4557.560866034490</v>
      </c>
      <c r="Q916" s="29">
        <f>'data'!$G$23-'data'!$G$23*(1-('data'!$G$22^O916)/('data'!$G$22^O916+N916^O916))</f>
        <v>41.4192773078193</v>
      </c>
      <c r="R916" s="29">
        <f>VLOOKUP(IF(P916-'data'!$G$24&lt;0,0,P916-'data'!$G$24),P2:Q1104,2)</f>
        <v>41.4363075817114</v>
      </c>
    </row>
    <row r="917" ht="20.05" customHeight="1">
      <c r="A917" s="22">
        <f>$A916+C916</f>
        <v>4562.560866034490</v>
      </c>
      <c r="B917" s="23">
        <v>3.5</v>
      </c>
      <c r="C917" s="24">
        <v>5</v>
      </c>
      <c r="D917" t="b" s="25">
        <f>D$3</f>
        <v>1</v>
      </c>
      <c r="E917" s="24">
        <f>IF(B917-B916&gt;0,(B917-B916)/'data'!$G$26*100-1,E916-C917)</f>
        <v>-930.188200270933</v>
      </c>
      <c r="F917" s="25">
        <f>3600*(B917*'data'!$C$15/1000-H917-I917)/C917</f>
        <v>518.503516239489</v>
      </c>
      <c r="G917" s="25">
        <f>IF(N917&gt;B917,0,IF(E917&gt;0,'data'!$H$29,IF(F917&lt;0,0,F917)))</f>
        <v>518.503516239489</v>
      </c>
      <c r="H917" s="30">
        <f>(J917*'data'!$C$16+K917*OFFSET('data'!$C$17,0,$D$3)-I916*(OFFSET('data'!$C$18,0,$D$3)+'data'!$C$19+OFFSET('data'!$C$20,0,$D$3)))*$C917/60</f>
        <v>-0.720451541085561</v>
      </c>
      <c r="I917" s="30">
        <f>(G916/60)*$C917/60+H917+I916</f>
        <v>22.9090401628859</v>
      </c>
      <c r="J917" s="30">
        <f>J916+('data'!$C$19*I916-'data'!$C$16*J916)*$C917/60</f>
        <v>87.2857631319946</v>
      </c>
      <c r="K917" s="30">
        <f>K916+(OFFSET('data'!$C$20,0,$D$3)*I916-OFFSET('data'!$C$17,0,$D$3)*K916)*$C917/60</f>
        <v>163.343439710693</v>
      </c>
      <c r="L917" s="28">
        <f>$A917/60</f>
        <v>76.0426811005748</v>
      </c>
      <c r="M917" s="24">
        <f>I917/'data'!$C$15*1000</f>
        <v>3.50004702092804</v>
      </c>
      <c r="N917" s="24">
        <f>N916+'data'!$G$21*(M916-N916)/60*C916</f>
        <v>3.46445292343789</v>
      </c>
      <c r="O917" s="25">
        <f>IF(N917&lt;='data'!$G$22,1.89,1.47)</f>
        <v>1.47</v>
      </c>
      <c r="P917" s="24">
        <f>$A917</f>
        <v>4562.560866034490</v>
      </c>
      <c r="Q917" s="29">
        <f>'data'!$G$23-'data'!$G$23*(1-('data'!$G$22^O917)/('data'!$G$22^O917+N917^O917))</f>
        <v>41.4151458145612</v>
      </c>
      <c r="R917" s="29">
        <f>VLOOKUP(IF(P917-'data'!$G$24&lt;0,0,P917-'data'!$G$24),P2:Q1104,2)</f>
        <v>41.4319731373341</v>
      </c>
    </row>
    <row r="918" ht="20.05" customHeight="1">
      <c r="A918" s="22">
        <f>$A917+C917</f>
        <v>4567.560866034490</v>
      </c>
      <c r="B918" s="23">
        <v>3.5</v>
      </c>
      <c r="C918" s="24">
        <v>5</v>
      </c>
      <c r="D918" t="b" s="25">
        <f>D$3</f>
        <v>1</v>
      </c>
      <c r="E918" s="24">
        <f>IF(B918-B917&gt;0,(B918-B917)/'data'!$G$26*100-1,E917-C918)</f>
        <v>-935.188200270933</v>
      </c>
      <c r="F918" s="25">
        <f>3600*(B918*'data'!$C$15/1000-H918-I918)/C918</f>
        <v>518.284025962365</v>
      </c>
      <c r="G918" s="25">
        <f>IF(N918&gt;B918,0,IF(E918&gt;0,'data'!$H$29,IF(F918&lt;0,0,F918)))</f>
        <v>518.284025962365</v>
      </c>
      <c r="H918" s="30">
        <f>(J918*'data'!$C$16+K918*OFFSET('data'!$C$17,0,$D$3)-I917*(OFFSET('data'!$C$18,0,$D$3)+'data'!$C$19+OFFSET('data'!$C$20,0,$D$3)))*$C918/60</f>
        <v>-0.720145233016644</v>
      </c>
      <c r="I918" s="30">
        <f>(G917/60)*$C918/60+H918+I917</f>
        <v>22.9090387024241</v>
      </c>
      <c r="J918" s="30">
        <f>J917+('data'!$C$19*I917-'data'!$C$16*J917)*$C918/60</f>
        <v>87.3272047441514</v>
      </c>
      <c r="K918" s="30">
        <f>K917+(OFFSET('data'!$C$20,0,$D$3)*I917-OFFSET('data'!$C$17,0,$D$3)*K917)*$C918/60</f>
        <v>163.507746988301</v>
      </c>
      <c r="L918" s="28">
        <f>$A918/60</f>
        <v>76.1260144339082</v>
      </c>
      <c r="M918" s="24">
        <f>I918/'data'!$C$15*1000</f>
        <v>3.50004679779844</v>
      </c>
      <c r="N918" s="24">
        <f>N917+'data'!$G$21*(M917-N917)/60*C917</f>
        <v>3.46487176677255</v>
      </c>
      <c r="O918" s="25">
        <f>IF(N918&lt;='data'!$G$22,1.89,1.47)</f>
        <v>1.47</v>
      </c>
      <c r="P918" s="24">
        <f>$A918</f>
        <v>4567.560866034490</v>
      </c>
      <c r="Q918" s="29">
        <f>'data'!$G$23-'data'!$G$23*(1-('data'!$G$22^O918)/('data'!$G$22^O918+N918^O918))</f>
        <v>41.4110635395325</v>
      </c>
      <c r="R918" s="29">
        <f>VLOOKUP(IF(P918-'data'!$G$24&lt;0,0,P918-'data'!$G$24),P2:Q1104,2)</f>
        <v>41.4276903576412</v>
      </c>
    </row>
    <row r="919" ht="20.05" customHeight="1">
      <c r="A919" s="22">
        <f>$A918+C918</f>
        <v>4572.560866034490</v>
      </c>
      <c r="B919" s="23">
        <v>3.5</v>
      </c>
      <c r="C919" s="24">
        <v>5</v>
      </c>
      <c r="D919" t="b" s="25">
        <f>D$3</f>
        <v>1</v>
      </c>
      <c r="E919" s="24">
        <f>IF(B919-B918&gt;0,(B919-B918)/'data'!$G$26*100-1,E918-C919)</f>
        <v>-940.188200270933</v>
      </c>
      <c r="F919" s="25">
        <f>3600*(B919*'data'!$C$15/1000-H919-I919)/C919</f>
        <v>518.065575065456</v>
      </c>
      <c r="G919" s="25">
        <f>IF(N919&gt;B919,0,IF(E919&gt;0,'data'!$H$29,IF(F919&lt;0,0,F919)))</f>
        <v>518.065575065456</v>
      </c>
      <c r="H919" s="30">
        <f>(J919*'data'!$C$16+K919*OFFSET('data'!$C$17,0,$D$3)-I918*(OFFSET('data'!$C$18,0,$D$3)+'data'!$C$19+OFFSET('data'!$C$20,0,$D$3)))*$C919/60</f>
        <v>-0.71984037697046</v>
      </c>
      <c r="I919" s="30">
        <f>(G918/60)*$C919/60+H919+I918</f>
        <v>22.9090372504014</v>
      </c>
      <c r="J919" s="30">
        <f>J918+('data'!$C$19*I918-'data'!$C$16*J918)*$C919/60</f>
        <v>87.3684031268169</v>
      </c>
      <c r="K919" s="30">
        <f>K918+(OFFSET('data'!$C$20,0,$D$3)*I918-OFFSET('data'!$C$17,0,$D$3)*K918)*$C919/60</f>
        <v>163.671991220623</v>
      </c>
      <c r="L919" s="28">
        <f>$A919/60</f>
        <v>76.2093477672415</v>
      </c>
      <c r="M919" s="24">
        <f>I919/'data'!$C$15*1000</f>
        <v>3.50004657595817</v>
      </c>
      <c r="N919" s="24">
        <f>N918+'data'!$G$21*(M918-N918)/60*C918</f>
        <v>3.46528567886277</v>
      </c>
      <c r="O919" s="25">
        <f>IF(N919&lt;='data'!$G$22,1.89,1.47)</f>
        <v>1.47</v>
      </c>
      <c r="P919" s="24">
        <f>$A919</f>
        <v>4572.560866034490</v>
      </c>
      <c r="Q919" s="29">
        <f>'data'!$G$23-'data'!$G$23*(1-('data'!$G$22^O919)/('data'!$G$22^O919+N919^O919))</f>
        <v>41.407029889844</v>
      </c>
      <c r="R919" s="29">
        <f>VLOOKUP(IF(P919-'data'!$G$24&lt;0,0,P919-'data'!$G$24),P2:Q1104,2)</f>
        <v>41.4234586195888</v>
      </c>
    </row>
    <row r="920" ht="20.05" customHeight="1">
      <c r="A920" s="22">
        <f>$A919+C919</f>
        <v>4577.560866034490</v>
      </c>
      <c r="B920" s="23">
        <v>3.5</v>
      </c>
      <c r="C920" s="24">
        <v>5</v>
      </c>
      <c r="D920" t="b" s="25">
        <f>D$3</f>
        <v>1</v>
      </c>
      <c r="E920" s="24">
        <f>IF(B920-B919&gt;0,(B920-B919)/'data'!$G$26*100-1,E919-C920)</f>
        <v>-945.188200270933</v>
      </c>
      <c r="F920" s="25">
        <f>3600*(B920*'data'!$C$15/1000-H920-I920)/C920</f>
        <v>517.8481575439901</v>
      </c>
      <c r="G920" s="25">
        <f>IF(N920&gt;B920,0,IF(E920&gt;0,'data'!$H$29,IF(F920&lt;0,0,F920)))</f>
        <v>517.8481575439901</v>
      </c>
      <c r="H920" s="30">
        <f>(J920*'data'!$C$16+K920*OFFSET('data'!$C$17,0,$D$3)-I919*(OFFSET('data'!$C$18,0,$D$3)+'data'!$C$19+OFFSET('data'!$C$20,0,$D$3)))*$C920/60</f>
        <v>-0.719536964557446</v>
      </c>
      <c r="I920" s="30">
        <f>(G919/60)*$C920/60+H920+I919</f>
        <v>22.9090358067682</v>
      </c>
      <c r="J920" s="30">
        <f>J919+('data'!$C$19*I919-'data'!$C$16*J919)*$C920/60</f>
        <v>87.4093597075526</v>
      </c>
      <c r="K920" s="30">
        <f>K919+(OFFSET('data'!$C$20,0,$D$3)*I919-OFFSET('data'!$C$17,0,$D$3)*K919)*$C920/60</f>
        <v>163.836172431929</v>
      </c>
      <c r="L920" s="28">
        <f>$A920/60</f>
        <v>76.2926811005748</v>
      </c>
      <c r="M920" s="24">
        <f>I920/'data'!$C$15*1000</f>
        <v>3.50004635539965</v>
      </c>
      <c r="N920" s="24">
        <f>N919+'data'!$G$21*(M919-N919)/60*C919</f>
        <v>3.46569471775072</v>
      </c>
      <c r="O920" s="25">
        <f>IF(N920&lt;='data'!$G$22,1.89,1.47)</f>
        <v>1.47</v>
      </c>
      <c r="P920" s="24">
        <f>$A920</f>
        <v>4577.560866034490</v>
      </c>
      <c r="Q920" s="29">
        <f>'data'!$G$23-'data'!$G$23*(1-('data'!$G$22^O920)/('data'!$G$22^O920+N920^O920))</f>
        <v>41.4030442799053</v>
      </c>
      <c r="R920" s="29">
        <f>VLOOKUP(IF(P920-'data'!$G$24&lt;0,0,P920-'data'!$G$24),P2:Q1104,2)</f>
        <v>41.4192773078193</v>
      </c>
    </row>
    <row r="921" ht="20.05" customHeight="1">
      <c r="A921" s="22">
        <f>$A920+C920</f>
        <v>4582.560866034490</v>
      </c>
      <c r="B921" s="23">
        <v>3.5</v>
      </c>
      <c r="C921" s="24">
        <v>5</v>
      </c>
      <c r="D921" t="b" s="25">
        <f>D$3</f>
        <v>1</v>
      </c>
      <c r="E921" s="24">
        <f>IF(B921-B920&gt;0,(B921-B920)/'data'!$G$26*100-1,E920-C921)</f>
        <v>-950.188200270933</v>
      </c>
      <c r="F921" s="25">
        <f>3600*(B921*'data'!$C$15/1000-H921-I921)/C921</f>
        <v>517.631767428244</v>
      </c>
      <c r="G921" s="25">
        <f>IF(N921&gt;B921,0,IF(E921&gt;0,'data'!$H$29,IF(F921&lt;0,0,F921)))</f>
        <v>517.631767428244</v>
      </c>
      <c r="H921" s="30">
        <f>(J921*'data'!$C$16+K921*OFFSET('data'!$C$17,0,$D$3)-I920*(OFFSET('data'!$C$18,0,$D$3)+'data'!$C$19+OFFSET('data'!$C$20,0,$D$3)))*$C921/60</f>
        <v>-0.71923498743722</v>
      </c>
      <c r="I921" s="30">
        <f>(G920/60)*$C921/60+H921+I920</f>
        <v>22.9090343714754</v>
      </c>
      <c r="J921" s="30">
        <f>J920+('data'!$C$19*I920-'data'!$C$16*J920)*$C921/60</f>
        <v>87.4500759055415</v>
      </c>
      <c r="K921" s="30">
        <f>K920+(OFFSET('data'!$C$20,0,$D$3)*I920-OFFSET('data'!$C$17,0,$D$3)*K920)*$C921/60</f>
        <v>164.000290646478</v>
      </c>
      <c r="L921" s="28">
        <f>$A921/60</f>
        <v>76.3760144339082</v>
      </c>
      <c r="M921" s="24">
        <f>I921/'data'!$C$15*1000</f>
        <v>3.50004613611537</v>
      </c>
      <c r="N921" s="24">
        <f>N920+'data'!$G$21*(M920-N920)/60*C920</f>
        <v>3.4660989407955</v>
      </c>
      <c r="O921" s="25">
        <f>IF(N921&lt;='data'!$G$22,1.89,1.47)</f>
        <v>1.47</v>
      </c>
      <c r="P921" s="24">
        <f>$A921</f>
        <v>4582.560866034490</v>
      </c>
      <c r="Q921" s="29">
        <f>'data'!$G$23-'data'!$G$23*(1-('data'!$G$22^O921)/('data'!$G$22^O921+N921^O921))</f>
        <v>41.3991061313302</v>
      </c>
      <c r="R921" s="29">
        <f>VLOOKUP(IF(P921-'data'!$G$24&lt;0,0,P921-'data'!$G$24),P2:Q1104,2)</f>
        <v>41.4151458145612</v>
      </c>
    </row>
    <row r="922" ht="20.05" customHeight="1">
      <c r="A922" s="22">
        <f>$A921+C921</f>
        <v>4587.560866034490</v>
      </c>
      <c r="B922" s="23">
        <v>3.5</v>
      </c>
      <c r="C922" s="24">
        <v>5</v>
      </c>
      <c r="D922" t="b" s="25">
        <f>D$3</f>
        <v>1</v>
      </c>
      <c r="E922" s="24">
        <f>IF(B922-B921&gt;0,(B922-B921)/'data'!$G$26*100-1,E921-C922)</f>
        <v>-955.188200270933</v>
      </c>
      <c r="F922" s="25">
        <f>3600*(B922*'data'!$C$15/1000-H922-I922)/C922</f>
        <v>517.416398783564</v>
      </c>
      <c r="G922" s="25">
        <f>IF(N922&gt;B922,0,IF(E922&gt;0,'data'!$H$29,IF(F922&lt;0,0,F922)))</f>
        <v>517.416398783564</v>
      </c>
      <c r="H922" s="30">
        <f>(J922*'data'!$C$16+K922*OFFSET('data'!$C$17,0,$D$3)-I921*(OFFSET('data'!$C$18,0,$D$3)+'data'!$C$19+OFFSET('data'!$C$20,0,$D$3)))*$C922/60</f>
        <v>-0.718934437318309</v>
      </c>
      <c r="I922" s="30">
        <f>(G921/60)*$C922/60+H922+I921</f>
        <v>22.9090329444741</v>
      </c>
      <c r="J922" s="30">
        <f>J921+('data'!$C$19*I921-'data'!$C$16*J921)*$C922/60</f>
        <v>87.490553131637</v>
      </c>
      <c r="K922" s="30">
        <f>K921+(OFFSET('data'!$C$20,0,$D$3)*I921-OFFSET('data'!$C$17,0,$D$3)*K921)*$C922/60</f>
        <v>164.164345888519</v>
      </c>
      <c r="L922" s="28">
        <f>$A922/60</f>
        <v>76.4593477672415</v>
      </c>
      <c r="M922" s="24">
        <f>I922/'data'!$C$15*1000</f>
        <v>3.50004591809787</v>
      </c>
      <c r="N922" s="24">
        <f>N921+'data'!$G$21*(M921-N921)/60*C921</f>
        <v>3.46649840468116</v>
      </c>
      <c r="O922" s="25">
        <f>IF(N922&lt;='data'!$G$22,1.89,1.47)</f>
        <v>1.47</v>
      </c>
      <c r="P922" s="24">
        <f>$A922</f>
        <v>4587.560866034490</v>
      </c>
      <c r="Q922" s="29">
        <f>'data'!$G$23-'data'!$G$23*(1-('data'!$G$22^O922)/('data'!$G$22^O922+N922^O922))</f>
        <v>41.3952148728455</v>
      </c>
      <c r="R922" s="29">
        <f>VLOOKUP(IF(P922-'data'!$G$24&lt;0,0,P922-'data'!$G$24),P2:Q1104,2)</f>
        <v>41.4110635395325</v>
      </c>
    </row>
    <row r="923" ht="20.05" customHeight="1">
      <c r="A923" s="22">
        <f>$A922+C922</f>
        <v>4592.560866034490</v>
      </c>
      <c r="B923" s="23">
        <v>3.5</v>
      </c>
      <c r="C923" s="24">
        <v>5</v>
      </c>
      <c r="D923" t="b" s="25">
        <f>D$3</f>
        <v>1</v>
      </c>
      <c r="E923" s="24">
        <f>IF(B923-B922&gt;0,(B923-B922)/'data'!$G$26*100-1,E922-C923)</f>
        <v>-960.188200270933</v>
      </c>
      <c r="F923" s="25">
        <f>3600*(B923*'data'!$C$15/1000-H923-I923)/C923</f>
        <v>517.2020457101549</v>
      </c>
      <c r="G923" s="25">
        <f>IF(N923&gt;B923,0,IF(E923&gt;0,'data'!$H$29,IF(F923&lt;0,0,F923)))</f>
        <v>517.2020457101549</v>
      </c>
      <c r="H923" s="30">
        <f>(J923*'data'!$C$16+K923*OFFSET('data'!$C$17,0,$D$3)-I922*(OFFSET('data'!$C$18,0,$D$3)+'data'!$C$19+OFFSET('data'!$C$20,0,$D$3)))*$C923/60</f>
        <v>-0.718635305957852</v>
      </c>
      <c r="I923" s="30">
        <f>(G922/60)*$C923/60+H923+I922</f>
        <v>22.9090315257156</v>
      </c>
      <c r="J923" s="30">
        <f>J922+('data'!$C$19*I922-'data'!$C$16*J922)*$C923/60</f>
        <v>87.530792788412</v>
      </c>
      <c r="K923" s="30">
        <f>K922+(OFFSET('data'!$C$20,0,$D$3)*I922-OFFSET('data'!$C$17,0,$D$3)*K922)*$C923/60</f>
        <v>164.328338182291</v>
      </c>
      <c r="L923" s="28">
        <f>$A923/60</f>
        <v>76.5426811005748</v>
      </c>
      <c r="M923" s="24">
        <f>I923/'data'!$C$15*1000</f>
        <v>3.50004570133971</v>
      </c>
      <c r="N923" s="24">
        <f>N922+'data'!$G$21*(M922-N922)/60*C922</f>
        <v>3.46689316542465</v>
      </c>
      <c r="O923" s="25">
        <f>IF(N923&lt;='data'!$G$22,1.89,1.47)</f>
        <v>1.47</v>
      </c>
      <c r="P923" s="24">
        <f>$A923</f>
        <v>4592.560866034490</v>
      </c>
      <c r="Q923" s="29">
        <f>'data'!$G$23-'data'!$G$23*(1-('data'!$G$22^O923)/('data'!$G$22^O923+N923^O923))</f>
        <v>41.3913699401993</v>
      </c>
      <c r="R923" s="29">
        <f>VLOOKUP(IF(P923-'data'!$G$24&lt;0,0,P923-'data'!$G$24),P2:Q1104,2)</f>
        <v>41.407029889844</v>
      </c>
    </row>
    <row r="924" ht="20.05" customHeight="1">
      <c r="A924" s="22">
        <f>$A923+C923</f>
        <v>4597.560866034490</v>
      </c>
      <c r="B924" s="23">
        <v>3.5</v>
      </c>
      <c r="C924" s="24">
        <v>5</v>
      </c>
      <c r="D924" t="b" s="25">
        <f>D$3</f>
        <v>1</v>
      </c>
      <c r="E924" s="24">
        <f>IF(B924-B923&gt;0,(B924-B923)/'data'!$G$26*100-1,E923-C924)</f>
        <v>-965.188200270933</v>
      </c>
      <c r="F924" s="25">
        <f>3600*(B924*'data'!$C$15/1000-H924-I924)/C924</f>
        <v>516.988702342652</v>
      </c>
      <c r="G924" s="25">
        <f>IF(N924&gt;B924,0,IF(E924&gt;0,'data'!$H$29,IF(F924&lt;0,0,F924)))</f>
        <v>516.988702342652</v>
      </c>
      <c r="H924" s="30">
        <f>(J924*'data'!$C$16+K924*OFFSET('data'!$C$17,0,$D$3)-I923*(OFFSET('data'!$C$18,0,$D$3)+'data'!$C$19+OFFSET('data'!$C$20,0,$D$3)))*$C924/60</f>
        <v>-0.71833758516131</v>
      </c>
      <c r="I924" s="30">
        <f>(G923/60)*$C924/60+H924+I923</f>
        <v>22.9090301151517</v>
      </c>
      <c r="J924" s="30">
        <f>J923+('data'!$C$19*I923-'data'!$C$16*J923)*$C924/60</f>
        <v>87.5707962702074</v>
      </c>
      <c r="K924" s="30">
        <f>K923+(OFFSET('data'!$C$20,0,$D$3)*I923-OFFSET('data'!$C$17,0,$D$3)*K923)*$C924/60</f>
        <v>164.492267552023</v>
      </c>
      <c r="L924" s="28">
        <f>$A924/60</f>
        <v>76.6260144339082</v>
      </c>
      <c r="M924" s="24">
        <f>I924/'data'!$C$15*1000</f>
        <v>3.50004548583352</v>
      </c>
      <c r="N924" s="24">
        <f>N923+'data'!$G$21*(M923-N923)/60*C923</f>
        <v>3.46728327838366</v>
      </c>
      <c r="O924" s="25">
        <f>IF(N924&lt;='data'!$G$22,1.89,1.47)</f>
        <v>1.47</v>
      </c>
      <c r="P924" s="24">
        <f>$A924</f>
        <v>4597.560866034490</v>
      </c>
      <c r="Q924" s="29">
        <f>'data'!$G$23-'data'!$G$23*(1-('data'!$G$22^O924)/('data'!$G$22^O924+N924^O924))</f>
        <v>41.387570776072</v>
      </c>
      <c r="R924" s="29">
        <f>VLOOKUP(IF(P924-'data'!$G$24&lt;0,0,P924-'data'!$G$24),P2:Q1104,2)</f>
        <v>41.4030442799053</v>
      </c>
    </row>
    <row r="925" ht="20.05" customHeight="1">
      <c r="A925" s="22">
        <f>$A924+C924</f>
        <v>4602.560866034490</v>
      </c>
      <c r="B925" s="23">
        <v>3.5</v>
      </c>
      <c r="C925" s="24">
        <v>5</v>
      </c>
      <c r="D925" t="b" s="25">
        <f>D$3</f>
        <v>1</v>
      </c>
      <c r="E925" s="24">
        <f>IF(B925-B924&gt;0,(B925-B924)/'data'!$G$26*100-1,E924-C925)</f>
        <v>-970.188200270933</v>
      </c>
      <c r="F925" s="25">
        <f>3600*(B925*'data'!$C$15/1000-H925-I925)/C925</f>
        <v>516.776362850220</v>
      </c>
      <c r="G925" s="25">
        <f>IF(N925&gt;B925,0,IF(E925&gt;0,'data'!$H$29,IF(F925&lt;0,0,F925)))</f>
        <v>516.776362850220</v>
      </c>
      <c r="H925" s="30">
        <f>(J925*'data'!$C$16+K925*OFFSET('data'!$C$17,0,$D$3)-I924*(OFFSET('data'!$C$18,0,$D$3)+'data'!$C$19+OFFSET('data'!$C$20,0,$D$3)))*$C925/60</f>
        <v>-0.718041266782199</v>
      </c>
      <c r="I925" s="30">
        <f>(G924/60)*$C925/60+H925+I924</f>
        <v>22.9090287127343</v>
      </c>
      <c r="J925" s="30">
        <f>J924+('data'!$C$19*I924-'data'!$C$16*J924)*$C925/60</f>
        <v>87.61056496318049</v>
      </c>
      <c r="K925" s="30">
        <f>K924+(OFFSET('data'!$C$20,0,$D$3)*I924-OFFSET('data'!$C$17,0,$D$3)*K924)*$C925/60</f>
        <v>164.656134021936</v>
      </c>
      <c r="L925" s="28">
        <f>$A925/60</f>
        <v>76.7093477672415</v>
      </c>
      <c r="M925" s="24">
        <f>I925/'data'!$C$15*1000</f>
        <v>3.50004527157195</v>
      </c>
      <c r="N925" s="24">
        <f>N924+'data'!$G$21*(M924-N924)/60*C924</f>
        <v>3.46766879826439</v>
      </c>
      <c r="O925" s="25">
        <f>IF(N925&lt;='data'!$G$22,1.89,1.47)</f>
        <v>1.47</v>
      </c>
      <c r="P925" s="24">
        <f>$A925</f>
        <v>4602.560866034490</v>
      </c>
      <c r="Q925" s="29">
        <f>'data'!$G$23-'data'!$G$23*(1-('data'!$G$22^O925)/('data'!$G$22^O925+N925^O925))</f>
        <v>41.3838168299872</v>
      </c>
      <c r="R925" s="29">
        <f>VLOOKUP(IF(P925-'data'!$G$24&lt;0,0,P925-'data'!$G$24),P2:Q1104,2)</f>
        <v>41.3991061313302</v>
      </c>
    </row>
    <row r="926" ht="20.05" customHeight="1">
      <c r="A926" s="22">
        <f>$A925+C925</f>
        <v>4607.560866034490</v>
      </c>
      <c r="B926" s="23">
        <v>3.5</v>
      </c>
      <c r="C926" s="24">
        <v>5</v>
      </c>
      <c r="D926" t="b" s="25">
        <f>D$3</f>
        <v>1</v>
      </c>
      <c r="E926" s="24">
        <f>IF(B926-B925&gt;0,(B926-B925)/'data'!$G$26*100-1,E925-C926)</f>
        <v>-975.188200270933</v>
      </c>
      <c r="F926" s="25">
        <f>3600*(B926*'data'!$C$15/1000-H926-I926)/C926</f>
        <v>516.565021436189</v>
      </c>
      <c r="G926" s="25">
        <f>IF(N926&gt;B926,0,IF(E926&gt;0,'data'!$H$29,IF(F926&lt;0,0,F926)))</f>
        <v>516.565021436189</v>
      </c>
      <c r="H926" s="30">
        <f>(J926*'data'!$C$16+K926*OFFSET('data'!$C$17,0,$D$3)-I925*(OFFSET('data'!$C$18,0,$D$3)+'data'!$C$19+OFFSET('data'!$C$20,0,$D$3)))*$C926/60</f>
        <v>-0.7177463427217891</v>
      </c>
      <c r="I926" s="30">
        <f>(G925/60)*$C926/60+H926+I925</f>
        <v>22.9090273184156</v>
      </c>
      <c r="J926" s="30">
        <f>J925+('data'!$C$19*I925-'data'!$C$16*J925)*$C926/60</f>
        <v>87.6501002453529</v>
      </c>
      <c r="K926" s="30">
        <f>K925+(OFFSET('data'!$C$20,0,$D$3)*I925-OFFSET('data'!$C$17,0,$D$3)*K925)*$C926/60</f>
        <v>164.819937616240</v>
      </c>
      <c r="L926" s="28">
        <f>$A926/60</f>
        <v>76.7926811005748</v>
      </c>
      <c r="M926" s="24">
        <f>I926/'data'!$C$15*1000</f>
        <v>3.50004505854771</v>
      </c>
      <c r="N926" s="24">
        <f>N925+'data'!$G$21*(M925-N925)/60*C925</f>
        <v>3.46804977912922</v>
      </c>
      <c r="O926" s="25">
        <f>IF(N926&lt;='data'!$G$22,1.89,1.47)</f>
        <v>1.47</v>
      </c>
      <c r="P926" s="24">
        <f>$A926</f>
        <v>4607.560866034490</v>
      </c>
      <c r="Q926" s="29">
        <f>'data'!$G$23-'data'!$G$23*(1-('data'!$G$22^O926)/('data'!$G$22^O926+N926^O926))</f>
        <v>41.3801075582248</v>
      </c>
      <c r="R926" s="29">
        <f>VLOOKUP(IF(P926-'data'!$G$24&lt;0,0,P926-'data'!$G$24),P2:Q1104,2)</f>
        <v>41.3952148728455</v>
      </c>
    </row>
    <row r="927" ht="20.05" customHeight="1">
      <c r="A927" s="22">
        <f>$A926+C926</f>
        <v>4612.560866034490</v>
      </c>
      <c r="B927" s="23">
        <v>3.5</v>
      </c>
      <c r="C927" s="24">
        <v>5</v>
      </c>
      <c r="D927" t="b" s="25">
        <f>D$3</f>
        <v>1</v>
      </c>
      <c r="E927" s="24">
        <f>IF(B927-B926&gt;0,(B927-B926)/'data'!$G$26*100-1,E926-C927)</f>
        <v>-980.188200270933</v>
      </c>
      <c r="F927" s="25">
        <f>3600*(B927*'data'!$C$15/1000-H927-I927)/C927</f>
        <v>516.3546723378601</v>
      </c>
      <c r="G927" s="25">
        <f>IF(N927&gt;B927,0,IF(E927&gt;0,'data'!$H$29,IF(F927&lt;0,0,F927)))</f>
        <v>516.3546723378601</v>
      </c>
      <c r="H927" s="30">
        <f>(J927*'data'!$C$16+K927*OFFSET('data'!$C$17,0,$D$3)-I926*(OFFSET('data'!$C$18,0,$D$3)+'data'!$C$19+OFFSET('data'!$C$20,0,$D$3)))*$C927/60</f>
        <v>-0.717452804928832</v>
      </c>
      <c r="I927" s="30">
        <f>(G926/60)*$C927/60+H927+I926</f>
        <v>22.9090259321481</v>
      </c>
      <c r="J927" s="30">
        <f>J926+('data'!$C$19*I926-'data'!$C$16*J926)*$C927/60</f>
        <v>87.68940348665841</v>
      </c>
      <c r="K927" s="30">
        <f>K926+(OFFSET('data'!$C$20,0,$D$3)*I926-OFFSET('data'!$C$17,0,$D$3)*K926)*$C927/60</f>
        <v>164.983678359135</v>
      </c>
      <c r="L927" s="28">
        <f>$A927/60</f>
        <v>76.8760144339082</v>
      </c>
      <c r="M927" s="24">
        <f>I927/'data'!$C$15*1000</f>
        <v>3.50004484675352</v>
      </c>
      <c r="N927" s="24">
        <f>N926+'data'!$G$21*(M926-N926)/60*C926</f>
        <v>3.46842627440428</v>
      </c>
      <c r="O927" s="25">
        <f>IF(N927&lt;='data'!$G$22,1.89,1.47)</f>
        <v>1.47</v>
      </c>
      <c r="P927" s="24">
        <f>$A927</f>
        <v>4612.560866034490</v>
      </c>
      <c r="Q927" s="29">
        <f>'data'!$G$23-'data'!$G$23*(1-('data'!$G$22^O927)/('data'!$G$22^O927+N927^O927))</f>
        <v>41.3764424237346</v>
      </c>
      <c r="R927" s="29">
        <f>VLOOKUP(IF(P927-'data'!$G$24&lt;0,0,P927-'data'!$G$24),P2:Q1104,2)</f>
        <v>41.3913699401993</v>
      </c>
    </row>
    <row r="928" ht="20.05" customHeight="1">
      <c r="A928" s="22">
        <f>$A927+C927</f>
        <v>4617.560866034490</v>
      </c>
      <c r="B928" s="23">
        <v>3.5</v>
      </c>
      <c r="C928" s="24">
        <v>5</v>
      </c>
      <c r="D928" t="b" s="25">
        <f>D$3</f>
        <v>1</v>
      </c>
      <c r="E928" s="24">
        <f>IF(B928-B927&gt;0,(B928-B927)/'data'!$G$26*100-1,E927-C928)</f>
        <v>-985.188200270933</v>
      </c>
      <c r="F928" s="25">
        <f>3600*(B928*'data'!$C$15/1000-H928-I928)/C928</f>
        <v>516.145309826235</v>
      </c>
      <c r="G928" s="25">
        <f>IF(N928&gt;B928,0,IF(E928&gt;0,'data'!$H$29,IF(F928&lt;0,0,F928)))</f>
        <v>516.145309826235</v>
      </c>
      <c r="H928" s="30">
        <f>(J928*'data'!$C$16+K928*OFFSET('data'!$C$17,0,$D$3)-I927*(OFFSET('data'!$C$18,0,$D$3)+'data'!$C$19+OFFSET('data'!$C$20,0,$D$3)))*$C928/60</f>
        <v>-0.717160645399286</v>
      </c>
      <c r="I928" s="30">
        <f>(G927/60)*$C928/60+H928+I927</f>
        <v>22.9090245538847</v>
      </c>
      <c r="J928" s="30">
        <f>J927+('data'!$C$19*I927-'data'!$C$16*J927)*$C928/60</f>
        <v>87.7284760489903</v>
      </c>
      <c r="K928" s="30">
        <f>K927+(OFFSET('data'!$C$20,0,$D$3)*I927-OFFSET('data'!$C$17,0,$D$3)*K927)*$C928/60</f>
        <v>165.147356274811</v>
      </c>
      <c r="L928" s="28">
        <f>$A928/60</f>
        <v>76.9593477672415</v>
      </c>
      <c r="M928" s="24">
        <f>I928/'data'!$C$15*1000</f>
        <v>3.50004463618221</v>
      </c>
      <c r="N928" s="24">
        <f>N927+'data'!$G$21*(M927-N927)/60*C927</f>
        <v>3.46879833688693</v>
      </c>
      <c r="O928" s="25">
        <f>IF(N928&lt;='data'!$G$22,1.89,1.47)</f>
        <v>1.47</v>
      </c>
      <c r="P928" s="24">
        <f>$A928</f>
        <v>4617.560866034490</v>
      </c>
      <c r="Q928" s="29">
        <f>'data'!$G$23-'data'!$G$23*(1-('data'!$G$22^O928)/('data'!$G$22^O928+N928^O928))</f>
        <v>41.3728208960518</v>
      </c>
      <c r="R928" s="29">
        <f>VLOOKUP(IF(P928-'data'!$G$24&lt;0,0,P928-'data'!$G$24),P2:Q1104,2)</f>
        <v>41.387570776072</v>
      </c>
    </row>
    <row r="929" ht="20.05" customHeight="1">
      <c r="A929" s="22">
        <f>$A928+C928</f>
        <v>4622.560866034490</v>
      </c>
      <c r="B929" s="23">
        <v>3.5</v>
      </c>
      <c r="C929" s="24">
        <v>5</v>
      </c>
      <c r="D929" t="b" s="25">
        <f>D$3</f>
        <v>1</v>
      </c>
      <c r="E929" s="24">
        <f>IF(B929-B928&gt;0,(B929-B928)/'data'!$G$26*100-1,E928-C929)</f>
        <v>-990.188200270933</v>
      </c>
      <c r="F929" s="25">
        <f>3600*(B929*'data'!$C$15/1000-H929-I929)/C929</f>
        <v>515.936928206035</v>
      </c>
      <c r="G929" s="25">
        <f>IF(N929&gt;B929,0,IF(E929&gt;0,'data'!$H$29,IF(F929&lt;0,0,F929)))</f>
        <v>515.936928206035</v>
      </c>
      <c r="H929" s="30">
        <f>(J929*'data'!$C$16+K929*OFFSET('data'!$C$17,0,$D$3)-I928*(OFFSET('data'!$C$18,0,$D$3)+'data'!$C$19+OFFSET('data'!$C$20,0,$D$3)))*$C929/60</f>
        <v>-0.716869856176042</v>
      </c>
      <c r="I929" s="30">
        <f>(G928/60)*$C929/60+H929+I928</f>
        <v>22.9090231835784</v>
      </c>
      <c r="J929" s="30">
        <f>J928+('data'!$C$19*I928-'data'!$C$16*J928)*$C929/60</f>
        <v>87.76731928624871</v>
      </c>
      <c r="K929" s="30">
        <f>K928+(OFFSET('data'!$C$20,0,$D$3)*I928-OFFSET('data'!$C$17,0,$D$3)*K928)*$C929/60</f>
        <v>165.310971387449</v>
      </c>
      <c r="L929" s="28">
        <f>$A929/60</f>
        <v>77.0426811005748</v>
      </c>
      <c r="M929" s="24">
        <f>I929/'data'!$C$15*1000</f>
        <v>3.50004442682658</v>
      </c>
      <c r="N929" s="24">
        <f>N928+'data'!$G$21*(M928-N928)/60*C928</f>
        <v>3.46916601875318</v>
      </c>
      <c r="O929" s="25">
        <f>IF(N929&lt;='data'!$G$22,1.89,1.47)</f>
        <v>1.47</v>
      </c>
      <c r="P929" s="24">
        <f>$A929</f>
        <v>4622.560866034490</v>
      </c>
      <c r="Q929" s="29">
        <f>'data'!$G$23-'data'!$G$23*(1-('data'!$G$22^O929)/('data'!$G$22^O929+N929^O929))</f>
        <v>41.3692424512126</v>
      </c>
      <c r="R929" s="29">
        <f>VLOOKUP(IF(P929-'data'!$G$24&lt;0,0,P929-'data'!$G$24),P2:Q1104,2)</f>
        <v>41.3838168299872</v>
      </c>
    </row>
    <row r="930" ht="20.05" customHeight="1">
      <c r="A930" s="22">
        <f>$A929+C929</f>
        <v>4627.560866034490</v>
      </c>
      <c r="B930" s="23">
        <v>3.5</v>
      </c>
      <c r="C930" s="24">
        <v>5</v>
      </c>
      <c r="D930" t="b" s="25">
        <f>D$3</f>
        <v>1</v>
      </c>
      <c r="E930" s="24">
        <f>IF(B930-B929&gt;0,(B930-B929)/'data'!$G$26*100-1,E929-C930)</f>
        <v>-995.188200270933</v>
      </c>
      <c r="F930" s="25">
        <f>3600*(B930*'data'!$C$15/1000-H930-I930)/C930</f>
        <v>515.729521815276</v>
      </c>
      <c r="G930" s="25">
        <f>IF(N930&gt;B930,0,IF(E930&gt;0,'data'!$H$29,IF(F930&lt;0,0,F930)))</f>
        <v>515.729521815276</v>
      </c>
      <c r="H930" s="30">
        <f>(J930*'data'!$C$16+K930*OFFSET('data'!$C$17,0,$D$3)-I929*(OFFSET('data'!$C$18,0,$D$3)+'data'!$C$19+OFFSET('data'!$C$20,0,$D$3)))*$C930/60</f>
        <v>-0.716580429348631</v>
      </c>
      <c r="I930" s="30">
        <f>(G929/60)*$C930/60+H930+I929</f>
        <v>22.9090218211826</v>
      </c>
      <c r="J930" s="30">
        <f>J929+('data'!$C$19*I929-'data'!$C$16*J929)*$C930/60</f>
        <v>87.8059345443875</v>
      </c>
      <c r="K930" s="30">
        <f>K929+(OFFSET('data'!$C$20,0,$D$3)*I929-OFFSET('data'!$C$17,0,$D$3)*K929)*$C930/60</f>
        <v>165.474523721221</v>
      </c>
      <c r="L930" s="28">
        <f>$A930/60</f>
        <v>77.1260144339082</v>
      </c>
      <c r="M930" s="24">
        <f>I930/'data'!$C$15*1000</f>
        <v>3.50004421867952</v>
      </c>
      <c r="N930" s="24">
        <f>N929+'data'!$G$21*(M929-N929)/60*C929</f>
        <v>3.46952937156498</v>
      </c>
      <c r="O930" s="25">
        <f>IF(N930&lt;='data'!$G$22,1.89,1.47)</f>
        <v>1.47</v>
      </c>
      <c r="P930" s="24">
        <f>$A930</f>
        <v>4627.560866034490</v>
      </c>
      <c r="Q930" s="29">
        <f>'data'!$G$23-'data'!$G$23*(1-('data'!$G$22^O930)/('data'!$G$22^O930+N930^O930))</f>
        <v>41.3657065716724</v>
      </c>
      <c r="R930" s="29">
        <f>VLOOKUP(IF(P930-'data'!$G$24&lt;0,0,P930-'data'!$G$24),P2:Q1104,2)</f>
        <v>41.3801075582248</v>
      </c>
    </row>
    <row r="931" ht="20.05" customHeight="1">
      <c r="A931" s="22">
        <f>$A930+C930</f>
        <v>4632.560866034490</v>
      </c>
      <c r="B931" s="23">
        <v>3.5</v>
      </c>
      <c r="C931" s="24">
        <v>5</v>
      </c>
      <c r="D931" t="b" s="25">
        <f>D$3</f>
        <v>1</v>
      </c>
      <c r="E931" s="24">
        <f>IF(B931-B930&gt;0,(B931-B930)/'data'!$G$26*100-1,E930-C931)</f>
        <v>-1000.188200270930</v>
      </c>
      <c r="F931" s="25">
        <f>3600*(B931*'data'!$C$15/1000-H931-I931)/C931</f>
        <v>515.523085025296</v>
      </c>
      <c r="G931" s="25">
        <f>IF(N931&gt;B931,0,IF(E931&gt;0,'data'!$H$29,IF(F931&lt;0,0,F931)))</f>
        <v>515.523085025296</v>
      </c>
      <c r="H931" s="30">
        <f>(J931*'data'!$C$16+K931*OFFSET('data'!$C$17,0,$D$3)-I930*(OFFSET('data'!$C$18,0,$D$3)+'data'!$C$19+OFFSET('data'!$C$20,0,$D$3)))*$C931/60</f>
        <v>-0.71629235705297</v>
      </c>
      <c r="I931" s="30">
        <f>(G930/60)*$C931/60+H931+I930</f>
        <v>22.9090204666508</v>
      </c>
      <c r="J931" s="30">
        <f>J930+('data'!$C$19*I930-'data'!$C$16*J930)*$C931/60</f>
        <v>87.84432316146069</v>
      </c>
      <c r="K931" s="30">
        <f>K930+(OFFSET('data'!$C$20,0,$D$3)*I930-OFFSET('data'!$C$17,0,$D$3)*K930)*$C931/60</f>
        <v>165.638013300287</v>
      </c>
      <c r="L931" s="28">
        <f>$A931/60</f>
        <v>77.2093477672415</v>
      </c>
      <c r="M931" s="24">
        <f>I931/'data'!$C$15*1000</f>
        <v>3.50004401173392</v>
      </c>
      <c r="N931" s="24">
        <f>N930+'data'!$G$21*(M930-N930)/60*C930</f>
        <v>3.46988844627745</v>
      </c>
      <c r="O931" s="25">
        <f>IF(N931&lt;='data'!$G$22,1.89,1.47)</f>
        <v>1.47</v>
      </c>
      <c r="P931" s="24">
        <f>$A931</f>
        <v>4632.560866034490</v>
      </c>
      <c r="Q931" s="29">
        <f>'data'!$G$23-'data'!$G$23*(1-('data'!$G$22^O931)/('data'!$G$22^O931+N931^O931))</f>
        <v>41.3622127462236</v>
      </c>
      <c r="R931" s="29">
        <f>VLOOKUP(IF(P931-'data'!$G$24&lt;0,0,P931-'data'!$G$24),P2:Q1104,2)</f>
        <v>41.3764424237346</v>
      </c>
    </row>
    <row r="932" ht="20.05" customHeight="1">
      <c r="A932" s="22">
        <f>$A931+C931</f>
        <v>4637.560866034490</v>
      </c>
      <c r="B932" s="23">
        <v>3.5</v>
      </c>
      <c r="C932" s="24">
        <v>5</v>
      </c>
      <c r="D932" t="b" s="25">
        <f>D$3</f>
        <v>1</v>
      </c>
      <c r="E932" s="24">
        <f>IF(B932-B931&gt;0,(B932-B931)/'data'!$G$26*100-1,E931-C932)</f>
        <v>-1005.188200270930</v>
      </c>
      <c r="F932" s="25">
        <f>3600*(B932*'data'!$C$15/1000-H932-I932)/C932</f>
        <v>515.3176122401929</v>
      </c>
      <c r="G932" s="25">
        <f>IF(N932&gt;B932,0,IF(E932&gt;0,'data'!$H$29,IF(F932&lt;0,0,F932)))</f>
        <v>515.3176122401929</v>
      </c>
      <c r="H932" s="30">
        <f>(J932*'data'!$C$16+K932*OFFSET('data'!$C$17,0,$D$3)-I931*(OFFSET('data'!$C$18,0,$D$3)+'data'!$C$19+OFFSET('data'!$C$20,0,$D$3)))*$C932/60</f>
        <v>-0.716005631471072</v>
      </c>
      <c r="I932" s="30">
        <f>(G931/60)*$C932/60+H932+I931</f>
        <v>22.9090191199371</v>
      </c>
      <c r="J932" s="30">
        <f>J931+('data'!$C$19*I931-'data'!$C$16*J931)*$C932/60</f>
        <v>87.8824864676693</v>
      </c>
      <c r="K932" s="30">
        <f>K931+(OFFSET('data'!$C$20,0,$D$3)*I931-OFFSET('data'!$C$17,0,$D$3)*K931)*$C932/60</f>
        <v>165.801440148799</v>
      </c>
      <c r="L932" s="28">
        <f>$A932/60</f>
        <v>77.2926811005748</v>
      </c>
      <c r="M932" s="24">
        <f>I932/'data'!$C$15*1000</f>
        <v>3.50004380598278</v>
      </c>
      <c r="N932" s="24">
        <f>N931+'data'!$G$21*(M931-N931)/60*C931</f>
        <v>3.47024329324605</v>
      </c>
      <c r="O932" s="25">
        <f>IF(N932&lt;='data'!$G$22,1.89,1.47)</f>
        <v>1.47</v>
      </c>
      <c r="P932" s="24">
        <f>$A932</f>
        <v>4637.560866034490</v>
      </c>
      <c r="Q932" s="29">
        <f>'data'!$G$23-'data'!$G$23*(1-('data'!$G$22^O932)/('data'!$G$22^O932+N932^O932))</f>
        <v>41.3587604699154</v>
      </c>
      <c r="R932" s="29">
        <f>VLOOKUP(IF(P932-'data'!$G$24&lt;0,0,P932-'data'!$G$24),P2:Q1104,2)</f>
        <v>41.3728208960518</v>
      </c>
    </row>
    <row r="933" ht="20.05" customHeight="1">
      <c r="A933" s="22">
        <f>$A932+C932</f>
        <v>4642.560866034490</v>
      </c>
      <c r="B933" s="23">
        <v>3.5</v>
      </c>
      <c r="C933" s="24">
        <v>5</v>
      </c>
      <c r="D933" t="b" s="25">
        <f>D$3</f>
        <v>1</v>
      </c>
      <c r="E933" s="24">
        <f>IF(B933-B932&gt;0,(B933-B932)/'data'!$G$26*100-1,E932-C933)</f>
        <v>-1010.188200270930</v>
      </c>
      <c r="F933" s="25">
        <f>3600*(B933*'data'!$C$15/1000-H933-I933)/C933</f>
        <v>515.113097897148</v>
      </c>
      <c r="G933" s="25">
        <f>IF(N933&gt;B933,0,IF(E933&gt;0,'data'!$H$29,IF(F933&lt;0,0,F933)))</f>
        <v>515.113097897148</v>
      </c>
      <c r="H933" s="30">
        <f>(J933*'data'!$C$16+K933*OFFSET('data'!$C$17,0,$D$3)-I932*(OFFSET('data'!$C$18,0,$D$3)+'data'!$C$19+OFFSET('data'!$C$20,0,$D$3)))*$C933/60</f>
        <v>-0.715720244830799</v>
      </c>
      <c r="I933" s="30">
        <f>(G932/60)*$C933/60+H933+I932</f>
        <v>22.9090177809955</v>
      </c>
      <c r="J933" s="30">
        <f>J932+('data'!$C$19*I932-'data'!$C$16*J932)*$C933/60</f>
        <v>87.92042578540691</v>
      </c>
      <c r="K933" s="30">
        <f>K932+(OFFSET('data'!$C$20,0,$D$3)*I932-OFFSET('data'!$C$17,0,$D$3)*K932)*$C933/60</f>
        <v>165.9648042909</v>
      </c>
      <c r="L933" s="28">
        <f>$A933/60</f>
        <v>77.3760144339082</v>
      </c>
      <c r="M933" s="24">
        <f>I933/'data'!$C$15*1000</f>
        <v>3.50004360141905</v>
      </c>
      <c r="N933" s="24">
        <f>N932+'data'!$G$21*(M932-N932)/60*C932</f>
        <v>3.47059396223359</v>
      </c>
      <c r="O933" s="25">
        <f>IF(N933&lt;='data'!$G$22,1.89,1.47)</f>
        <v>1.47</v>
      </c>
      <c r="P933" s="24">
        <f>$A933</f>
        <v>4642.560866034490</v>
      </c>
      <c r="Q933" s="29">
        <f>'data'!$G$23-'data'!$G$23*(1-('data'!$G$22^O933)/('data'!$G$22^O933+N933^O933))</f>
        <v>41.3553492439746</v>
      </c>
      <c r="R933" s="29">
        <f>VLOOKUP(IF(P933-'data'!$G$24&lt;0,0,P933-'data'!$G$24),P2:Q1104,2)</f>
        <v>41.3692424512126</v>
      </c>
    </row>
    <row r="934" ht="20.05" customHeight="1">
      <c r="A934" s="22">
        <f>$A933+C933</f>
        <v>4647.560866034490</v>
      </c>
      <c r="B934" s="23">
        <v>3.5</v>
      </c>
      <c r="C934" s="24">
        <v>5</v>
      </c>
      <c r="D934" t="b" s="25">
        <f>D$3</f>
        <v>1</v>
      </c>
      <c r="E934" s="24">
        <f>IF(B934-B933&gt;0,(B934-B933)/'data'!$G$26*100-1,E933-C934)</f>
        <v>-1015.188200270930</v>
      </c>
      <c r="F934" s="25">
        <f>3600*(B934*'data'!$C$15/1000-H934-I934)/C934</f>
        <v>514.909536465850</v>
      </c>
      <c r="G934" s="25">
        <f>IF(N934&gt;B934,0,IF(E934&gt;0,'data'!$H$29,IF(F934&lt;0,0,F934)))</f>
        <v>514.909536465850</v>
      </c>
      <c r="H934" s="30">
        <f>(J934*'data'!$C$16+K934*OFFSET('data'!$C$17,0,$D$3)-I933*(OFFSET('data'!$C$18,0,$D$3)+'data'!$C$19+OFFSET('data'!$C$20,0,$D$3)))*$C934/60</f>
        <v>-0.715436189405562</v>
      </c>
      <c r="I934" s="30">
        <f>(G933/60)*$C934/60+H934+I933</f>
        <v>22.9090164497804</v>
      </c>
      <c r="J934" s="30">
        <f>J933+('data'!$C$19*I933-'data'!$C$16*J933)*$C934/60</f>
        <v>87.9581424293057</v>
      </c>
      <c r="K934" s="30">
        <f>K933+(OFFSET('data'!$C$20,0,$D$3)*I933-OFFSET('data'!$C$17,0,$D$3)*K933)*$C934/60</f>
        <v>166.128105750721</v>
      </c>
      <c r="L934" s="28">
        <f>$A934/60</f>
        <v>77.4593477672415</v>
      </c>
      <c r="M934" s="24">
        <f>I934/'data'!$C$15*1000</f>
        <v>3.50004339803579</v>
      </c>
      <c r="N934" s="24">
        <f>N933+'data'!$G$21*(M933-N933)/60*C933</f>
        <v>3.47094050241723</v>
      </c>
      <c r="O934" s="25">
        <f>IF(N934&lt;='data'!$G$22,1.89,1.47)</f>
        <v>1.47</v>
      </c>
      <c r="P934" s="24">
        <f>$A934</f>
        <v>4647.560866034490</v>
      </c>
      <c r="Q934" s="29">
        <f>'data'!$G$23-'data'!$G$23*(1-('data'!$G$22^O934)/('data'!$G$22^O934+N934^O934))</f>
        <v>41.3519785757273</v>
      </c>
      <c r="R934" s="29">
        <f>VLOOKUP(IF(P934-'data'!$G$24&lt;0,0,P934-'data'!$G$24),P2:Q1104,2)</f>
        <v>41.3657065716724</v>
      </c>
    </row>
    <row r="935" ht="20.05" customHeight="1">
      <c r="A935" s="22">
        <f>$A934+C934</f>
        <v>4652.560866034490</v>
      </c>
      <c r="B935" s="23">
        <v>3.5</v>
      </c>
      <c r="C935" s="24">
        <v>5</v>
      </c>
      <c r="D935" t="b" s="25">
        <f>D$3</f>
        <v>1</v>
      </c>
      <c r="E935" s="24">
        <f>IF(B935-B934&gt;0,(B935-B934)/'data'!$G$26*100-1,E934-C935)</f>
        <v>-1020.188200270930</v>
      </c>
      <c r="F935" s="25">
        <f>3600*(B935*'data'!$C$15/1000-H935-I935)/C935</f>
        <v>514.706922448245</v>
      </c>
      <c r="G935" s="25">
        <f>IF(N935&gt;B935,0,IF(E935&gt;0,'data'!$H$29,IF(F935&lt;0,0,F935)))</f>
        <v>514.706922448245</v>
      </c>
      <c r="H935" s="30">
        <f>(J935*'data'!$C$16+K935*OFFSET('data'!$C$17,0,$D$3)-I934*(OFFSET('data'!$C$18,0,$D$3)+'data'!$C$19+OFFSET('data'!$C$20,0,$D$3)))*$C935/60</f>
        <v>-0.715153457514077</v>
      </c>
      <c r="I935" s="30">
        <f>(G934/60)*$C935/60+H935+I934</f>
        <v>22.9090151262467</v>
      </c>
      <c r="J935" s="30">
        <f>J934+('data'!$C$19*I934-'data'!$C$16*J934)*$C935/60</f>
        <v>87.9956377062822</v>
      </c>
      <c r="K935" s="30">
        <f>K934+(OFFSET('data'!$C$20,0,$D$3)*I934-OFFSET('data'!$C$17,0,$D$3)*K934)*$C935/60</f>
        <v>166.291344552384</v>
      </c>
      <c r="L935" s="28">
        <f>$A935/60</f>
        <v>77.5426811005748</v>
      </c>
      <c r="M935" s="24">
        <f>I935/'data'!$C$15*1000</f>
        <v>3.50004319582608</v>
      </c>
      <c r="N935" s="24">
        <f>N934+'data'!$G$21*(M934-N934)/60*C934</f>
        <v>3.47128296239539</v>
      </c>
      <c r="O935" s="25">
        <f>IF(N935&lt;='data'!$G$22,1.89,1.47)</f>
        <v>1.47</v>
      </c>
      <c r="P935" s="24">
        <f>$A935</f>
        <v>4652.560866034490</v>
      </c>
      <c r="Q935" s="29">
        <f>'data'!$G$23-'data'!$G$23*(1-('data'!$G$22^O935)/('data'!$G$22^O935+N935^O935))</f>
        <v>41.3486479785215</v>
      </c>
      <c r="R935" s="29">
        <f>VLOOKUP(IF(P935-'data'!$G$24&lt;0,0,P935-'data'!$G$24),P2:Q1104,2)</f>
        <v>41.3622127462236</v>
      </c>
    </row>
    <row r="936" ht="20.05" customHeight="1">
      <c r="A936" s="22">
        <f>$A935+C935</f>
        <v>4657.560866034490</v>
      </c>
      <c r="B936" s="23">
        <v>3.5</v>
      </c>
      <c r="C936" s="24">
        <v>5</v>
      </c>
      <c r="D936" t="b" s="25">
        <f>D$3</f>
        <v>1</v>
      </c>
      <c r="E936" s="24">
        <f>IF(B936-B935&gt;0,(B936-B935)/'data'!$G$26*100-1,E935-C936)</f>
        <v>-1025.188200270930</v>
      </c>
      <c r="F936" s="25">
        <f>3600*(B936*'data'!$C$15/1000-H936-I936)/C936</f>
        <v>514.505250378784</v>
      </c>
      <c r="G936" s="25">
        <f>IF(N936&gt;B936,0,IF(E936&gt;0,'data'!$H$29,IF(F936&lt;0,0,F936)))</f>
        <v>514.505250378784</v>
      </c>
      <c r="H936" s="30">
        <f>(J936*'data'!$C$16+K936*OFFSET('data'!$C$17,0,$D$3)-I935*(OFFSET('data'!$C$18,0,$D$3)+'data'!$C$19+OFFSET('data'!$C$20,0,$D$3)))*$C936/60</f>
        <v>-0.714872041520104</v>
      </c>
      <c r="I936" s="30">
        <f>(G935/60)*$C936/60+H936+I935</f>
        <v>22.9090138103492</v>
      </c>
      <c r="J936" s="30">
        <f>J935+('data'!$C$19*I935-'data'!$C$16*J935)*$C936/60</f>
        <v>88.0329129155822</v>
      </c>
      <c r="K936" s="30">
        <f>K935+(OFFSET('data'!$C$20,0,$D$3)*I935-OFFSET('data'!$C$17,0,$D$3)*K935)*$C936/60</f>
        <v>166.454520720003</v>
      </c>
      <c r="L936" s="28">
        <f>$A936/60</f>
        <v>77.6260144339082</v>
      </c>
      <c r="M936" s="24">
        <f>I936/'data'!$C$15*1000</f>
        <v>3.50004299478304</v>
      </c>
      <c r="N936" s="24">
        <f>N935+'data'!$G$21*(M935-N935)/60*C935</f>
        <v>3.47162139019452</v>
      </c>
      <c r="O936" s="25">
        <f>IF(N936&lt;='data'!$G$22,1.89,1.47)</f>
        <v>1.47</v>
      </c>
      <c r="P936" s="24">
        <f>$A936</f>
        <v>4657.560866034490</v>
      </c>
      <c r="Q936" s="29">
        <f>'data'!$G$23-'data'!$G$23*(1-('data'!$G$22^O936)/('data'!$G$22^O936+N936^O936))</f>
        <v>41.3453569716511</v>
      </c>
      <c r="R936" s="29">
        <f>VLOOKUP(IF(P936-'data'!$G$24&lt;0,0,P936-'data'!$G$24),P2:Q1104,2)</f>
        <v>41.3587604699154</v>
      </c>
    </row>
    <row r="937" ht="20.05" customHeight="1">
      <c r="A937" s="22">
        <f>$A936+C936</f>
        <v>4662.560866034490</v>
      </c>
      <c r="B937" s="23">
        <v>3.5</v>
      </c>
      <c r="C937" s="24">
        <v>5</v>
      </c>
      <c r="D937" t="b" s="25">
        <f>D$3</f>
        <v>1</v>
      </c>
      <c r="E937" s="24">
        <f>IF(B937-B936&gt;0,(B937-B936)/'data'!$G$26*100-1,E936-C937)</f>
        <v>-1030.188200270930</v>
      </c>
      <c r="F937" s="25">
        <f>3600*(B937*'data'!$C$15/1000-H937-I937)/C937</f>
        <v>514.304514823850</v>
      </c>
      <c r="G937" s="25">
        <f>IF(N937&gt;B937,0,IF(E937&gt;0,'data'!$H$29,IF(F937&lt;0,0,F937)))</f>
        <v>514.304514823850</v>
      </c>
      <c r="H937" s="30">
        <f>(J937*'data'!$C$16+K937*OFFSET('data'!$C$17,0,$D$3)-I936*(OFFSET('data'!$C$18,0,$D$3)+'data'!$C$19+OFFSET('data'!$C$20,0,$D$3)))*$C937/60</f>
        <v>-0.714591933832151</v>
      </c>
      <c r="I937" s="30">
        <f>(G936/60)*$C937/60+H937+I936</f>
        <v>22.9090125020431</v>
      </c>
      <c r="J937" s="30">
        <f>J936+('data'!$C$19*I936-'data'!$C$16*J936)*$C937/60</f>
        <v>88.06996934882611</v>
      </c>
      <c r="K937" s="30">
        <f>K936+(OFFSET('data'!$C$20,0,$D$3)*I936-OFFSET('data'!$C$17,0,$D$3)*K936)*$C937/60</f>
        <v>166.617634277680</v>
      </c>
      <c r="L937" s="28">
        <f>$A937/60</f>
        <v>77.7093477672415</v>
      </c>
      <c r="M937" s="24">
        <f>I937/'data'!$C$15*1000</f>
        <v>3.50004279489981</v>
      </c>
      <c r="N937" s="24">
        <f>N936+'data'!$G$21*(M936-N936)/60*C936</f>
        <v>3.47195583327586</v>
      </c>
      <c r="O937" s="25">
        <f>IF(N937&lt;='data'!$G$22,1.89,1.47)</f>
        <v>1.47</v>
      </c>
      <c r="P937" s="24">
        <f>$A937</f>
        <v>4662.560866034490</v>
      </c>
      <c r="Q937" s="29">
        <f>'data'!$G$23-'data'!$G$23*(1-('data'!$G$22^O937)/('data'!$G$22^O937+N937^O937))</f>
        <v>41.3421050802808</v>
      </c>
      <c r="R937" s="29">
        <f>VLOOKUP(IF(P937-'data'!$G$24&lt;0,0,P937-'data'!$G$24),P2:Q1104,2)</f>
        <v>41.3553492439746</v>
      </c>
    </row>
    <row r="938" ht="20.05" customHeight="1">
      <c r="A938" s="22">
        <f>$A937+C937</f>
        <v>4667.560866034490</v>
      </c>
      <c r="B938" s="23">
        <v>3.5</v>
      </c>
      <c r="C938" s="24">
        <v>5</v>
      </c>
      <c r="D938" t="b" s="25">
        <f>D$3</f>
        <v>1</v>
      </c>
      <c r="E938" s="24">
        <f>IF(B938-B937&gt;0,(B938-B937)/'data'!$G$26*100-1,E937-C938)</f>
        <v>-1035.188200270930</v>
      </c>
      <c r="F938" s="25">
        <f>3600*(B938*'data'!$C$15/1000-H938-I938)/C938</f>
        <v>514.104710381513</v>
      </c>
      <c r="G938" s="25">
        <f>IF(N938&gt;B938,0,IF(E938&gt;0,'data'!$H$29,IF(F938&lt;0,0,F938)))</f>
        <v>514.104710381513</v>
      </c>
      <c r="H938" s="30">
        <f>(J938*'data'!$C$16+K938*OFFSET('data'!$C$17,0,$D$3)-I937*(OFFSET('data'!$C$18,0,$D$3)+'data'!$C$19+OFFSET('data'!$C$20,0,$D$3)))*$C938/60</f>
        <v>-0.714313126903239</v>
      </c>
      <c r="I938" s="30">
        <f>(G937/60)*$C938/60+H938+I937</f>
        <v>22.9090112012841</v>
      </c>
      <c r="J938" s="30">
        <f>J937+('data'!$C$19*I937-'data'!$C$16*J937)*$C938/60</f>
        <v>88.10680829005349</v>
      </c>
      <c r="K938" s="30">
        <f>K937+(OFFSET('data'!$C$20,0,$D$3)*I937-OFFSET('data'!$C$17,0,$D$3)*K937)*$C938/60</f>
        <v>166.780685249509</v>
      </c>
      <c r="L938" s="28">
        <f>$A938/60</f>
        <v>77.7926811005748</v>
      </c>
      <c r="M938" s="24">
        <f>I938/'data'!$C$15*1000</f>
        <v>3.50004259616964</v>
      </c>
      <c r="N938" s="24">
        <f>N937+'data'!$G$21*(M937-N937)/60*C937</f>
        <v>3.47228633854208</v>
      </c>
      <c r="O938" s="25">
        <f>IF(N938&lt;='data'!$G$22,1.89,1.47)</f>
        <v>1.47</v>
      </c>
      <c r="P938" s="24">
        <f>$A938</f>
        <v>4667.560866034490</v>
      </c>
      <c r="Q938" s="29">
        <f>'data'!$G$23-'data'!$G$23*(1-('data'!$G$22^O938)/('data'!$G$22^O938+N938^O938))</f>
        <v>41.3388918353719</v>
      </c>
      <c r="R938" s="29">
        <f>VLOOKUP(IF(P938-'data'!$G$24&lt;0,0,P938-'data'!$G$24),P2:Q1104,2)</f>
        <v>41.3519785757273</v>
      </c>
    </row>
    <row r="939" ht="20.05" customHeight="1">
      <c r="A939" s="22">
        <f>$A938+C938</f>
        <v>4672.560866034490</v>
      </c>
      <c r="B939" s="23">
        <v>3.5</v>
      </c>
      <c r="C939" s="24">
        <v>5</v>
      </c>
      <c r="D939" t="b" s="25">
        <f>D$3</f>
        <v>1</v>
      </c>
      <c r="E939" s="24">
        <f>IF(B939-B938&gt;0,(B939-B938)/'data'!$G$26*100-1,E938-C939)</f>
        <v>-1040.188200270930</v>
      </c>
      <c r="F939" s="25">
        <f>3600*(B939*'data'!$C$15/1000-H939-I939)/C939</f>
        <v>513.905831681782</v>
      </c>
      <c r="G939" s="25">
        <f>IF(N939&gt;B939,0,IF(E939&gt;0,'data'!$H$29,IF(F939&lt;0,0,F939)))</f>
        <v>513.905831681782</v>
      </c>
      <c r="H939" s="30">
        <f>(J939*'data'!$C$16+K939*OFFSET('data'!$C$17,0,$D$3)-I938*(OFFSET('data'!$C$18,0,$D$3)+'data'!$C$19+OFFSET('data'!$C$20,0,$D$3)))*$C939/60</f>
        <v>-0.714035613230646</v>
      </c>
      <c r="I939" s="30">
        <f>(G938/60)*$C939/60+H939+I938</f>
        <v>22.9090099080278</v>
      </c>
      <c r="J939" s="30">
        <f>J938+('data'!$C$19*I938-'data'!$C$16*J938)*$C939/60</f>
        <v>88.1434310157677</v>
      </c>
      <c r="K939" s="30">
        <f>K938+(OFFSET('data'!$C$20,0,$D$3)*I938-OFFSET('data'!$C$17,0,$D$3)*K938)*$C939/60</f>
        <v>166.943673659574</v>
      </c>
      <c r="L939" s="28">
        <f>$A939/60</f>
        <v>77.8760144339082</v>
      </c>
      <c r="M939" s="24">
        <f>I939/'data'!$C$15*1000</f>
        <v>3.50004239858572</v>
      </c>
      <c r="N939" s="24">
        <f>N938+'data'!$G$21*(M938-N938)/60*C938</f>
        <v>3.47261295234386</v>
      </c>
      <c r="O939" s="25">
        <f>IF(N939&lt;='data'!$G$22,1.89,1.47)</f>
        <v>1.47</v>
      </c>
      <c r="P939" s="24">
        <f>$A939</f>
        <v>4672.560866034490</v>
      </c>
      <c r="Q939" s="29">
        <f>'data'!$G$23-'data'!$G$23*(1-('data'!$G$22^O939)/('data'!$G$22^O939+N939^O939))</f>
        <v>41.3357167736091</v>
      </c>
      <c r="R939" s="29">
        <f>VLOOKUP(IF(P939-'data'!$G$24&lt;0,0,P939-'data'!$G$24),P2:Q1104,2)</f>
        <v>41.3486479785215</v>
      </c>
    </row>
    <row r="940" ht="20.05" customHeight="1">
      <c r="A940" s="22">
        <f>$A939+C939</f>
        <v>4677.560866034490</v>
      </c>
      <c r="B940" s="23">
        <v>3.5</v>
      </c>
      <c r="C940" s="24">
        <v>5</v>
      </c>
      <c r="D940" t="b" s="25">
        <f>D$3</f>
        <v>1</v>
      </c>
      <c r="E940" s="24">
        <f>IF(B940-B939&gt;0,(B940-B939)/'data'!$G$26*100-1,E939-C940)</f>
        <v>-1045.188200270930</v>
      </c>
      <c r="F940" s="25">
        <f>3600*(B940*'data'!$C$15/1000-H940-I940)/C940</f>
        <v>513.707873386032</v>
      </c>
      <c r="G940" s="25">
        <f>IF(N940&gt;B940,0,IF(E940&gt;0,'data'!$H$29,IF(F940&lt;0,0,F940)))</f>
        <v>513.707873386032</v>
      </c>
      <c r="H940" s="30">
        <f>(J940*'data'!$C$16+K940*OFFSET('data'!$C$17,0,$D$3)-I939*(OFFSET('data'!$C$18,0,$D$3)+'data'!$C$19+OFFSET('data'!$C$20,0,$D$3)))*$C940/60</f>
        <v>-0.713759385355615</v>
      </c>
      <c r="I940" s="30">
        <f>(G939/60)*$C940/60+H940+I939</f>
        <v>22.9090086222302</v>
      </c>
      <c r="J940" s="30">
        <f>J939+('data'!$C$19*I939-'data'!$C$16*J939)*$C940/60</f>
        <v>88.1798387949799</v>
      </c>
      <c r="K940" s="30">
        <f>K939+(OFFSET('data'!$C$20,0,$D$3)*I939-OFFSET('data'!$C$17,0,$D$3)*K939)*$C940/60</f>
        <v>167.106599531948</v>
      </c>
      <c r="L940" s="28">
        <f>$A940/60</f>
        <v>77.9593477672415</v>
      </c>
      <c r="M940" s="24">
        <f>I940/'data'!$C$15*1000</f>
        <v>3.50004220214135</v>
      </c>
      <c r="N940" s="24">
        <f>N939+'data'!$G$21*(M939-N939)/60*C939</f>
        <v>3.47293572048638</v>
      </c>
      <c r="O940" s="25">
        <f>IF(N940&lt;='data'!$G$22,1.89,1.47)</f>
        <v>1.47</v>
      </c>
      <c r="P940" s="24">
        <f>$A940</f>
        <v>4677.560866034490</v>
      </c>
      <c r="Q940" s="29">
        <f>'data'!$G$23-'data'!$G$23*(1-('data'!$G$22^O940)/('data'!$G$22^O940+N940^O940))</f>
        <v>41.3325794373284</v>
      </c>
      <c r="R940" s="29">
        <f>VLOOKUP(IF(P940-'data'!$G$24&lt;0,0,P940-'data'!$G$24),P2:Q1104,2)</f>
        <v>41.3453569716511</v>
      </c>
    </row>
    <row r="941" ht="20.05" customHeight="1">
      <c r="A941" s="22">
        <f>$A940+C940</f>
        <v>4682.560866034490</v>
      </c>
      <c r="B941" s="23">
        <v>3.5</v>
      </c>
      <c r="C941" s="24">
        <v>5</v>
      </c>
      <c r="D941" t="b" s="25">
        <f>D$3</f>
        <v>1</v>
      </c>
      <c r="E941" s="24">
        <f>IF(B941-B940&gt;0,(B941-B940)/'data'!$G$26*100-1,E940-C941)</f>
        <v>-1050.188200270930</v>
      </c>
      <c r="F941" s="25">
        <f>3600*(B941*'data'!$C$15/1000-H941-I941)/C941</f>
        <v>513.510830186838</v>
      </c>
      <c r="G941" s="25">
        <f>IF(N941&gt;B941,0,IF(E941&gt;0,'data'!$H$29,IF(F941&lt;0,0,F941)))</f>
        <v>513.510830186838</v>
      </c>
      <c r="H941" s="30">
        <f>(J941*'data'!$C$16+K941*OFFSET('data'!$C$17,0,$D$3)-I940*(OFFSET('data'!$C$18,0,$D$3)+'data'!$C$19+OFFSET('data'!$C$20,0,$D$3)))*$C941/60</f>
        <v>-0.713484435863124</v>
      </c>
      <c r="I941" s="30">
        <f>(G940/60)*$C941/60+H941+I940</f>
        <v>22.9090073438477</v>
      </c>
      <c r="J941" s="30">
        <f>J940+('data'!$C$19*I940-'data'!$C$16*J940)*$C941/60</f>
        <v>88.2160328892533</v>
      </c>
      <c r="K941" s="30">
        <f>K940+(OFFSET('data'!$C$20,0,$D$3)*I940-OFFSET('data'!$C$17,0,$D$3)*K940)*$C941/60</f>
        <v>167.269462890696</v>
      </c>
      <c r="L941" s="28">
        <f>$A941/60</f>
        <v>78.0426811005748</v>
      </c>
      <c r="M941" s="24">
        <f>I941/'data'!$C$15*1000</f>
        <v>3.50004200682985</v>
      </c>
      <c r="N941" s="24">
        <f>N940+'data'!$G$21*(M940-N940)/60*C940</f>
        <v>3.47325468823575</v>
      </c>
      <c r="O941" s="25">
        <f>IF(N941&lt;='data'!$G$22,1.89,1.47)</f>
        <v>1.47</v>
      </c>
      <c r="P941" s="24">
        <f>$A941</f>
        <v>4682.560866034490</v>
      </c>
      <c r="Q941" s="29">
        <f>'data'!$G$23-'data'!$G$23*(1-('data'!$G$22^O941)/('data'!$G$22^O941+N941^O941))</f>
        <v>41.3294793744459</v>
      </c>
      <c r="R941" s="29">
        <f>VLOOKUP(IF(P941-'data'!$G$24&lt;0,0,P941-'data'!$G$24),P2:Q1104,2)</f>
        <v>41.3421050802808</v>
      </c>
    </row>
    <row r="942" ht="20.05" customHeight="1">
      <c r="A942" s="22">
        <f>$A941+C941</f>
        <v>4687.560866034490</v>
      </c>
      <c r="B942" s="23">
        <v>3.5</v>
      </c>
      <c r="C942" s="24">
        <v>5</v>
      </c>
      <c r="D942" t="b" s="25">
        <f>D$3</f>
        <v>1</v>
      </c>
      <c r="E942" s="24">
        <f>IF(B942-B941&gt;0,(B942-B941)/'data'!$G$26*100-1,E941-C942)</f>
        <v>-1055.188200270930</v>
      </c>
      <c r="F942" s="25">
        <f>3600*(B942*'data'!$C$15/1000-H942-I942)/C942</f>
        <v>513.314696808080</v>
      </c>
      <c r="G942" s="25">
        <f>IF(N942&gt;B942,0,IF(E942&gt;0,'data'!$H$29,IF(F942&lt;0,0,F942)))</f>
        <v>513.314696808080</v>
      </c>
      <c r="H942" s="30">
        <f>(J942*'data'!$C$16+K942*OFFSET('data'!$C$17,0,$D$3)-I941*(OFFSET('data'!$C$18,0,$D$3)+'data'!$C$19+OFFSET('data'!$C$20,0,$D$3)))*$C942/60</f>
        <v>-0.713210757381626</v>
      </c>
      <c r="I942" s="30">
        <f>(G941/60)*$C942/60+H942+I941</f>
        <v>22.9090060728367</v>
      </c>
      <c r="J942" s="30">
        <f>J941+('data'!$C$19*I941-'data'!$C$16*J941)*$C942/60</f>
        <v>88.2520145527467</v>
      </c>
      <c r="K942" s="30">
        <f>K941+(OFFSET('data'!$C$20,0,$D$3)*I941-OFFSET('data'!$C$17,0,$D$3)*K941)*$C942/60</f>
        <v>167.432263759872</v>
      </c>
      <c r="L942" s="28">
        <f>$A942/60</f>
        <v>78.1260144339082</v>
      </c>
      <c r="M942" s="24">
        <f>I942/'data'!$C$15*1000</f>
        <v>3.50004181264458</v>
      </c>
      <c r="N942" s="24">
        <f>N941+'data'!$G$21*(M941-N941)/60*C941</f>
        <v>3.47356990032533</v>
      </c>
      <c r="O942" s="25">
        <f>IF(N942&lt;='data'!$G$22,1.89,1.47)</f>
        <v>1.47</v>
      </c>
      <c r="P942" s="24">
        <f>$A942</f>
        <v>4687.560866034490</v>
      </c>
      <c r="Q942" s="29">
        <f>'data'!$G$23-'data'!$G$23*(1-('data'!$G$22^O942)/('data'!$G$22^O942+N942^O942))</f>
        <v>41.3264161383874</v>
      </c>
      <c r="R942" s="29">
        <f>VLOOKUP(IF(P942-'data'!$G$24&lt;0,0,P942-'data'!$G$24),P2:Q1104,2)</f>
        <v>41.3388918353719</v>
      </c>
    </row>
    <row r="943" ht="20.05" customHeight="1">
      <c r="A943" s="22">
        <f>$A942+C942</f>
        <v>4692.560866034490</v>
      </c>
      <c r="B943" s="23">
        <v>3.5</v>
      </c>
      <c r="C943" s="24">
        <v>5</v>
      </c>
      <c r="D943" t="b" s="25">
        <f>D$3</f>
        <v>1</v>
      </c>
      <c r="E943" s="24">
        <f>IF(B943-B942&gt;0,(B943-B942)/'data'!$G$26*100-1,E942-C943)</f>
        <v>-1060.188200270930</v>
      </c>
      <c r="F943" s="25">
        <f>3600*(B943*'data'!$C$15/1000-H943-I943)/C943</f>
        <v>513.119468004453</v>
      </c>
      <c r="G943" s="25">
        <f>IF(N943&gt;B943,0,IF(E943&gt;0,'data'!$H$29,IF(F943&lt;0,0,F943)))</f>
        <v>513.119468004453</v>
      </c>
      <c r="H943" s="30">
        <f>(J943*'data'!$C$16+K943*OFFSET('data'!$C$17,0,$D$3)-I942*(OFFSET('data'!$C$18,0,$D$3)+'data'!$C$19+OFFSET('data'!$C$20,0,$D$3)))*$C943/60</f>
        <v>-0.712938342582777</v>
      </c>
      <c r="I943" s="30">
        <f>(G942/60)*$C943/60+H943+I942</f>
        <v>22.909004809154</v>
      </c>
      <c r="J943" s="30">
        <f>J942+('data'!$C$19*I942-'data'!$C$16*J942)*$C943/60</f>
        <v>88.2877850322581</v>
      </c>
      <c r="K943" s="30">
        <f>K942+(OFFSET('data'!$C$20,0,$D$3)*I942-OFFSET('data'!$C$17,0,$D$3)*K942)*$C943/60</f>
        <v>167.595002163522</v>
      </c>
      <c r="L943" s="28">
        <f>$A943/60</f>
        <v>78.2093477672415</v>
      </c>
      <c r="M943" s="24">
        <f>I943/'data'!$C$15*1000</f>
        <v>3.50004161957892</v>
      </c>
      <c r="N943" s="24">
        <f>N942+'data'!$G$21*(M942-N942)/60*C942</f>
        <v>3.47388140096202</v>
      </c>
      <c r="O943" s="25">
        <f>IF(N943&lt;='data'!$G$22,1.89,1.47)</f>
        <v>1.47</v>
      </c>
      <c r="P943" s="24">
        <f>$A943</f>
        <v>4692.560866034490</v>
      </c>
      <c r="Q943" s="29">
        <f>'data'!$G$23-'data'!$G$23*(1-('data'!$G$22^O943)/('data'!$G$22^O943+N943^O943))</f>
        <v>41.3233892880195</v>
      </c>
      <c r="R943" s="29">
        <f>VLOOKUP(IF(P943-'data'!$G$24&lt;0,0,P943-'data'!$G$24),P2:Q1104,2)</f>
        <v>41.3357167736091</v>
      </c>
    </row>
    <row r="944" ht="20.05" customHeight="1">
      <c r="A944" s="22">
        <f>$A943+C943</f>
        <v>4697.560866034490</v>
      </c>
      <c r="B944" s="23">
        <v>3.5</v>
      </c>
      <c r="C944" s="24">
        <v>5</v>
      </c>
      <c r="D944" t="b" s="25">
        <f>D$3</f>
        <v>1</v>
      </c>
      <c r="E944" s="24">
        <f>IF(B944-B943&gt;0,(B944-B943)/'data'!$G$26*100-1,E943-C944)</f>
        <v>-1065.188200270930</v>
      </c>
      <c r="F944" s="25">
        <f>3600*(B944*'data'!$C$15/1000-H944-I944)/C944</f>
        <v>512.925138561302</v>
      </c>
      <c r="G944" s="25">
        <f>IF(N944&gt;B944,0,IF(E944&gt;0,'data'!$H$29,IF(F944&lt;0,0,F944)))</f>
        <v>512.925138561302</v>
      </c>
      <c r="H944" s="30">
        <f>(J944*'data'!$C$16+K944*OFFSET('data'!$C$17,0,$D$3)-I943*(OFFSET('data'!$C$18,0,$D$3)+'data'!$C$19+OFFSET('data'!$C$20,0,$D$3)))*$C944/60</f>
        <v>-0.712667184181201</v>
      </c>
      <c r="I944" s="30">
        <f>(G943/60)*$C944/60+H944+I943</f>
        <v>22.9090035527568</v>
      </c>
      <c r="J944" s="30">
        <f>J943+('data'!$C$19*I943-'data'!$C$16*J943)*$C944/60</f>
        <v>88.32334556726759</v>
      </c>
      <c r="K944" s="30">
        <f>K943+(OFFSET('data'!$C$20,0,$D$3)*I943-OFFSET('data'!$C$17,0,$D$3)*K943)*$C944/60</f>
        <v>167.757678125681</v>
      </c>
      <c r="L944" s="28">
        <f>$A944/60</f>
        <v>78.2926811005748</v>
      </c>
      <c r="M944" s="24">
        <f>I944/'data'!$C$15*1000</f>
        <v>3.50004142762634</v>
      </c>
      <c r="N944" s="24">
        <f>N943+'data'!$G$21*(M943-N943)/60*C943</f>
        <v>3.47418923383245</v>
      </c>
      <c r="O944" s="25">
        <f>IF(N944&lt;='data'!$G$22,1.89,1.47)</f>
        <v>1.47</v>
      </c>
      <c r="P944" s="24">
        <f>$A944</f>
        <v>4697.560866034490</v>
      </c>
      <c r="Q944" s="29">
        <f>'data'!$G$23-'data'!$G$23*(1-('data'!$G$22^O944)/('data'!$G$22^O944+N944^O944))</f>
        <v>41.3203983875806</v>
      </c>
      <c r="R944" s="29">
        <f>VLOOKUP(IF(P944-'data'!$G$24&lt;0,0,P944-'data'!$G$24),P2:Q1104,2)</f>
        <v>41.3325794373284</v>
      </c>
    </row>
    <row r="945" ht="20.05" customHeight="1">
      <c r="A945" s="22">
        <f>$A944+C944</f>
        <v>4702.560866034490</v>
      </c>
      <c r="B945" s="23">
        <v>3.5</v>
      </c>
      <c r="C945" s="24">
        <v>5</v>
      </c>
      <c r="D945" t="b" s="25">
        <f>D$3</f>
        <v>1</v>
      </c>
      <c r="E945" s="24">
        <f>IF(B945-B944&gt;0,(B945-B944)/'data'!$G$26*100-1,E944-C945)</f>
        <v>-1070.188200270930</v>
      </c>
      <c r="F945" s="25">
        <f>3600*(B945*'data'!$C$15/1000-H945-I945)/C945</f>
        <v>512.731703294873</v>
      </c>
      <c r="G945" s="25">
        <f>IF(N945&gt;B945,0,IF(E945&gt;0,'data'!$H$29,IF(F945&lt;0,0,F945)))</f>
        <v>512.731703294873</v>
      </c>
      <c r="H945" s="30">
        <f>(J945*'data'!$C$16+K945*OFFSET('data'!$C$17,0,$D$3)-I944*(OFFSET('data'!$C$18,0,$D$3)+'data'!$C$19+OFFSET('data'!$C$20,0,$D$3)))*$C945/60</f>
        <v>-0.712397274934239</v>
      </c>
      <c r="I945" s="30">
        <f>(G944/60)*$C945/60+H945+I944</f>
        <v>22.9090023036021</v>
      </c>
      <c r="J945" s="30">
        <f>J944+('data'!$C$19*I944-'data'!$C$16*J944)*$C945/60</f>
        <v>88.3586973899807</v>
      </c>
      <c r="K945" s="30">
        <f>K944+(OFFSET('data'!$C$20,0,$D$3)*I944-OFFSET('data'!$C$17,0,$D$3)*K944)*$C945/60</f>
        <v>167.920291670374</v>
      </c>
      <c r="L945" s="28">
        <f>$A945/60</f>
        <v>78.3760144339082</v>
      </c>
      <c r="M945" s="24">
        <f>I945/'data'!$C$15*1000</f>
        <v>3.50004123678028</v>
      </c>
      <c r="N945" s="24">
        <f>N944+'data'!$G$21*(M944-N944)/60*C944</f>
        <v>3.47449344210911</v>
      </c>
      <c r="O945" s="25">
        <f>IF(N945&lt;='data'!$G$22,1.89,1.47)</f>
        <v>1.47</v>
      </c>
      <c r="P945" s="24">
        <f>$A945</f>
        <v>4702.560866034490</v>
      </c>
      <c r="Q945" s="29">
        <f>'data'!$G$23-'data'!$G$23*(1-('data'!$G$22^O945)/('data'!$G$22^O945+N945^O945))</f>
        <v>41.3174430066141</v>
      </c>
      <c r="R945" s="29">
        <f>VLOOKUP(IF(P945-'data'!$G$24&lt;0,0,P945-'data'!$G$24),P2:Q1104,2)</f>
        <v>41.3294793744459</v>
      </c>
    </row>
    <row r="946" ht="20.05" customHeight="1">
      <c r="A946" s="22">
        <f>$A945+C945</f>
        <v>4707.560866034490</v>
      </c>
      <c r="B946" s="23">
        <v>3.5</v>
      </c>
      <c r="C946" s="24">
        <v>5</v>
      </c>
      <c r="D946" t="b" s="25">
        <f>D$3</f>
        <v>1</v>
      </c>
      <c r="E946" s="24">
        <f>IF(B946-B945&gt;0,(B946-B945)/'data'!$G$26*100-1,E945-C946)</f>
        <v>-1075.188200270930</v>
      </c>
      <c r="F946" s="25">
        <f>3600*(B946*'data'!$C$15/1000-H946-I946)/C946</f>
        <v>512.539157051316</v>
      </c>
      <c r="G946" s="25">
        <f>IF(N946&gt;B946,0,IF(E946&gt;0,'data'!$H$29,IF(F946&lt;0,0,F946)))</f>
        <v>512.539157051316</v>
      </c>
      <c r="H946" s="30">
        <f>(J946*'data'!$C$16+K946*OFFSET('data'!$C$17,0,$D$3)-I945*(OFFSET('data'!$C$18,0,$D$3)+'data'!$C$19+OFFSET('data'!$C$20,0,$D$3)))*$C946/60</f>
        <v>-0.712128607641665</v>
      </c>
      <c r="I946" s="30">
        <f>(G945/60)*$C946/60+H946+I945</f>
        <v>22.9090010616478</v>
      </c>
      <c r="J946" s="30">
        <f>J945+('data'!$C$19*I945-'data'!$C$16*J945)*$C946/60</f>
        <v>88.39384172537081</v>
      </c>
      <c r="K946" s="30">
        <f>K945+(OFFSET('data'!$C$20,0,$D$3)*I945-OFFSET('data'!$C$17,0,$D$3)*K945)*$C946/60</f>
        <v>168.082842821618</v>
      </c>
      <c r="L946" s="28">
        <f>$A946/60</f>
        <v>78.4593477672415</v>
      </c>
      <c r="M946" s="24">
        <f>I946/'data'!$C$15*1000</f>
        <v>3.50004104703429</v>
      </c>
      <c r="N946" s="24">
        <f>N945+'data'!$G$21*(M945-N945)/60*C945</f>
        <v>3.47479406845639</v>
      </c>
      <c r="O946" s="25">
        <f>IF(N946&lt;='data'!$G$22,1.89,1.47)</f>
        <v>1.47</v>
      </c>
      <c r="P946" s="24">
        <f>$A946</f>
        <v>4707.560866034490</v>
      </c>
      <c r="Q946" s="29">
        <f>'data'!$G$23-'data'!$G$23*(1-('data'!$G$22^O946)/('data'!$G$22^O946+N946^O946))</f>
        <v>41.314522719901</v>
      </c>
      <c r="R946" s="29">
        <f>VLOOKUP(IF(P946-'data'!$G$24&lt;0,0,P946-'data'!$G$24),P2:Q1104,2)</f>
        <v>41.3264161383874</v>
      </c>
    </row>
    <row r="947" ht="20.05" customHeight="1">
      <c r="A947" s="22">
        <f>$A946+C946</f>
        <v>4712.560866034490</v>
      </c>
      <c r="B947" s="23">
        <v>3.5</v>
      </c>
      <c r="C947" s="24">
        <v>5</v>
      </c>
      <c r="D947" t="b" s="25">
        <f>D$3</f>
        <v>1</v>
      </c>
      <c r="E947" s="24">
        <f>IF(B947-B946&gt;0,(B947-B946)/'data'!$G$26*100-1,E946-C947)</f>
        <v>-1080.188200270930</v>
      </c>
      <c r="F947" s="25">
        <f>3600*(B947*'data'!$C$15/1000-H947-I947)/C947</f>
        <v>512.347494707484</v>
      </c>
      <c r="G947" s="25">
        <f>IF(N947&gt;B947,0,IF(E947&gt;0,'data'!$H$29,IF(F947&lt;0,0,F947)))</f>
        <v>512.347494707484</v>
      </c>
      <c r="H947" s="30">
        <f>(J947*'data'!$C$16+K947*OFFSET('data'!$C$17,0,$D$3)-I946*(OFFSET('data'!$C$18,0,$D$3)+'data'!$C$19+OFFSET('data'!$C$20,0,$D$3)))*$C947/60</f>
        <v>-0.711861175145498</v>
      </c>
      <c r="I947" s="30">
        <f>(G946/60)*$C947/60+H947+I946</f>
        <v>22.9089998268514</v>
      </c>
      <c r="J947" s="30">
        <f>J946+('data'!$C$19*I946-'data'!$C$16*J946)*$C947/60</f>
        <v>88.4287797912217</v>
      </c>
      <c r="K947" s="30">
        <f>K946+(OFFSET('data'!$C$20,0,$D$3)*I946-OFFSET('data'!$C$17,0,$D$3)*K946)*$C947/60</f>
        <v>168.245331603419</v>
      </c>
      <c r="L947" s="28">
        <f>$A947/60</f>
        <v>78.5426811005748</v>
      </c>
      <c r="M947" s="24">
        <f>I947/'data'!$C$15*1000</f>
        <v>3.50004085838189</v>
      </c>
      <c r="N947" s="24">
        <f>N946+'data'!$G$21*(M946-N946)/60*C946</f>
        <v>3.47509115503656</v>
      </c>
      <c r="O947" s="25">
        <f>IF(N947&lt;='data'!$G$22,1.89,1.47)</f>
        <v>1.47</v>
      </c>
      <c r="P947" s="24">
        <f>$A947</f>
        <v>4712.560866034490</v>
      </c>
      <c r="Q947" s="29">
        <f>'data'!$G$23-'data'!$G$23*(1-('data'!$G$22^O947)/('data'!$G$22^O947+N947^O947))</f>
        <v>41.3116371073949</v>
      </c>
      <c r="R947" s="29">
        <f>VLOOKUP(IF(P947-'data'!$G$24&lt;0,0,P947-'data'!$G$24),P2:Q1104,2)</f>
        <v>41.3233892880195</v>
      </c>
    </row>
    <row r="948" ht="20.05" customHeight="1">
      <c r="A948" s="22">
        <f>$A947+C947</f>
        <v>4717.560866034490</v>
      </c>
      <c r="B948" s="23">
        <v>3.5</v>
      </c>
      <c r="C948" s="24">
        <v>5</v>
      </c>
      <c r="D948" t="b" s="25">
        <f>D$3</f>
        <v>1</v>
      </c>
      <c r="E948" s="24">
        <f>IF(B948-B947&gt;0,(B948-B947)/'data'!$G$26*100-1,E947-C948)</f>
        <v>-1085.188200270930</v>
      </c>
      <c r="F948" s="25">
        <f>3600*(B948*'data'!$C$15/1000-H948-I948)/C948</f>
        <v>512.156711169986</v>
      </c>
      <c r="G948" s="25">
        <f>IF(N948&gt;B948,0,IF(E948&gt;0,'data'!$H$29,IF(F948&lt;0,0,F948)))</f>
        <v>512.156711169986</v>
      </c>
      <c r="H948" s="30">
        <f>(J948*'data'!$C$16+K948*OFFSET('data'!$C$17,0,$D$3)-I947*(OFFSET('data'!$C$18,0,$D$3)+'data'!$C$19+OFFSET('data'!$C$20,0,$D$3)))*$C948/60</f>
        <v>-0.711594970329684</v>
      </c>
      <c r="I948" s="30">
        <f>(G947/60)*$C948/60+H948+I947</f>
        <v>22.908998599171</v>
      </c>
      <c r="J948" s="30">
        <f>J947+('data'!$C$19*I947-'data'!$C$16*J947)*$C948/60</f>
        <v>88.4635127981698</v>
      </c>
      <c r="K948" s="30">
        <f>K947+(OFFSET('data'!$C$20,0,$D$3)*I947-OFFSET('data'!$C$17,0,$D$3)*K947)*$C948/60</f>
        <v>168.407758039774</v>
      </c>
      <c r="L948" s="28">
        <f>$A948/60</f>
        <v>78.6260144339082</v>
      </c>
      <c r="M948" s="24">
        <f>I948/'data'!$C$15*1000</f>
        <v>3.50004067081667</v>
      </c>
      <c r="N948" s="24">
        <f>N947+'data'!$G$21*(M947-N947)/60*C947</f>
        <v>3.47538474351568</v>
      </c>
      <c r="O948" s="25">
        <f>IF(N948&lt;='data'!$G$22,1.89,1.47)</f>
        <v>1.47</v>
      </c>
      <c r="P948" s="24">
        <f>$A948</f>
        <v>4717.560866034490</v>
      </c>
      <c r="Q948" s="29">
        <f>'data'!$G$23-'data'!$G$23*(1-('data'!$G$22^O948)/('data'!$G$22^O948+N948^O948))</f>
        <v>41.3087857541569</v>
      </c>
      <c r="R948" s="29">
        <f>VLOOKUP(IF(P948-'data'!$G$24&lt;0,0,P948-'data'!$G$24),P2:Q1104,2)</f>
        <v>41.3203983875806</v>
      </c>
    </row>
    <row r="949" ht="20.05" customHeight="1">
      <c r="A949" s="22">
        <f>$A948+C948</f>
        <v>4722.560866034490</v>
      </c>
      <c r="B949" s="23">
        <v>3.5</v>
      </c>
      <c r="C949" s="24">
        <v>5</v>
      </c>
      <c r="D949" t="b" s="25">
        <f>D$3</f>
        <v>1</v>
      </c>
      <c r="E949" s="24">
        <f>IF(B949-B948&gt;0,(B949-B948)/'data'!$G$26*100-1,E948-C949)</f>
        <v>-1090.188200270930</v>
      </c>
      <c r="F949" s="25">
        <f>3600*(B949*'data'!$C$15/1000-H949-I949)/C949</f>
        <v>511.966801375260</v>
      </c>
      <c r="G949" s="25">
        <f>IF(N949&gt;B949,0,IF(E949&gt;0,'data'!$H$29,IF(F949&lt;0,0,F949)))</f>
        <v>511.966801375260</v>
      </c>
      <c r="H949" s="30">
        <f>(J949*'data'!$C$16+K949*OFFSET('data'!$C$17,0,$D$3)-I948*(OFFSET('data'!$C$18,0,$D$3)+'data'!$C$19+OFFSET('data'!$C$20,0,$D$3)))*$C949/60</f>
        <v>-0.7113299861198989</v>
      </c>
      <c r="I949" s="30">
        <f>(G948/60)*$C949/60+H949+I948</f>
        <v>22.908997378565</v>
      </c>
      <c r="J949" s="30">
        <f>J948+('data'!$C$19*I948-'data'!$C$16*J948)*$C949/60</f>
        <v>88.4980419497461</v>
      </c>
      <c r="K949" s="30">
        <f>K948+(OFFSET('data'!$C$20,0,$D$3)*I948-OFFSET('data'!$C$17,0,$D$3)*K948)*$C949/60</f>
        <v>168.570122154670</v>
      </c>
      <c r="L949" s="28">
        <f>$A949/60</f>
        <v>78.7093477672415</v>
      </c>
      <c r="M949" s="24">
        <f>I949/'data'!$C$15*1000</f>
        <v>3.50004048433228</v>
      </c>
      <c r="N949" s="24">
        <f>N948+'data'!$G$21*(M948-N948)/60*C948</f>
        <v>3.47567487506945</v>
      </c>
      <c r="O949" s="25">
        <f>IF(N949&lt;='data'!$G$22,1.89,1.47)</f>
        <v>1.47</v>
      </c>
      <c r="P949" s="24">
        <f>$A949</f>
        <v>4722.560866034490</v>
      </c>
      <c r="Q949" s="29">
        <f>'data'!$G$23-'data'!$G$23*(1-('data'!$G$22^O949)/('data'!$G$22^O949+N949^O949))</f>
        <v>41.3059682502915</v>
      </c>
      <c r="R949" s="29">
        <f>VLOOKUP(IF(P949-'data'!$G$24&lt;0,0,P949-'data'!$G$24),P2:Q1104,2)</f>
        <v>41.3174430066141</v>
      </c>
    </row>
    <row r="950" ht="20.05" customHeight="1">
      <c r="A950" s="22">
        <f>$A949+C949</f>
        <v>4727.560866034490</v>
      </c>
      <c r="B950" s="23">
        <v>3.5</v>
      </c>
      <c r="C950" s="24">
        <v>5</v>
      </c>
      <c r="D950" t="b" s="25">
        <f>D$3</f>
        <v>1</v>
      </c>
      <c r="E950" s="24">
        <f>IF(B950-B949&gt;0,(B950-B949)/'data'!$G$26*100-1,E949-C950)</f>
        <v>-1095.188200270930</v>
      </c>
      <c r="F950" s="25">
        <f>3600*(B950*'data'!$C$15/1000-H950-I950)/C950</f>
        <v>511.777760289612</v>
      </c>
      <c r="G950" s="25">
        <f>IF(N950&gt;B950,0,IF(E950&gt;0,'data'!$H$29,IF(F950&lt;0,0,F950)))</f>
        <v>511.777760289612</v>
      </c>
      <c r="H950" s="30">
        <f>(J950*'data'!$C$16+K950*OFFSET('data'!$C$17,0,$D$3)-I949*(OFFSET('data'!$C$18,0,$D$3)+'data'!$C$19+OFFSET('data'!$C$20,0,$D$3)))*$C950/60</f>
        <v>-0.711066215483299</v>
      </c>
      <c r="I950" s="30">
        <f>(G949/60)*$C950/60+H950+I949</f>
        <v>22.9089961649918</v>
      </c>
      <c r="J950" s="30">
        <f>J949+('data'!$C$19*I949-'data'!$C$16*J949)*$C950/60</f>
        <v>88.53236844241771</v>
      </c>
      <c r="K950" s="30">
        <f>K949+(OFFSET('data'!$C$20,0,$D$3)*I949-OFFSET('data'!$C$17,0,$D$3)*K949)*$C950/60</f>
        <v>168.732423972084</v>
      </c>
      <c r="L950" s="28">
        <f>$A950/60</f>
        <v>78.7926811005748</v>
      </c>
      <c r="M950" s="24">
        <f>I950/'data'!$C$15*1000</f>
        <v>3.50004029892236</v>
      </c>
      <c r="N950" s="24">
        <f>N949+'data'!$G$21*(M949-N949)/60*C949</f>
        <v>3.47596159038896</v>
      </c>
      <c r="O950" s="25">
        <f>IF(N950&lt;='data'!$G$22,1.89,1.47)</f>
        <v>1.47</v>
      </c>
      <c r="P950" s="24">
        <f>$A950</f>
        <v>4727.560866034490</v>
      </c>
      <c r="Q950" s="29">
        <f>'data'!$G$23-'data'!$G$23*(1-('data'!$G$22^O950)/('data'!$G$22^O950+N950^O950))</f>
        <v>41.3031841908838</v>
      </c>
      <c r="R950" s="29">
        <f>VLOOKUP(IF(P950-'data'!$G$24&lt;0,0,P950-'data'!$G$24),P2:Q1104,2)</f>
        <v>41.314522719901</v>
      </c>
    </row>
    <row r="951" ht="20.05" customHeight="1">
      <c r="A951" s="22">
        <f>$A950+C950</f>
        <v>4732.560866034490</v>
      </c>
      <c r="B951" s="23">
        <v>3.5</v>
      </c>
      <c r="C951" s="24">
        <v>5</v>
      </c>
      <c r="D951" t="b" s="25">
        <f>D$3</f>
        <v>1</v>
      </c>
      <c r="E951" s="24">
        <f>IF(B951-B950&gt;0,(B951-B950)/'data'!$G$26*100-1,E950-C951)</f>
        <v>-1100.188200270930</v>
      </c>
      <c r="F951" s="25">
        <f>3600*(B951*'data'!$C$15/1000-H951-I951)/C951</f>
        <v>511.589582908728</v>
      </c>
      <c r="G951" s="25">
        <f>IF(N951&gt;B951,0,IF(E951&gt;0,'data'!$H$29,IF(F951&lt;0,0,F951)))</f>
        <v>511.589582908728</v>
      </c>
      <c r="H951" s="30">
        <f>(J951*'data'!$C$16+K951*OFFSET('data'!$C$17,0,$D$3)-I950*(OFFSET('data'!$C$18,0,$D$3)+'data'!$C$19+OFFSET('data'!$C$20,0,$D$3)))*$C951/60</f>
        <v>-0.710803651428248</v>
      </c>
      <c r="I951" s="30">
        <f>(G950/60)*$C951/60+H951+I950</f>
        <v>22.9089949584102</v>
      </c>
      <c r="J951" s="30">
        <f>J950+('data'!$C$19*I950-'data'!$C$16*J950)*$C951/60</f>
        <v>88.56649346562941</v>
      </c>
      <c r="K951" s="30">
        <f>K950+(OFFSET('data'!$C$20,0,$D$3)*I950-OFFSET('data'!$C$17,0,$D$3)*K950)*$C951/60</f>
        <v>168.894663515985</v>
      </c>
      <c r="L951" s="28">
        <f>$A951/60</f>
        <v>78.8760144339082</v>
      </c>
      <c r="M951" s="24">
        <f>I951/'data'!$C$15*1000</f>
        <v>3.50004011458062</v>
      </c>
      <c r="N951" s="24">
        <f>N950+'data'!$G$21*(M950-N950)/60*C950</f>
        <v>3.47624492968641</v>
      </c>
      <c r="O951" s="25">
        <f>IF(N951&lt;='data'!$G$22,1.89,1.47)</f>
        <v>1.47</v>
      </c>
      <c r="P951" s="24">
        <f>$A951</f>
        <v>4732.560866034490</v>
      </c>
      <c r="Q951" s="29">
        <f>'data'!$G$23-'data'!$G$23*(1-('data'!$G$22^O951)/('data'!$G$22^O951+N951^O951))</f>
        <v>41.3004331759366</v>
      </c>
      <c r="R951" s="29">
        <f>VLOOKUP(IF(P951-'data'!$G$24&lt;0,0,P951-'data'!$G$24),P2:Q1104,2)</f>
        <v>41.3116371073949</v>
      </c>
    </row>
    <row r="952" ht="20.05" customHeight="1">
      <c r="A952" s="22">
        <f>$A951+C951</f>
        <v>4737.560866034490</v>
      </c>
      <c r="B952" s="23">
        <v>3.5</v>
      </c>
      <c r="C952" s="24">
        <v>5</v>
      </c>
      <c r="D952" t="b" s="25">
        <f>D$3</f>
        <v>1</v>
      </c>
      <c r="E952" s="24">
        <f>IF(B952-B951&gt;0,(B952-B951)/'data'!$G$26*100-1,E951-C952)</f>
        <v>-1105.188200270930</v>
      </c>
      <c r="F952" s="25">
        <f>3600*(B952*'data'!$C$15/1000-H952-I952)/C952</f>
        <v>511.402264257594</v>
      </c>
      <c r="G952" s="25">
        <f>IF(N952&gt;B952,0,IF(E952&gt;0,'data'!$H$29,IF(F952&lt;0,0,F952)))</f>
        <v>511.402264257594</v>
      </c>
      <c r="H952" s="30">
        <f>(J952*'data'!$C$16+K952*OFFSET('data'!$C$17,0,$D$3)-I951*(OFFSET('data'!$C$18,0,$D$3)+'data'!$C$19+OFFSET('data'!$C$20,0,$D$3)))*$C952/60</f>
        <v>-0.710542287004106</v>
      </c>
      <c r="I952" s="30">
        <f>(G951/60)*$C952/60+H952+I951</f>
        <v>22.9089937587793</v>
      </c>
      <c r="J952" s="30">
        <f>J951+('data'!$C$19*I951-'data'!$C$16*J951)*$C952/60</f>
        <v>88.6004182018451</v>
      </c>
      <c r="K952" s="30">
        <f>K951+(OFFSET('data'!$C$20,0,$D$3)*I951-OFFSET('data'!$C$17,0,$D$3)*K951)*$C952/60</f>
        <v>169.056840810331</v>
      </c>
      <c r="L952" s="28">
        <f>$A952/60</f>
        <v>78.9593477672415</v>
      </c>
      <c r="M952" s="24">
        <f>I952/'data'!$C$15*1000</f>
        <v>3.50003993130081</v>
      </c>
      <c r="N952" s="24">
        <f>N951+'data'!$G$21*(M951-N951)/60*C951</f>
        <v>3.47652493270075</v>
      </c>
      <c r="O952" s="25">
        <f>IF(N952&lt;='data'!$G$22,1.89,1.47)</f>
        <v>1.47</v>
      </c>
      <c r="P952" s="24">
        <f>$A952</f>
        <v>4737.560866034490</v>
      </c>
      <c r="Q952" s="29">
        <f>'data'!$G$23-'data'!$G$23*(1-('data'!$G$22^O952)/('data'!$G$22^O952+N952^O952))</f>
        <v>41.2977148103096</v>
      </c>
      <c r="R952" s="29">
        <f>VLOOKUP(IF(P952-'data'!$G$24&lt;0,0,P952-'data'!$G$24),P2:Q1104,2)</f>
        <v>41.3087857541569</v>
      </c>
    </row>
    <row r="953" ht="20.05" customHeight="1">
      <c r="A953" s="22">
        <f>$A952+C952</f>
        <v>4742.560866034490</v>
      </c>
      <c r="B953" s="23">
        <v>3.5</v>
      </c>
      <c r="C953" s="24">
        <v>5</v>
      </c>
      <c r="D953" t="b" s="25">
        <f>D$3</f>
        <v>1</v>
      </c>
      <c r="E953" s="24">
        <f>IF(B953-B952&gt;0,(B953-B952)/'data'!$G$26*100-1,E952-C953)</f>
        <v>-1110.188200270930</v>
      </c>
      <c r="F953" s="25">
        <f>3600*(B953*'data'!$C$15/1000-H953-I953)/C953</f>
        <v>511.215799390463</v>
      </c>
      <c r="G953" s="25">
        <f>IF(N953&gt;B953,0,IF(E953&gt;0,'data'!$H$29,IF(F953&lt;0,0,F953)))</f>
        <v>511.215799390463</v>
      </c>
      <c r="H953" s="30">
        <f>(J953*'data'!$C$16+K953*OFFSET('data'!$C$17,0,$D$3)-I952*(OFFSET('data'!$C$18,0,$D$3)+'data'!$C$19+OFFSET('data'!$C$20,0,$D$3)))*$C953/60</f>
        <v>-0.71028211530098</v>
      </c>
      <c r="I953" s="30">
        <f>(G952/60)*$C953/60+H953+I952</f>
        <v>22.9089925660583</v>
      </c>
      <c r="J953" s="30">
        <f>J952+('data'!$C$19*I952-'data'!$C$16*J952)*$C953/60</f>
        <v>88.6341438265884</v>
      </c>
      <c r="K953" s="30">
        <f>K952+(OFFSET('data'!$C$20,0,$D$3)*I952-OFFSET('data'!$C$17,0,$D$3)*K952)*$C953/60</f>
        <v>169.218955879070</v>
      </c>
      <c r="L953" s="28">
        <f>$A953/60</f>
        <v>79.0426811005748</v>
      </c>
      <c r="M953" s="24">
        <f>I953/'data'!$C$15*1000</f>
        <v>3.50003974907669</v>
      </c>
      <c r="N953" s="24">
        <f>N952+'data'!$G$21*(M952-N952)/60*C952</f>
        <v>3.47680163870322</v>
      </c>
      <c r="O953" s="25">
        <f>IF(N953&lt;='data'!$G$22,1.89,1.47)</f>
        <v>1.47</v>
      </c>
      <c r="P953" s="24">
        <f>$A953</f>
        <v>4742.560866034490</v>
      </c>
      <c r="Q953" s="29">
        <f>'data'!$G$23-'data'!$G$23*(1-('data'!$G$22^O953)/('data'!$G$22^O953+N953^O953))</f>
        <v>41.2950287036584</v>
      </c>
      <c r="R953" s="29">
        <f>VLOOKUP(IF(P953-'data'!$G$24&lt;0,0,P953-'data'!$G$24),P2:Q1104,2)</f>
        <v>41.3059682502915</v>
      </c>
    </row>
    <row r="954" ht="20.05" customHeight="1">
      <c r="A954" s="22">
        <f>$A953+C953</f>
        <v>4747.560866034490</v>
      </c>
      <c r="B954" s="23">
        <v>3.5</v>
      </c>
      <c r="C954" s="24">
        <v>5</v>
      </c>
      <c r="D954" t="b" s="25">
        <f>D$3</f>
        <v>1</v>
      </c>
      <c r="E954" s="24">
        <f>IF(B954-B953&gt;0,(B954-B953)/'data'!$G$26*100-1,E953-C954)</f>
        <v>-1115.188200270930</v>
      </c>
      <c r="F954" s="25">
        <f>3600*(B954*'data'!$C$15/1000-H954-I954)/C954</f>
        <v>511.030183390530</v>
      </c>
      <c r="G954" s="25">
        <f>IF(N954&gt;B954,0,IF(E954&gt;0,'data'!$H$29,IF(F954&lt;0,0,F954)))</f>
        <v>511.030183390530</v>
      </c>
      <c r="H954" s="30">
        <f>(J954*'data'!$C$16+K954*OFFSET('data'!$C$17,0,$D$3)-I953*(OFFSET('data'!$C$18,0,$D$3)+'data'!$C$19+OFFSET('data'!$C$20,0,$D$3)))*$C954/60</f>
        <v>-0.710023129449474</v>
      </c>
      <c r="I954" s="30">
        <f>(G953/60)*$C954/60+H954+I953</f>
        <v>22.9089913802067</v>
      </c>
      <c r="J954" s="30">
        <f>J953+('data'!$C$19*I953-'data'!$C$16*J953)*$C954/60</f>
        <v>88.66767150848371</v>
      </c>
      <c r="K954" s="30">
        <f>K953+(OFFSET('data'!$C$20,0,$D$3)*I953-OFFSET('data'!$C$17,0,$D$3)*K953)*$C954/60</f>
        <v>169.381008746142</v>
      </c>
      <c r="L954" s="28">
        <f>$A954/60</f>
        <v>79.1260144339082</v>
      </c>
      <c r="M954" s="24">
        <f>I954/'data'!$C$15*1000</f>
        <v>3.50003956790209</v>
      </c>
      <c r="N954" s="24">
        <f>N953+'data'!$G$21*(M953-N953)/60*C953</f>
        <v>3.47707508650289</v>
      </c>
      <c r="O954" s="25">
        <f>IF(N954&lt;='data'!$G$22,1.89,1.47)</f>
        <v>1.47</v>
      </c>
      <c r="P954" s="24">
        <f>$A954</f>
        <v>4747.560866034490</v>
      </c>
      <c r="Q954" s="29">
        <f>'data'!$G$23-'data'!$G$23*(1-('data'!$G$22^O954)/('data'!$G$22^O954+N954^O954))</f>
        <v>41.2923744703744</v>
      </c>
      <c r="R954" s="29">
        <f>VLOOKUP(IF(P954-'data'!$G$24&lt;0,0,P954-'data'!$G$24),P2:Q1104,2)</f>
        <v>41.3031841908838</v>
      </c>
    </row>
    <row r="955" ht="20.05" customHeight="1">
      <c r="A955" s="22">
        <f>$A954+C954</f>
        <v>4752.560866034490</v>
      </c>
      <c r="B955" s="23">
        <v>3.5</v>
      </c>
      <c r="C955" s="24">
        <v>5</v>
      </c>
      <c r="D955" t="b" s="25">
        <f>D$3</f>
        <v>1</v>
      </c>
      <c r="E955" s="24">
        <f>IF(B955-B954&gt;0,(B955-B954)/'data'!$G$26*100-1,E954-C955)</f>
        <v>-1120.188200270930</v>
      </c>
      <c r="F955" s="25">
        <f>3600*(B955*'data'!$C$15/1000-H955-I955)/C955</f>
        <v>510.845411369843</v>
      </c>
      <c r="G955" s="25">
        <f>IF(N955&gt;B955,0,IF(E955&gt;0,'data'!$H$29,IF(F955&lt;0,0,F955)))</f>
        <v>510.845411369843</v>
      </c>
      <c r="H955" s="30">
        <f>(J955*'data'!$C$16+K955*OFFSET('data'!$C$17,0,$D$3)-I954*(OFFSET('data'!$C$18,0,$D$3)+'data'!$C$19+OFFSET('data'!$C$20,0,$D$3)))*$C955/60</f>
        <v>-0.709765322620464</v>
      </c>
      <c r="I955" s="30">
        <f>(G954/60)*$C955/60+H955+I954</f>
        <v>22.9089902011842</v>
      </c>
      <c r="J955" s="30">
        <f>J954+('data'!$C$19*I954-'data'!$C$16*J954)*$C955/60</f>
        <v>88.70100240929629</v>
      </c>
      <c r="K955" s="30">
        <f>K954+(OFFSET('data'!$C$20,0,$D$3)*I954-OFFSET('data'!$C$17,0,$D$3)*K954)*$C955/60</f>
        <v>169.542999435476</v>
      </c>
      <c r="L955" s="28">
        <f>$A955/60</f>
        <v>79.2093477672415</v>
      </c>
      <c r="M955" s="24">
        <f>I955/'data'!$C$15*1000</f>
        <v>3.50003938777083</v>
      </c>
      <c r="N955" s="24">
        <f>N954+'data'!$G$21*(M954-N954)/60*C954</f>
        <v>3.47734531445208</v>
      </c>
      <c r="O955" s="25">
        <f>IF(N955&lt;='data'!$G$22,1.89,1.47)</f>
        <v>1.47</v>
      </c>
      <c r="P955" s="24">
        <f>$A955</f>
        <v>4752.560866034490</v>
      </c>
      <c r="Q955" s="29">
        <f>'data'!$G$23-'data'!$G$23*(1-('data'!$G$22^O955)/('data'!$G$22^O955+N955^O955))</f>
        <v>41.2897517295262</v>
      </c>
      <c r="R955" s="29">
        <f>VLOOKUP(IF(P955-'data'!$G$24&lt;0,0,P955-'data'!$G$24),P2:Q1104,2)</f>
        <v>41.3004331759366</v>
      </c>
    </row>
    <row r="956" ht="20.05" customHeight="1">
      <c r="A956" s="22">
        <f>$A955+C955</f>
        <v>4757.560866034490</v>
      </c>
      <c r="B956" s="23">
        <v>3.5</v>
      </c>
      <c r="C956" s="24">
        <v>5</v>
      </c>
      <c r="D956" t="b" s="25">
        <f>D$3</f>
        <v>1</v>
      </c>
      <c r="E956" s="24">
        <f>IF(B956-B955&gt;0,(B956-B955)/'data'!$G$26*100-1,E955-C956)</f>
        <v>-1125.188200270930</v>
      </c>
      <c r="F956" s="25">
        <f>3600*(B956*'data'!$C$15/1000-H956-I956)/C956</f>
        <v>510.661478469052</v>
      </c>
      <c r="G956" s="25">
        <f>IF(N956&gt;B956,0,IF(E956&gt;0,'data'!$H$29,IF(F956&lt;0,0,F956)))</f>
        <v>510.661478469052</v>
      </c>
      <c r="H956" s="30">
        <f>(J956*'data'!$C$16+K956*OFFSET('data'!$C$17,0,$D$3)-I955*(OFFSET('data'!$C$18,0,$D$3)+'data'!$C$19+OFFSET('data'!$C$20,0,$D$3)))*$C956/60</f>
        <v>-0.709508688024854</v>
      </c>
      <c r="I956" s="30">
        <f>(G955/60)*$C956/60+H956+I955</f>
        <v>22.9089890289508</v>
      </c>
      <c r="J956" s="30">
        <f>J955+('data'!$C$19*I955-'data'!$C$16*J955)*$C956/60</f>
        <v>88.734137683973</v>
      </c>
      <c r="K956" s="30">
        <f>K955+(OFFSET('data'!$C$20,0,$D$3)*I955-OFFSET('data'!$C$17,0,$D$3)*K955)*$C956/60</f>
        <v>169.704927970993</v>
      </c>
      <c r="L956" s="28">
        <f>$A956/60</f>
        <v>79.2926811005748</v>
      </c>
      <c r="M956" s="24">
        <f>I956/'data'!$C$15*1000</f>
        <v>3.50003920867681</v>
      </c>
      <c r="N956" s="24">
        <f>N955+'data'!$G$21*(M955-N955)/60*C955</f>
        <v>3.47761236045173</v>
      </c>
      <c r="O956" s="25">
        <f>IF(N956&lt;='data'!$G$22,1.89,1.47)</f>
        <v>1.47</v>
      </c>
      <c r="P956" s="24">
        <f>$A956</f>
        <v>4757.560866034490</v>
      </c>
      <c r="Q956" s="29">
        <f>'data'!$G$23-'data'!$G$23*(1-('data'!$G$22^O956)/('data'!$G$22^O956+N956^O956))</f>
        <v>41.287160104801</v>
      </c>
      <c r="R956" s="29">
        <f>VLOOKUP(IF(P956-'data'!$G$24&lt;0,0,P956-'data'!$G$24),P2:Q1104,2)</f>
        <v>41.2977148103096</v>
      </c>
    </row>
    <row r="957" ht="20.05" customHeight="1">
      <c r="A957" s="22">
        <f>$A956+C956</f>
        <v>4762.560866034490</v>
      </c>
      <c r="B957" s="23">
        <v>3.5</v>
      </c>
      <c r="C957" s="24">
        <v>5</v>
      </c>
      <c r="D957" t="b" s="25">
        <f>D$3</f>
        <v>1</v>
      </c>
      <c r="E957" s="24">
        <f>IF(B957-B956&gt;0,(B957-B956)/'data'!$G$26*100-1,E956-C957)</f>
        <v>-1130.188200270930</v>
      </c>
      <c r="F957" s="25">
        <f>3600*(B957*'data'!$C$15/1000-H957-I957)/C957</f>
        <v>510.478379857321</v>
      </c>
      <c r="G957" s="25">
        <f>IF(N957&gt;B957,0,IF(E957&gt;0,'data'!$H$29,IF(F957&lt;0,0,F957)))</f>
        <v>510.478379857321</v>
      </c>
      <c r="H957" s="30">
        <f>(J957*'data'!$C$16+K957*OFFSET('data'!$C$17,0,$D$3)-I956*(OFFSET('data'!$C$18,0,$D$3)+'data'!$C$19+OFFSET('data'!$C$20,0,$D$3)))*$C957/60</f>
        <v>-0.70925321891335</v>
      </c>
      <c r="I957" s="30">
        <f>(G956/60)*$C957/60+H957+I956</f>
        <v>22.9089878634667</v>
      </c>
      <c r="J957" s="30">
        <f>J956+('data'!$C$19*I956-'data'!$C$16*J956)*$C957/60</f>
        <v>88.767078480682</v>
      </c>
      <c r="K957" s="30">
        <f>K956+(OFFSET('data'!$C$20,0,$D$3)*I956-OFFSET('data'!$C$17,0,$D$3)*K956)*$C957/60</f>
        <v>169.866794376602</v>
      </c>
      <c r="L957" s="28">
        <f>$A957/60</f>
        <v>79.3760144339082</v>
      </c>
      <c r="M957" s="24">
        <f>I957/'data'!$C$15*1000</f>
        <v>3.50003903061396</v>
      </c>
      <c r="N957" s="24">
        <f>N956+'data'!$G$21*(M956-N956)/60*C956</f>
        <v>3.47787626195672</v>
      </c>
      <c r="O957" s="25">
        <f>IF(N957&lt;='data'!$G$22,1.89,1.47)</f>
        <v>1.47</v>
      </c>
      <c r="P957" s="24">
        <f>$A957</f>
        <v>4762.560866034490</v>
      </c>
      <c r="Q957" s="29">
        <f>'data'!$G$23-'data'!$G$23*(1-('data'!$G$22^O957)/('data'!$G$22^O957+N957^O957))</f>
        <v>41.284599224447</v>
      </c>
      <c r="R957" s="29">
        <f>VLOOKUP(IF(P957-'data'!$G$24&lt;0,0,P957-'data'!$G$24),P2:Q1104,2)</f>
        <v>41.2950287036584</v>
      </c>
    </row>
    <row r="958" ht="20.05" customHeight="1">
      <c r="A958" s="22">
        <f>$A957+C957</f>
        <v>4767.560866034490</v>
      </c>
      <c r="B958" s="23">
        <v>3.5</v>
      </c>
      <c r="C958" s="24">
        <v>5</v>
      </c>
      <c r="D958" t="b" s="25">
        <f>D$3</f>
        <v>1</v>
      </c>
      <c r="E958" s="24">
        <f>IF(B958-B957&gt;0,(B958-B957)/'data'!$G$26*100-1,E957-C958)</f>
        <v>-1135.188200270930</v>
      </c>
      <c r="F958" s="25">
        <f>3600*(B958*'data'!$C$15/1000-H958-I958)/C958</f>
        <v>510.296110732153</v>
      </c>
      <c r="G958" s="25">
        <f>IF(N958&gt;B958,0,IF(E958&gt;0,'data'!$H$29,IF(F958&lt;0,0,F958)))</f>
        <v>510.296110732153</v>
      </c>
      <c r="H958" s="30">
        <f>(J958*'data'!$C$16+K958*OFFSET('data'!$C$17,0,$D$3)-I957*(OFFSET('data'!$C$18,0,$D$3)+'data'!$C$19+OFFSET('data'!$C$20,0,$D$3)))*$C958/60</f>
        <v>-0.7089989085762159</v>
      </c>
      <c r="I958" s="30">
        <f>(G957/60)*$C958/60+H958+I957</f>
        <v>22.9089867046923</v>
      </c>
      <c r="J958" s="30">
        <f>J957+('data'!$C$19*I957-'data'!$C$16*J957)*$C958/60</f>
        <v>88.7998259408527</v>
      </c>
      <c r="K958" s="30">
        <f>K957+(OFFSET('data'!$C$20,0,$D$3)*I957-OFFSET('data'!$C$17,0,$D$3)*K957)*$C958/60</f>
        <v>170.028598676205</v>
      </c>
      <c r="L958" s="28">
        <f>$A958/60</f>
        <v>79.4593477672415</v>
      </c>
      <c r="M958" s="24">
        <f>I958/'data'!$C$15*1000</f>
        <v>3.50003885357621</v>
      </c>
      <c r="N958" s="24">
        <f>N957+'data'!$G$21*(M957-N957)/60*C957</f>
        <v>3.47813705598113</v>
      </c>
      <c r="O958" s="25">
        <f>IF(N958&lt;='data'!$G$22,1.89,1.47)</f>
        <v>1.47</v>
      </c>
      <c r="P958" s="24">
        <f>$A958</f>
        <v>4767.560866034490</v>
      </c>
      <c r="Q958" s="29">
        <f>'data'!$G$23-'data'!$G$23*(1-('data'!$G$22^O958)/('data'!$G$22^O958+N958^O958))</f>
        <v>41.2820687212168</v>
      </c>
      <c r="R958" s="29">
        <f>VLOOKUP(IF(P958-'data'!$G$24&lt;0,0,P958-'data'!$G$24),P2:Q1104,2)</f>
        <v>41.2923744703744</v>
      </c>
    </row>
    <row r="959" ht="20.05" customHeight="1">
      <c r="A959" s="22">
        <f>$A958+C958</f>
        <v>4772.560866034490</v>
      </c>
      <c r="B959" s="23">
        <v>3.5</v>
      </c>
      <c r="C959" s="24">
        <v>5</v>
      </c>
      <c r="D959" t="b" s="25">
        <f>D$3</f>
        <v>1</v>
      </c>
      <c r="E959" s="24">
        <f>IF(B959-B958&gt;0,(B959-B958)/'data'!$G$26*100-1,E958-C959)</f>
        <v>-1140.188200270930</v>
      </c>
      <c r="F959" s="25">
        <f>3600*(B959*'data'!$C$15/1000-H959-I959)/C959</f>
        <v>510.114666319079</v>
      </c>
      <c r="G959" s="25">
        <f>IF(N959&gt;B959,0,IF(E959&gt;0,'data'!$H$29,IF(F959&lt;0,0,F959)))</f>
        <v>510.114666319079</v>
      </c>
      <c r="H959" s="30">
        <f>(J959*'data'!$C$16+K959*OFFSET('data'!$C$17,0,$D$3)-I958*(OFFSET('data'!$C$18,0,$D$3)+'data'!$C$19+OFFSET('data'!$C$20,0,$D$3)))*$C959/60</f>
        <v>-0.708745750343047</v>
      </c>
      <c r="I959" s="30">
        <f>(G958/60)*$C959/60+H959+I958</f>
        <v>22.9089855525884</v>
      </c>
      <c r="J959" s="30">
        <f>J958+('data'!$C$19*I958-'data'!$C$16*J958)*$C959/60</f>
        <v>88.83238119921511</v>
      </c>
      <c r="K959" s="30">
        <f>K958+(OFFSET('data'!$C$20,0,$D$3)*I958-OFFSET('data'!$C$17,0,$D$3)*K958)*$C959/60</f>
        <v>170.190340893693</v>
      </c>
      <c r="L959" s="28">
        <f>$A959/60</f>
        <v>79.5426811005748</v>
      </c>
      <c r="M959" s="24">
        <f>I959/'data'!$C$15*1000</f>
        <v>3.50003867755758</v>
      </c>
      <c r="N959" s="24">
        <f>N958+'data'!$G$21*(M958-N958)/60*C958</f>
        <v>3.4783947791034</v>
      </c>
      <c r="O959" s="25">
        <f>IF(N959&lt;='data'!$G$22,1.89,1.47)</f>
        <v>1.47</v>
      </c>
      <c r="P959" s="24">
        <f>$A959</f>
        <v>4772.560866034490</v>
      </c>
      <c r="Q959" s="29">
        <f>'data'!$G$23-'data'!$G$23*(1-('data'!$G$22^O959)/('data'!$G$22^O959+N959^O959))</f>
        <v>41.2795682323111</v>
      </c>
      <c r="R959" s="29">
        <f>VLOOKUP(IF(P959-'data'!$G$24&lt;0,0,P959-'data'!$G$24),P2:Q1104,2)</f>
        <v>41.2897517295262</v>
      </c>
    </row>
    <row r="960" ht="20.05" customHeight="1">
      <c r="A960" s="22">
        <f>$A959+C959</f>
        <v>4777.560866034490</v>
      </c>
      <c r="B960" s="23">
        <v>3.5</v>
      </c>
      <c r="C960" s="24">
        <v>5</v>
      </c>
      <c r="D960" t="b" s="25">
        <f>D$3</f>
        <v>1</v>
      </c>
      <c r="E960" s="24">
        <f>IF(B960-B959&gt;0,(B960-B959)/'data'!$G$26*100-1,E959-C960)</f>
        <v>-1145.188200270930</v>
      </c>
      <c r="F960" s="25">
        <f>3600*(B960*'data'!$C$15/1000-H960-I960)/C960</f>
        <v>509.934041871862</v>
      </c>
      <c r="G960" s="25">
        <f>IF(N960&gt;B960,0,IF(E960&gt;0,'data'!$H$29,IF(F960&lt;0,0,F960)))</f>
        <v>509.934041871862</v>
      </c>
      <c r="H960" s="30">
        <f>(J960*'data'!$C$16+K960*OFFSET('data'!$C$17,0,$D$3)-I959*(OFFSET('data'!$C$18,0,$D$3)+'data'!$C$19+OFFSET('data'!$C$20,0,$D$3)))*$C960/60</f>
        <v>-0.708493737582545</v>
      </c>
      <c r="I960" s="30">
        <f>(G959/60)*$C960/60+H960+I959</f>
        <v>22.9089844071157</v>
      </c>
      <c r="J960" s="30">
        <f>J959+('data'!$C$19*I959-'data'!$C$16*J959)*$C960/60</f>
        <v>88.86474538383941</v>
      </c>
      <c r="K960" s="30">
        <f>K959+(OFFSET('data'!$C$20,0,$D$3)*I959-OFFSET('data'!$C$17,0,$D$3)*K959)*$C960/60</f>
        <v>170.352021052948</v>
      </c>
      <c r="L960" s="28">
        <f>$A960/60</f>
        <v>79.6260144339082</v>
      </c>
      <c r="M960" s="24">
        <f>I960/'data'!$C$15*1000</f>
        <v>3.50003850255207</v>
      </c>
      <c r="N960" s="24">
        <f>N959+'data'!$G$21*(M959-N959)/60*C959</f>
        <v>3.47864946747149</v>
      </c>
      <c r="O960" s="25">
        <f>IF(N960&lt;='data'!$G$22,1.89,1.47)</f>
        <v>1.47</v>
      </c>
      <c r="P960" s="24">
        <f>$A960</f>
        <v>4777.560866034490</v>
      </c>
      <c r="Q960" s="29">
        <f>'data'!$G$23-'data'!$G$23*(1-('data'!$G$22^O960)/('data'!$G$22^O960+N960^O960))</f>
        <v>41.2770973993235</v>
      </c>
      <c r="R960" s="29">
        <f>VLOOKUP(IF(P960-'data'!$G$24&lt;0,0,P960-'data'!$G$24),P2:Q1104,2)</f>
        <v>41.287160104801</v>
      </c>
    </row>
    <row r="961" ht="20.05" customHeight="1">
      <c r="A961" s="22">
        <f>$A960+C960</f>
        <v>4782.560866034490</v>
      </c>
      <c r="B961" s="23">
        <v>3.5</v>
      </c>
      <c r="C961" s="24">
        <v>5</v>
      </c>
      <c r="D961" t="b" s="25">
        <f>D$3</f>
        <v>1</v>
      </c>
      <c r="E961" s="24">
        <f>IF(B961-B960&gt;0,(B961-B960)/'data'!$G$26*100-1,E960-C961)</f>
        <v>-1150.188200270930</v>
      </c>
      <c r="F961" s="25">
        <f>3600*(B961*'data'!$C$15/1000-H961-I961)/C961</f>
        <v>509.754232671805</v>
      </c>
      <c r="G961" s="25">
        <f>IF(N961&gt;B961,0,IF(E961&gt;0,'data'!$H$29,IF(F961&lt;0,0,F961)))</f>
        <v>509.754232671805</v>
      </c>
      <c r="H961" s="30">
        <f>(J961*'data'!$C$16+K961*OFFSET('data'!$C$17,0,$D$3)-I960*(OFFSET('data'!$C$18,0,$D$3)+'data'!$C$19+OFFSET('data'!$C$20,0,$D$3)))*$C961/60</f>
        <v>-0.708242863702266</v>
      </c>
      <c r="I961" s="30">
        <f>(G960/60)*$C961/60+H961+I960</f>
        <v>22.9089832682355</v>
      </c>
      <c r="J961" s="30">
        <f>J960+('data'!$C$19*I960-'data'!$C$16*J960)*$C961/60</f>
        <v>88.8969196161748</v>
      </c>
      <c r="K961" s="30">
        <f>K960+(OFFSET('data'!$C$20,0,$D$3)*I960-OFFSET('data'!$C$17,0,$D$3)*K960)*$C961/60</f>
        <v>170.513639177842</v>
      </c>
      <c r="L961" s="28">
        <f>$A961/60</f>
        <v>79.7093477672415</v>
      </c>
      <c r="M961" s="24">
        <f>I961/'data'!$C$15*1000</f>
        <v>3.50003832855376</v>
      </c>
      <c r="N961" s="24">
        <f>N960+'data'!$G$21*(M960-N960)/60*C960</f>
        <v>3.47890115680792</v>
      </c>
      <c r="O961" s="25">
        <f>IF(N961&lt;='data'!$G$22,1.89,1.47)</f>
        <v>1.47</v>
      </c>
      <c r="P961" s="24">
        <f>$A961</f>
        <v>4782.560866034490</v>
      </c>
      <c r="Q961" s="29">
        <f>'data'!$G$23-'data'!$G$23*(1-('data'!$G$22^O961)/('data'!$G$22^O961+N961^O961))</f>
        <v>41.2746558681862</v>
      </c>
      <c r="R961" s="29">
        <f>VLOOKUP(IF(P961-'data'!$G$24&lt;0,0,P961-'data'!$G$24),P2:Q1104,2)</f>
        <v>41.284599224447</v>
      </c>
    </row>
    <row r="962" ht="20.05" customHeight="1">
      <c r="A962" s="22">
        <f>$A961+C961</f>
        <v>4787.560866034490</v>
      </c>
      <c r="B962" s="23">
        <v>3.5</v>
      </c>
      <c r="C962" s="24">
        <v>5</v>
      </c>
      <c r="D962" t="b" s="25">
        <f>D$3</f>
        <v>1</v>
      </c>
      <c r="E962" s="24">
        <f>IF(B962-B961&gt;0,(B962-B961)/'data'!$G$26*100-1,E961-C962)</f>
        <v>-1155.188200270930</v>
      </c>
      <c r="F962" s="25">
        <f>3600*(B962*'data'!$C$15/1000-H962-I962)/C962</f>
        <v>509.575234028122</v>
      </c>
      <c r="G962" s="25">
        <f>IF(N962&gt;B962,0,IF(E962&gt;0,'data'!$H$29,IF(F962&lt;0,0,F962)))</f>
        <v>509.575234028122</v>
      </c>
      <c r="H962" s="30">
        <f>(J962*'data'!$C$16+K962*OFFSET('data'!$C$17,0,$D$3)-I961*(OFFSET('data'!$C$18,0,$D$3)+'data'!$C$19+OFFSET('data'!$C$20,0,$D$3)))*$C962/60</f>
        <v>-0.707993122148429</v>
      </c>
      <c r="I962" s="30">
        <f>(G961/60)*$C962/60+H962+I961</f>
        <v>22.908982135909</v>
      </c>
      <c r="J962" s="30">
        <f>J961+('data'!$C$19*I961-'data'!$C$16*J961)*$C962/60</f>
        <v>88.9289050110886</v>
      </c>
      <c r="K962" s="30">
        <f>K961+(OFFSET('data'!$C$20,0,$D$3)*I961-OFFSET('data'!$C$17,0,$D$3)*K961)*$C962/60</f>
        <v>170.675195292237</v>
      </c>
      <c r="L962" s="28">
        <f>$A962/60</f>
        <v>79.7926811005748</v>
      </c>
      <c r="M962" s="24">
        <f>I962/'data'!$C$15*1000</f>
        <v>3.50003815555672</v>
      </c>
      <c r="N962" s="24">
        <f>N961+'data'!$G$21*(M961-N961)/60*C961</f>
        <v>3.47914988241479</v>
      </c>
      <c r="O962" s="25">
        <f>IF(N962&lt;='data'!$G$22,1.89,1.47)</f>
        <v>1.47</v>
      </c>
      <c r="P962" s="24">
        <f>$A962</f>
        <v>4787.560866034490</v>
      </c>
      <c r="Q962" s="29">
        <f>'data'!$G$23-'data'!$G$23*(1-('data'!$G$22^O962)/('data'!$G$22^O962+N962^O962))</f>
        <v>41.2722432891154</v>
      </c>
      <c r="R962" s="29">
        <f>VLOOKUP(IF(P962-'data'!$G$24&lt;0,0,P962-'data'!$G$24),P2:Q1104,2)</f>
        <v>41.2820687212168</v>
      </c>
    </row>
    <row r="963" ht="20.05" customHeight="1">
      <c r="A963" s="22">
        <f>$A962+C962</f>
        <v>4792.560866034490</v>
      </c>
      <c r="B963" s="23">
        <v>3.5</v>
      </c>
      <c r="C963" s="24">
        <v>5</v>
      </c>
      <c r="D963" t="b" s="25">
        <f>D$3</f>
        <v>1</v>
      </c>
      <c r="E963" s="24">
        <f>IF(B963-B962&gt;0,(B963-B962)/'data'!$G$26*100-1,E962-C963)</f>
        <v>-1160.188200270930</v>
      </c>
      <c r="F963" s="25">
        <f>3600*(B963*'data'!$C$15/1000-H963-I963)/C963</f>
        <v>509.397041277238</v>
      </c>
      <c r="G963" s="25">
        <f>IF(N963&gt;B963,0,IF(E963&gt;0,'data'!$H$29,IF(F963&lt;0,0,F963)))</f>
        <v>509.397041277238</v>
      </c>
      <c r="H963" s="30">
        <f>(J963*'data'!$C$16+K963*OFFSET('data'!$C$17,0,$D$3)-I962*(OFFSET('data'!$C$18,0,$D$3)+'data'!$C$19+OFFSET('data'!$C$20,0,$D$3)))*$C963/60</f>
        <v>-0.707744506405646</v>
      </c>
      <c r="I963" s="30">
        <f>(G962/60)*$C963/60+H963+I962</f>
        <v>22.908981010098</v>
      </c>
      <c r="J963" s="30">
        <f>J962+('data'!$C$19*I962-'data'!$C$16*J962)*$C963/60</f>
        <v>88.9607026769047</v>
      </c>
      <c r="K963" s="30">
        <f>K962+(OFFSET('data'!$C$20,0,$D$3)*I962-OFFSET('data'!$C$17,0,$D$3)*K962)*$C963/60</f>
        <v>170.836689419987</v>
      </c>
      <c r="L963" s="28">
        <f>$A963/60</f>
        <v>79.8760144339082</v>
      </c>
      <c r="M963" s="24">
        <f>I963/'data'!$C$15*1000</f>
        <v>3.50003798355513</v>
      </c>
      <c r="N963" s="24">
        <f>N962+'data'!$G$21*(M962-N962)/60*C962</f>
        <v>3.47939567917872</v>
      </c>
      <c r="O963" s="25">
        <f>IF(N963&lt;='data'!$G$22,1.89,1.47)</f>
        <v>1.47</v>
      </c>
      <c r="P963" s="24">
        <f>$A963</f>
        <v>4792.560866034490</v>
      </c>
      <c r="Q963" s="29">
        <f>'data'!$G$23-'data'!$G$23*(1-('data'!$G$22^O963)/('data'!$G$22^O963+N963^O963))</f>
        <v>41.2698593165588</v>
      </c>
      <c r="R963" s="29">
        <f>VLOOKUP(IF(P963-'data'!$G$24&lt;0,0,P963-'data'!$G$24),P2:Q1104,2)</f>
        <v>41.2795682323111</v>
      </c>
    </row>
    <row r="964" ht="20.05" customHeight="1">
      <c r="A964" s="22">
        <f>$A963+C963</f>
        <v>4797.560866034490</v>
      </c>
      <c r="B964" s="23">
        <v>3.5</v>
      </c>
      <c r="C964" s="24">
        <v>5</v>
      </c>
      <c r="D964" t="b" s="25">
        <f>D$3</f>
        <v>1</v>
      </c>
      <c r="E964" s="24">
        <f>IF(B964-B963&gt;0,(B964-B963)/'data'!$G$26*100-1,E963-C964)</f>
        <v>-1165.188200270930</v>
      </c>
      <c r="F964" s="25">
        <f>3600*(B964*'data'!$C$15/1000-H964-I964)/C964</f>
        <v>509.219649783238</v>
      </c>
      <c r="G964" s="25">
        <f>IF(N964&gt;B964,0,IF(E964&gt;0,'data'!$H$29,IF(F964&lt;0,0,F964)))</f>
        <v>509.219649783238</v>
      </c>
      <c r="H964" s="30">
        <f>(J964*'data'!$C$16+K964*OFFSET('data'!$C$17,0,$D$3)-I963*(OFFSET('data'!$C$18,0,$D$3)+'data'!$C$19+OFFSET('data'!$C$20,0,$D$3)))*$C964/60</f>
        <v>-0.707497009996746</v>
      </c>
      <c r="I964" s="30">
        <f>(G963/60)*$C964/60+H964+I963</f>
        <v>22.9089798907641</v>
      </c>
      <c r="J964" s="30">
        <f>J963+('data'!$C$19*I963-'data'!$C$16*J963)*$C964/60</f>
        <v>88.99231371544199</v>
      </c>
      <c r="K964" s="30">
        <f>K963+(OFFSET('data'!$C$20,0,$D$3)*I963-OFFSET('data'!$C$17,0,$D$3)*K963)*$C964/60</f>
        <v>170.998121584935</v>
      </c>
      <c r="L964" s="28">
        <f>$A964/60</f>
        <v>79.9593477672415</v>
      </c>
      <c r="M964" s="24">
        <f>I964/'data'!$C$15*1000</f>
        <v>3.50003781254311</v>
      </c>
      <c r="N964" s="24">
        <f>N963+'data'!$G$21*(M963-N963)/60*C963</f>
        <v>3.47963858157574</v>
      </c>
      <c r="O964" s="25">
        <f>IF(N964&lt;='data'!$G$22,1.89,1.47)</f>
        <v>1.47</v>
      </c>
      <c r="P964" s="24">
        <f>$A964</f>
        <v>4797.560866034490</v>
      </c>
      <c r="Q964" s="29">
        <f>'data'!$G$23-'data'!$G$23*(1-('data'!$G$22^O964)/('data'!$G$22^O964+N964^O964))</f>
        <v>41.2675036091427</v>
      </c>
      <c r="R964" s="29">
        <f>VLOOKUP(IF(P964-'data'!$G$24&lt;0,0,P964-'data'!$G$24),P2:Q1104,2)</f>
        <v>41.2770973993235</v>
      </c>
    </row>
    <row r="965" ht="20.05" customHeight="1">
      <c r="A965" s="22">
        <f>$A964+C964</f>
        <v>4802.560866034490</v>
      </c>
      <c r="B965" s="23">
        <v>3.5</v>
      </c>
      <c r="C965" s="24">
        <v>5</v>
      </c>
      <c r="D965" t="b" s="25">
        <f>D$3</f>
        <v>1</v>
      </c>
      <c r="E965" s="24">
        <f>IF(B965-B964&gt;0,(B965-B964)/'data'!$G$26*100-1,E964-C965)</f>
        <v>-1170.188200270930</v>
      </c>
      <c r="F965" s="25">
        <f>3600*(B965*'data'!$C$15/1000-H965-I965)/C965</f>
        <v>509.043054937162</v>
      </c>
      <c r="G965" s="25">
        <f>IF(N965&gt;B965,0,IF(E965&gt;0,'data'!$H$29,IF(F965&lt;0,0,F965)))</f>
        <v>509.043054937162</v>
      </c>
      <c r="H965" s="30">
        <f>(J965*'data'!$C$16+K965*OFFSET('data'!$C$17,0,$D$3)-I964*(OFFSET('data'!$C$18,0,$D$3)+'data'!$C$19+OFFSET('data'!$C$20,0,$D$3)))*$C965/60</f>
        <v>-0.707250626482496</v>
      </c>
      <c r="I965" s="30">
        <f>(G964/60)*$C965/60+H965+I964</f>
        <v>22.9089787778694</v>
      </c>
      <c r="J965" s="30">
        <f>J964+('data'!$C$19*I964-'data'!$C$16*J964)*$C965/60</f>
        <v>89.0237392220527</v>
      </c>
      <c r="K965" s="30">
        <f>K964+(OFFSET('data'!$C$20,0,$D$3)*I964-OFFSET('data'!$C$17,0,$D$3)*K964)*$C965/60</f>
        <v>171.159491810915</v>
      </c>
      <c r="L965" s="28">
        <f>$A965/60</f>
        <v>80.0426811005748</v>
      </c>
      <c r="M965" s="24">
        <f>I965/'data'!$C$15*1000</f>
        <v>3.50003764251487</v>
      </c>
      <c r="N965" s="24">
        <f>N964+'data'!$G$21*(M964-N964)/60*C964</f>
        <v>3.47987862367612</v>
      </c>
      <c r="O965" s="25">
        <f>IF(N965&lt;='data'!$G$22,1.89,1.47)</f>
        <v>1.47</v>
      </c>
      <c r="P965" s="24">
        <f>$A965</f>
        <v>4802.560866034490</v>
      </c>
      <c r="Q965" s="29">
        <f>'data'!$G$23-'data'!$G$23*(1-('data'!$G$22^O965)/('data'!$G$22^O965+N965^O965))</f>
        <v>41.2651758296206</v>
      </c>
      <c r="R965" s="29">
        <f>VLOOKUP(IF(P965-'data'!$G$24&lt;0,0,P965-'data'!$G$24),P2:Q1104,2)</f>
        <v>41.2746558681862</v>
      </c>
    </row>
    <row r="966" ht="20.05" customHeight="1">
      <c r="A966" s="22">
        <f>$A965+C965</f>
        <v>4807.560866034490</v>
      </c>
      <c r="B966" s="23">
        <v>3.5</v>
      </c>
      <c r="C966" s="24">
        <v>5</v>
      </c>
      <c r="D966" t="b" s="25">
        <f>D$3</f>
        <v>1</v>
      </c>
      <c r="E966" s="24">
        <f>IF(B966-B965&gt;0,(B966-B965)/'data'!$G$26*100-1,E965-C966)</f>
        <v>-1175.188200270930</v>
      </c>
      <c r="F966" s="25">
        <f>3600*(B966*'data'!$C$15/1000-H966-I966)/C966</f>
        <v>508.867252157020</v>
      </c>
      <c r="G966" s="25">
        <f>IF(N966&gt;B966,0,IF(E966&gt;0,'data'!$H$29,IF(F966&lt;0,0,F966)))</f>
        <v>508.867252157020</v>
      </c>
      <c r="H966" s="30">
        <f>(J966*'data'!$C$16+K966*OFFSET('data'!$C$17,0,$D$3)-I965*(OFFSET('data'!$C$18,0,$D$3)+'data'!$C$19+OFFSET('data'!$C$20,0,$D$3)))*$C966/60</f>
        <v>-0.707005349461421</v>
      </c>
      <c r="I966" s="30">
        <f>(G965/60)*$C966/60+H966+I965</f>
        <v>22.9089776713763</v>
      </c>
      <c r="J966" s="30">
        <f>J965+('data'!$C$19*I965-'data'!$C$16*J965)*$C966/60</f>
        <v>89.05498028565999</v>
      </c>
      <c r="K966" s="30">
        <f>K965+(OFFSET('data'!$C$20,0,$D$3)*I965-OFFSET('data'!$C$17,0,$D$3)*K965)*$C966/60</f>
        <v>171.320800121752</v>
      </c>
      <c r="L966" s="28">
        <f>$A966/60</f>
        <v>80.1260144339082</v>
      </c>
      <c r="M966" s="24">
        <f>I966/'data'!$C$15*1000</f>
        <v>3.50003747346467</v>
      </c>
      <c r="N966" s="24">
        <f>N965+'data'!$G$21*(M965-N965)/60*C965</f>
        <v>3.48011583914917</v>
      </c>
      <c r="O966" s="25">
        <f>IF(N966&lt;='data'!$G$22,1.89,1.47)</f>
        <v>1.47</v>
      </c>
      <c r="P966" s="24">
        <f>$A966</f>
        <v>4807.560866034490</v>
      </c>
      <c r="Q966" s="29">
        <f>'data'!$G$23-'data'!$G$23*(1-('data'!$G$22^O966)/('data'!$G$22^O966+N966^O966))</f>
        <v>41.2628756448213</v>
      </c>
      <c r="R966" s="29">
        <f>VLOOKUP(IF(P966-'data'!$G$24&lt;0,0,P966-'data'!$G$24),P2:Q1104,2)</f>
        <v>41.2722432891154</v>
      </c>
    </row>
    <row r="967" ht="20.05" customHeight="1">
      <c r="A967" s="22">
        <f>$A966+C966</f>
        <v>4812.560866034490</v>
      </c>
      <c r="B967" s="23">
        <v>3.5</v>
      </c>
      <c r="C967" s="24">
        <v>5</v>
      </c>
      <c r="D967" t="b" s="25">
        <f>D$3</f>
        <v>1</v>
      </c>
      <c r="E967" s="24">
        <f>IF(B967-B966&gt;0,(B967-B966)/'data'!$G$26*100-1,E966-C967)</f>
        <v>-1180.188200270930</v>
      </c>
      <c r="F967" s="25">
        <f>3600*(B967*'data'!$C$15/1000-H967-I967)/C967</f>
        <v>508.692236887987</v>
      </c>
      <c r="G967" s="25">
        <f>IF(N967&gt;B967,0,IF(E967&gt;0,'data'!$H$29,IF(F967&lt;0,0,F967)))</f>
        <v>508.692236887987</v>
      </c>
      <c r="H967" s="30">
        <f>(J967*'data'!$C$16+K967*OFFSET('data'!$C$17,0,$D$3)-I966*(OFFSET('data'!$C$18,0,$D$3)+'data'!$C$19+OFFSET('data'!$C$20,0,$D$3)))*$C967/60</f>
        <v>-0.706761172569575</v>
      </c>
      <c r="I967" s="30">
        <f>(G966/60)*$C967/60+H967+I966</f>
        <v>22.908976571247</v>
      </c>
      <c r="J967" s="30">
        <f>J966+('data'!$C$19*I966-'data'!$C$16*J966)*$C967/60</f>
        <v>89.08603798879609</v>
      </c>
      <c r="K967" s="30">
        <f>K966+(OFFSET('data'!$C$20,0,$D$3)*I966-OFFSET('data'!$C$17,0,$D$3)*K966)*$C967/60</f>
        <v>171.482046541261</v>
      </c>
      <c r="L967" s="28">
        <f>$A967/60</f>
        <v>80.2093477672415</v>
      </c>
      <c r="M967" s="24">
        <f>I967/'data'!$C$15*1000</f>
        <v>3.50003730538673</v>
      </c>
      <c r="N967" s="24">
        <f>N966+'data'!$G$21*(M966-N966)/60*C966</f>
        <v>3.48035026126792</v>
      </c>
      <c r="O967" s="25">
        <f>IF(N967&lt;='data'!$G$22,1.89,1.47)</f>
        <v>1.47</v>
      </c>
      <c r="P967" s="24">
        <f>$A967</f>
        <v>4812.560866034490</v>
      </c>
      <c r="Q967" s="29">
        <f>'data'!$G$23-'data'!$G$23*(1-('data'!$G$22^O967)/('data'!$G$22^O967+N967^O967))</f>
        <v>41.2606027255993</v>
      </c>
      <c r="R967" s="29">
        <f>VLOOKUP(IF(P967-'data'!$G$24&lt;0,0,P967-'data'!$G$24),P2:Q1104,2)</f>
        <v>41.2698593165588</v>
      </c>
    </row>
    <row r="968" ht="20.05" customHeight="1">
      <c r="A968" s="22">
        <f>$A967+C967</f>
        <v>4817.560866034490</v>
      </c>
      <c r="B968" s="23">
        <v>3.5</v>
      </c>
      <c r="C968" s="24">
        <v>5</v>
      </c>
      <c r="D968" t="b" s="25">
        <f>D$3</f>
        <v>1</v>
      </c>
      <c r="E968" s="24">
        <f>IF(B968-B967&gt;0,(B968-B967)/'data'!$G$26*100-1,E967-C968)</f>
        <v>-1185.188200270930</v>
      </c>
      <c r="F968" s="25">
        <f>3600*(B968*'data'!$C$15/1000-H968-I968)/C968</f>
        <v>508.518004601499</v>
      </c>
      <c r="G968" s="25">
        <f>IF(N968&gt;B968,0,IF(E968&gt;0,'data'!$H$29,IF(F968&lt;0,0,F968)))</f>
        <v>508.518004601499</v>
      </c>
      <c r="H968" s="30">
        <f>(J968*'data'!$C$16+K968*OFFSET('data'!$C$17,0,$D$3)-I967*(OFFSET('data'!$C$18,0,$D$3)+'data'!$C$19+OFFSET('data'!$C$20,0,$D$3)))*$C968/60</f>
        <v>-0.706518089480286</v>
      </c>
      <c r="I968" s="30">
        <f>(G967/60)*$C968/60+H968+I967</f>
        <v>22.9089754774445</v>
      </c>
      <c r="J968" s="30">
        <f>J967+('data'!$C$19*I967-'data'!$C$16*J967)*$C968/60</f>
        <v>89.1169134076396</v>
      </c>
      <c r="K968" s="30">
        <f>K967+(OFFSET('data'!$C$20,0,$D$3)*I967-OFFSET('data'!$C$17,0,$D$3)*K967)*$C968/60</f>
        <v>171.643231093248</v>
      </c>
      <c r="L968" s="28">
        <f>$A968/60</f>
        <v>80.2926811005748</v>
      </c>
      <c r="M968" s="24">
        <f>I968/'data'!$C$15*1000</f>
        <v>3.50003713827539</v>
      </c>
      <c r="N968" s="24">
        <f>N967+'data'!$G$21*(M967-N967)/60*C967</f>
        <v>3.4805819229138</v>
      </c>
      <c r="O968" s="25">
        <f>IF(N968&lt;='data'!$G$22,1.89,1.47)</f>
        <v>1.47</v>
      </c>
      <c r="P968" s="24">
        <f>$A968</f>
        <v>4817.560866034490</v>
      </c>
      <c r="Q968" s="29">
        <f>'data'!$G$23-'data'!$G$23*(1-('data'!$G$22^O968)/('data'!$G$22^O968+N968^O968))</f>
        <v>41.2583567467844</v>
      </c>
      <c r="R968" s="29">
        <f>VLOOKUP(IF(P968-'data'!$G$24&lt;0,0,P968-'data'!$G$24),P2:Q1104,2)</f>
        <v>41.2675036091427</v>
      </c>
    </row>
    <row r="969" ht="20.05" customHeight="1">
      <c r="A969" s="22">
        <f>$A968+C968</f>
        <v>4822.560866034490</v>
      </c>
      <c r="B969" s="23">
        <v>3.5</v>
      </c>
      <c r="C969" s="24">
        <v>5</v>
      </c>
      <c r="D969" t="b" s="25">
        <f>D$3</f>
        <v>1</v>
      </c>
      <c r="E969" s="24">
        <f>IF(B969-B968&gt;0,(B969-B968)/'data'!$G$26*100-1,E968-C969)</f>
        <v>-1190.188200270930</v>
      </c>
      <c r="F969" s="25">
        <f>3600*(B969*'data'!$C$15/1000-H969-I969)/C969</f>
        <v>508.344550795934</v>
      </c>
      <c r="G969" s="25">
        <f>IF(N969&gt;B969,0,IF(E969&gt;0,'data'!$H$29,IF(F969&lt;0,0,F969)))</f>
        <v>508.344550795934</v>
      </c>
      <c r="H969" s="30">
        <f>(J969*'data'!$C$16+K969*OFFSET('data'!$C$17,0,$D$3)-I968*(OFFSET('data'!$C$18,0,$D$3)+'data'!$C$19+OFFSET('data'!$C$20,0,$D$3)))*$C969/60</f>
        <v>-0.706276093904001</v>
      </c>
      <c r="I969" s="30">
        <f>(G968/60)*$C969/60+H969+I968</f>
        <v>22.9089743899315</v>
      </c>
      <c r="J969" s="30">
        <f>J968+('data'!$C$19*I968-'data'!$C$16*J968)*$C969/60</f>
        <v>89.14760761205289</v>
      </c>
      <c r="K969" s="30">
        <f>K968+(OFFSET('data'!$C$20,0,$D$3)*I968-OFFSET('data'!$C$17,0,$D$3)*K968)*$C969/60</f>
        <v>171.804353801508</v>
      </c>
      <c r="L969" s="28">
        <f>$A969/60</f>
        <v>80.3760144339082</v>
      </c>
      <c r="M969" s="24">
        <f>I969/'data'!$C$15*1000</f>
        <v>3.50003697212497</v>
      </c>
      <c r="N969" s="24">
        <f>N968+'data'!$G$21*(M968-N968)/60*C968</f>
        <v>3.48081085658126</v>
      </c>
      <c r="O969" s="25">
        <f>IF(N969&lt;='data'!$G$22,1.89,1.47)</f>
        <v>1.47</v>
      </c>
      <c r="P969" s="24">
        <f>$A969</f>
        <v>4822.560866034490</v>
      </c>
      <c r="Q969" s="29">
        <f>'data'!$G$23-'data'!$G$23*(1-('data'!$G$22^O969)/('data'!$G$22^O969+N969^O969))</f>
        <v>41.2561373871326</v>
      </c>
      <c r="R969" s="29">
        <f>VLOOKUP(IF(P969-'data'!$G$24&lt;0,0,P969-'data'!$G$24),P2:Q1104,2)</f>
        <v>41.2651758296206</v>
      </c>
    </row>
    <row r="970" ht="20.05" customHeight="1">
      <c r="A970" s="22">
        <f>$A969+C969</f>
        <v>4827.560866034490</v>
      </c>
      <c r="B970" s="23">
        <v>3.5</v>
      </c>
      <c r="C970" s="24">
        <v>5</v>
      </c>
      <c r="D970" t="b" s="25">
        <f>D$3</f>
        <v>1</v>
      </c>
      <c r="E970" s="24">
        <f>IF(B970-B969&gt;0,(B970-B969)/'data'!$G$26*100-1,E969-C970)</f>
        <v>-1195.188200270930</v>
      </c>
      <c r="F970" s="25">
        <f>3600*(B970*'data'!$C$15/1000-H970-I970)/C970</f>
        <v>508.171870995828</v>
      </c>
      <c r="G970" s="25">
        <f>IF(N970&gt;B970,0,IF(E970&gt;0,'data'!$H$29,IF(F970&lt;0,0,F970)))</f>
        <v>508.171870995828</v>
      </c>
      <c r="H970" s="30">
        <f>(J970*'data'!$C$16+K970*OFFSET('data'!$C$17,0,$D$3)-I969*(OFFSET('data'!$C$18,0,$D$3)+'data'!$C$19+OFFSET('data'!$C$20,0,$D$3)))*$C970/60</f>
        <v>-0.706035179587999</v>
      </c>
      <c r="I970" s="30">
        <f>(G969/60)*$C970/60+H970+I969</f>
        <v>22.9089733086712</v>
      </c>
      <c r="J970" s="30">
        <f>J969+('data'!$C$19*I969-'data'!$C$16*J969)*$C970/60</f>
        <v>89.1781216656189</v>
      </c>
      <c r="K970" s="30">
        <f>K969+(OFFSET('data'!$C$20,0,$D$3)*I969-OFFSET('data'!$C$17,0,$D$3)*K969)*$C970/60</f>
        <v>171.965414689828</v>
      </c>
      <c r="L970" s="28">
        <f>$A970/60</f>
        <v>80.4593477672415</v>
      </c>
      <c r="M970" s="24">
        <f>I970/'data'!$C$15*1000</f>
        <v>3.50003680692984</v>
      </c>
      <c r="N970" s="24">
        <f>N969+'data'!$G$21*(M969-N969)/60*C969</f>
        <v>3.48103709438232</v>
      </c>
      <c r="O970" s="25">
        <f>IF(N970&lt;='data'!$G$22,1.89,1.47)</f>
        <v>1.47</v>
      </c>
      <c r="P970" s="24">
        <f>$A970</f>
        <v>4827.560866034490</v>
      </c>
      <c r="Q970" s="29">
        <f>'data'!$G$23-'data'!$G$23*(1-('data'!$G$22^O970)/('data'!$G$22^O970+N970^O970))</f>
        <v>41.2539443292778</v>
      </c>
      <c r="R970" s="29">
        <f>VLOOKUP(IF(P970-'data'!$G$24&lt;0,0,P970-'data'!$G$24),P2:Q1104,2)</f>
        <v>41.2628756448213</v>
      </c>
    </row>
    <row r="971" ht="20.05" customHeight="1">
      <c r="A971" s="22">
        <f>$A970+C970</f>
        <v>4832.560866034490</v>
      </c>
      <c r="B971" s="23">
        <v>3.5</v>
      </c>
      <c r="C971" s="24">
        <v>5</v>
      </c>
      <c r="D971" t="b" s="25">
        <f>D$3</f>
        <v>1</v>
      </c>
      <c r="E971" s="24">
        <f>IF(B971-B970&gt;0,(B971-B970)/'data'!$G$26*100-1,E970-C971)</f>
        <v>-1200.188200270930</v>
      </c>
      <c r="F971" s="25">
        <f>3600*(B971*'data'!$C$15/1000-H971-I971)/C971</f>
        <v>507.999960751976</v>
      </c>
      <c r="G971" s="25">
        <f>IF(N971&gt;B971,0,IF(E971&gt;0,'data'!$H$29,IF(F971&lt;0,0,F971)))</f>
        <v>507.999960751976</v>
      </c>
      <c r="H971" s="30">
        <f>(J971*'data'!$C$16+K971*OFFSET('data'!$C$17,0,$D$3)-I970*(OFFSET('data'!$C$18,0,$D$3)+'data'!$C$19+OFFSET('data'!$C$20,0,$D$3)))*$C971/60</f>
        <v>-0.705795340316226</v>
      </c>
      <c r="I971" s="30">
        <f>(G970/60)*$C971/60+H971+I970</f>
        <v>22.908972233627</v>
      </c>
      <c r="J971" s="30">
        <f>J970+('data'!$C$19*I970-'data'!$C$16*J970)*$C971/60</f>
        <v>89.20845662567839</v>
      </c>
      <c r="K971" s="30">
        <f>K970+(OFFSET('data'!$C$20,0,$D$3)*I970-OFFSET('data'!$C$17,0,$D$3)*K970)*$C971/60</f>
        <v>172.126413781985</v>
      </c>
      <c r="L971" s="28">
        <f>$A971/60</f>
        <v>80.5426811005748</v>
      </c>
      <c r="M971" s="24">
        <f>I971/'data'!$C$15*1000</f>
        <v>3.50003664268441</v>
      </c>
      <c r="N971" s="24">
        <f>N970+'data'!$G$21*(M970-N970)/60*C970</f>
        <v>3.48126066805105</v>
      </c>
      <c r="O971" s="25">
        <f>IF(N971&lt;='data'!$G$22,1.89,1.47)</f>
        <v>1.47</v>
      </c>
      <c r="P971" s="24">
        <f>$A971</f>
        <v>4832.560866034490</v>
      </c>
      <c r="Q971" s="29">
        <f>'data'!$G$23-'data'!$G$23*(1-('data'!$G$22^O971)/('data'!$G$22^O971+N971^O971))</f>
        <v>41.2517772596836</v>
      </c>
      <c r="R971" s="29">
        <f>VLOOKUP(IF(P971-'data'!$G$24&lt;0,0,P971-'data'!$G$24),P2:Q1104,2)</f>
        <v>41.2606027255993</v>
      </c>
    </row>
    <row r="972" ht="20.05" customHeight="1">
      <c r="A972" s="22">
        <f>$A971+C971</f>
        <v>4837.560866034490</v>
      </c>
      <c r="B972" s="23">
        <v>3.5</v>
      </c>
      <c r="C972" s="24">
        <v>5</v>
      </c>
      <c r="D972" t="b" s="25">
        <f>D$3</f>
        <v>1</v>
      </c>
      <c r="E972" s="24">
        <f>IF(B972-B971&gt;0,(B972-B971)/'data'!$G$26*100-1,E971-C972)</f>
        <v>-1205.188200270930</v>
      </c>
      <c r="F972" s="25">
        <f>3600*(B972*'data'!$C$15/1000-H972-I972)/C972</f>
        <v>507.828815641327</v>
      </c>
      <c r="G972" s="25">
        <f>IF(N972&gt;B972,0,IF(E972&gt;0,'data'!$H$29,IF(F972&lt;0,0,F972)))</f>
        <v>507.828815641327</v>
      </c>
      <c r="H972" s="30">
        <f>(J972*'data'!$C$16+K972*OFFSET('data'!$C$17,0,$D$3)-I971*(OFFSET('data'!$C$18,0,$D$3)+'data'!$C$19+OFFSET('data'!$C$20,0,$D$3)))*$C972/60</f>
        <v>-0.705556569909058</v>
      </c>
      <c r="I972" s="30">
        <f>(G971/60)*$C972/60+H972+I971</f>
        <v>22.9089711647624</v>
      </c>
      <c r="J972" s="30">
        <f>J971+('data'!$C$19*I971-'data'!$C$16*J971)*$C972/60</f>
        <v>89.2386135433663</v>
      </c>
      <c r="K972" s="30">
        <f>K971+(OFFSET('data'!$C$20,0,$D$3)*I971-OFFSET('data'!$C$17,0,$D$3)*K971)*$C972/60</f>
        <v>172.287351101747</v>
      </c>
      <c r="L972" s="28">
        <f>$A972/60</f>
        <v>80.6260144339082</v>
      </c>
      <c r="M972" s="24">
        <f>I972/'data'!$C$15*1000</f>
        <v>3.5000364793831</v>
      </c>
      <c r="N972" s="24">
        <f>N971+'data'!$G$21*(M971-N971)/60*C971</f>
        <v>3.48148160894804</v>
      </c>
      <c r="O972" s="25">
        <f>IF(N972&lt;='data'!$G$22,1.89,1.47)</f>
        <v>1.47</v>
      </c>
      <c r="P972" s="24">
        <f>$A972</f>
        <v>4837.560866034490</v>
      </c>
      <c r="Q972" s="29">
        <f>'data'!$G$23-'data'!$G$23*(1-('data'!$G$22^O972)/('data'!$G$22^O972+N972^O972))</f>
        <v>41.2496358685961</v>
      </c>
      <c r="R972" s="29">
        <f>VLOOKUP(IF(P972-'data'!$G$24&lt;0,0,P972-'data'!$G$24),P2:Q1104,2)</f>
        <v>41.2583567467844</v>
      </c>
    </row>
    <row r="973" ht="20.05" customHeight="1">
      <c r="A973" s="22">
        <f>$A972+C972</f>
        <v>4842.560866034490</v>
      </c>
      <c r="B973" s="23">
        <v>3.5</v>
      </c>
      <c r="C973" s="24">
        <v>5</v>
      </c>
      <c r="D973" t="b" s="25">
        <f>D$3</f>
        <v>1</v>
      </c>
      <c r="E973" s="24">
        <f>IF(B973-B972&gt;0,(B973-B972)/'data'!$G$26*100-1,E972-C973)</f>
        <v>-1210.188200270930</v>
      </c>
      <c r="F973" s="25">
        <f>3600*(B973*'data'!$C$15/1000-H973-I973)/C973</f>
        <v>507.658431266691</v>
      </c>
      <c r="G973" s="25">
        <f>IF(N973&gt;B973,0,IF(E973&gt;0,'data'!$H$29,IF(F973&lt;0,0,F973)))</f>
        <v>507.658431266691</v>
      </c>
      <c r="H973" s="30">
        <f>(J973*'data'!$C$16+K973*OFFSET('data'!$C$17,0,$D$3)-I972*(OFFSET('data'!$C$18,0,$D$3)+'data'!$C$19+OFFSET('data'!$C$20,0,$D$3)))*$C973/60</f>
        <v>-0.705318862223086</v>
      </c>
      <c r="I973" s="30">
        <f>(G972/60)*$C973/60+H973+I972</f>
        <v>22.9089701020412</v>
      </c>
      <c r="J973" s="30">
        <f>J972+('data'!$C$19*I972-'data'!$C$16*J972)*$C973/60</f>
        <v>89.2685934636483</v>
      </c>
      <c r="K973" s="30">
        <f>K972+(OFFSET('data'!$C$20,0,$D$3)*I972-OFFSET('data'!$C$17,0,$D$3)*K972)*$C973/60</f>
        <v>172.448226672871</v>
      </c>
      <c r="L973" s="28">
        <f>$A973/60</f>
        <v>80.7093477672415</v>
      </c>
      <c r="M973" s="24">
        <f>I973/'data'!$C$15*1000</f>
        <v>3.50003631702037</v>
      </c>
      <c r="N973" s="24">
        <f>N972+'data'!$G$21*(M972-N972)/60*C972</f>
        <v>3.48169994806478</v>
      </c>
      <c r="O973" s="25">
        <f>IF(N973&lt;='data'!$G$22,1.89,1.47)</f>
        <v>1.47</v>
      </c>
      <c r="P973" s="24">
        <f>$A973</f>
        <v>4842.560866034490</v>
      </c>
      <c r="Q973" s="29">
        <f>'data'!$G$23-'data'!$G$23*(1-('data'!$G$22^O973)/('data'!$G$22^O973+N973^O973))</f>
        <v>41.2475198499974</v>
      </c>
      <c r="R973" s="29">
        <f>VLOOKUP(IF(P973-'data'!$G$24&lt;0,0,P973-'data'!$G$24),P2:Q1104,2)</f>
        <v>41.2561373871326</v>
      </c>
    </row>
    <row r="974" ht="20.05" customHeight="1">
      <c r="A974" s="22">
        <f>$A973+C973</f>
        <v>4847.560866034490</v>
      </c>
      <c r="B974" s="23">
        <v>3.5</v>
      </c>
      <c r="C974" s="24">
        <v>5</v>
      </c>
      <c r="D974" t="b" s="25">
        <f>D$3</f>
        <v>1</v>
      </c>
      <c r="E974" s="24">
        <f>IF(B974-B973&gt;0,(B974-B973)/'data'!$G$26*100-1,E973-C974)</f>
        <v>-1215.188200270930</v>
      </c>
      <c r="F974" s="25">
        <f>3600*(B974*'data'!$C$15/1000-H974-I974)/C974</f>
        <v>507.488803256663</v>
      </c>
      <c r="G974" s="25">
        <f>IF(N974&gt;B974,0,IF(E974&gt;0,'data'!$H$29,IF(F974&lt;0,0,F974)))</f>
        <v>507.488803256663</v>
      </c>
      <c r="H974" s="30">
        <f>(J974*'data'!$C$16+K974*OFFSET('data'!$C$17,0,$D$3)-I973*(OFFSET('data'!$C$18,0,$D$3)+'data'!$C$19+OFFSET('data'!$C$20,0,$D$3)))*$C974/60</f>
        <v>-0.705082211150913</v>
      </c>
      <c r="I974" s="30">
        <f>(G973/60)*$C974/60+H974+I973</f>
        <v>22.9089690454274</v>
      </c>
      <c r="J974" s="30">
        <f>J973+('data'!$C$19*I973-'data'!$C$16*J973)*$C974/60</f>
        <v>89.2983974253568</v>
      </c>
      <c r="K974" s="30">
        <f>K973+(OFFSET('data'!$C$20,0,$D$3)*I973-OFFSET('data'!$C$17,0,$D$3)*K973)*$C974/60</f>
        <v>172.609040519106</v>
      </c>
      <c r="L974" s="28">
        <f>$A974/60</f>
        <v>80.7926811005748</v>
      </c>
      <c r="M974" s="24">
        <f>I974/'data'!$C$15*1000</f>
        <v>3.50003615559074</v>
      </c>
      <c r="N974" s="24">
        <f>N973+'data'!$G$21*(M973-N973)/60*C973</f>
        <v>3.48191571602802</v>
      </c>
      <c r="O974" s="25">
        <f>IF(N974&lt;='data'!$G$22,1.89,1.47)</f>
        <v>1.47</v>
      </c>
      <c r="P974" s="24">
        <f>$A974</f>
        <v>4847.560866034490</v>
      </c>
      <c r="Q974" s="29">
        <f>'data'!$G$23-'data'!$G$23*(1-('data'!$G$22^O974)/('data'!$G$22^O974+N974^O974))</f>
        <v>41.2454289015592</v>
      </c>
      <c r="R974" s="29">
        <f>VLOOKUP(IF(P974-'data'!$G$24&lt;0,0,P974-'data'!$G$24),P2:Q1104,2)</f>
        <v>41.2539443292778</v>
      </c>
    </row>
    <row r="975" ht="20.05" customHeight="1">
      <c r="A975" s="22">
        <f>$A974+C974</f>
        <v>4852.560866034490</v>
      </c>
      <c r="B975" s="23">
        <v>3.5</v>
      </c>
      <c r="C975" s="24">
        <v>5</v>
      </c>
      <c r="D975" t="b" s="25">
        <f>D$3</f>
        <v>1</v>
      </c>
      <c r="E975" s="24">
        <f>IF(B975-B974&gt;0,(B975-B974)/'data'!$G$26*100-1,E974-C975)</f>
        <v>-1220.188200270930</v>
      </c>
      <c r="F975" s="25">
        <f>3600*(B975*'data'!$C$15/1000-H975-I975)/C975</f>
        <v>507.319927265462</v>
      </c>
      <c r="G975" s="25">
        <f>IF(N975&gt;B975,0,IF(E975&gt;0,'data'!$H$29,IF(F975&lt;0,0,F975)))</f>
        <v>507.319927265462</v>
      </c>
      <c r="H975" s="30">
        <f>(J975*'data'!$C$16+K975*OFFSET('data'!$C$17,0,$D$3)-I974*(OFFSET('data'!$C$18,0,$D$3)+'data'!$C$19+OFFSET('data'!$C$20,0,$D$3)))*$C975/60</f>
        <v>-0.704846610620935</v>
      </c>
      <c r="I975" s="30">
        <f>(G974/60)*$C975/60+H975+I974</f>
        <v>22.9089679948852</v>
      </c>
      <c r="J975" s="30">
        <f>J974+('data'!$C$19*I974-'data'!$C$16*J974)*$C975/60</f>
        <v>89.3280264612273</v>
      </c>
      <c r="K975" s="30">
        <f>K974+(OFFSET('data'!$C$20,0,$D$3)*I974-OFFSET('data'!$C$17,0,$D$3)*K974)*$C975/60</f>
        <v>172.769792664192</v>
      </c>
      <c r="L975" s="28">
        <f>$A975/60</f>
        <v>80.8760144339082</v>
      </c>
      <c r="M975" s="24">
        <f>I975/'data'!$C$15*1000</f>
        <v>3.50003599508872</v>
      </c>
      <c r="N975" s="24">
        <f>N974+'data'!$G$21*(M974-N974)/60*C974</f>
        <v>3.48212894310405</v>
      </c>
      <c r="O975" s="25">
        <f>IF(N975&lt;='data'!$G$22,1.89,1.47)</f>
        <v>1.47</v>
      </c>
      <c r="P975" s="24">
        <f>$A975</f>
        <v>4852.560866034490</v>
      </c>
      <c r="Q975" s="29">
        <f>'data'!$G$23-'data'!$G$23*(1-('data'!$G$22^O975)/('data'!$G$22^O975+N975^O975))</f>
        <v>41.2433627245975</v>
      </c>
      <c r="R975" s="29">
        <f>VLOOKUP(IF(P975-'data'!$G$24&lt;0,0,P975-'data'!$G$24),P2:Q1104,2)</f>
        <v>41.2517772596836</v>
      </c>
    </row>
    <row r="976" ht="20.05" customHeight="1">
      <c r="A976" s="22">
        <f>$A975+C975</f>
        <v>4857.560866034490</v>
      </c>
      <c r="B976" s="23">
        <v>3.5</v>
      </c>
      <c r="C976" s="24">
        <v>5</v>
      </c>
      <c r="D976" t="b" s="25">
        <f>D$3</f>
        <v>1</v>
      </c>
      <c r="E976" s="24">
        <f>IF(B976-B975&gt;0,(B976-B975)/'data'!$G$26*100-1,E975-C976)</f>
        <v>-1225.188200270930</v>
      </c>
      <c r="F976" s="25">
        <f>3600*(B976*'data'!$C$15/1000-H976-I976)/C976</f>
        <v>507.151798972790</v>
      </c>
      <c r="G976" s="25">
        <f>IF(N976&gt;B976,0,IF(E976&gt;0,'data'!$H$29,IF(F976&lt;0,0,F976)))</f>
        <v>507.151798972790</v>
      </c>
      <c r="H976" s="30">
        <f>(J976*'data'!$C$16+K976*OFFSET('data'!$C$17,0,$D$3)-I975*(OFFSET('data'!$C$18,0,$D$3)+'data'!$C$19+OFFSET('data'!$C$20,0,$D$3)))*$C976/60</f>
        <v>-0.7046120545971341</v>
      </c>
      <c r="I976" s="30">
        <f>(G975/60)*$C976/60+H976+I975</f>
        <v>22.908966950379</v>
      </c>
      <c r="J976" s="30">
        <f>J975+('data'!$C$19*I975-'data'!$C$16*J975)*$C976/60</f>
        <v>89.3574815979339</v>
      </c>
      <c r="K976" s="30">
        <f>K975+(OFFSET('data'!$C$20,0,$D$3)*I975-OFFSET('data'!$C$17,0,$D$3)*K975)*$C976/60</f>
        <v>172.930483131858</v>
      </c>
      <c r="L976" s="28">
        <f>$A976/60</f>
        <v>80.9593477672415</v>
      </c>
      <c r="M976" s="24">
        <f>I976/'data'!$C$15*1000</f>
        <v>3.50003583550889</v>
      </c>
      <c r="N976" s="24">
        <f>N975+'data'!$G$21*(M975-N975)/60*C975</f>
        <v>3.48233965920295</v>
      </c>
      <c r="O976" s="25">
        <f>IF(N976&lt;='data'!$G$22,1.89,1.47)</f>
        <v>1.47</v>
      </c>
      <c r="P976" s="24">
        <f>$A976</f>
        <v>4857.560866034490</v>
      </c>
      <c r="Q976" s="29">
        <f>'data'!$G$23-'data'!$G$23*(1-('data'!$G$22^O976)/('data'!$G$22^O976+N976^O976))</f>
        <v>41.2413210240273</v>
      </c>
      <c r="R976" s="29">
        <f>VLOOKUP(IF(P976-'data'!$G$24&lt;0,0,P976-'data'!$G$24),P2:Q1104,2)</f>
        <v>41.2496358685961</v>
      </c>
    </row>
    <row r="977" ht="20.05" customHeight="1">
      <c r="A977" s="22">
        <f>$A976+C976</f>
        <v>4862.560866034490</v>
      </c>
      <c r="B977" s="23">
        <v>3.5</v>
      </c>
      <c r="C977" s="24">
        <v>5</v>
      </c>
      <c r="D977" t="b" s="25">
        <f>D$3</f>
        <v>1</v>
      </c>
      <c r="E977" s="24">
        <f>IF(B977-B976&gt;0,(B977-B976)/'data'!$G$26*100-1,E976-C977)</f>
        <v>-1230.188200270930</v>
      </c>
      <c r="F977" s="25">
        <f>3600*(B977*'data'!$C$15/1000-H977-I977)/C977</f>
        <v>506.984414083599</v>
      </c>
      <c r="G977" s="25">
        <f>IF(N977&gt;B977,0,IF(E977&gt;0,'data'!$H$29,IF(F977&lt;0,0,F977)))</f>
        <v>506.984414083599</v>
      </c>
      <c r="H977" s="30">
        <f>(J977*'data'!$C$16+K977*OFFSET('data'!$C$17,0,$D$3)-I976*(OFFSET('data'!$C$18,0,$D$3)+'data'!$C$19+OFFSET('data'!$C$20,0,$D$3)))*$C977/60</f>
        <v>-0.704378537078869</v>
      </c>
      <c r="I977" s="30">
        <f>(G976/60)*$C977/60+H977+I976</f>
        <v>22.9089659118735</v>
      </c>
      <c r="J977" s="30">
        <f>J976+('data'!$C$19*I976-'data'!$C$16*J976)*$C977/60</f>
        <v>89.3867638561249</v>
      </c>
      <c r="K977" s="30">
        <f>K976+(OFFSET('data'!$C$20,0,$D$3)*I976-OFFSET('data'!$C$17,0,$D$3)*K976)*$C977/60</f>
        <v>173.091111945824</v>
      </c>
      <c r="L977" s="28">
        <f>$A977/60</f>
        <v>81.0426811005748</v>
      </c>
      <c r="M977" s="24">
        <f>I977/'data'!$C$15*1000</f>
        <v>3.50003567684584</v>
      </c>
      <c r="N977" s="24">
        <f>N976+'data'!$G$21*(M976-N976)/60*C976</f>
        <v>3.48254789388278</v>
      </c>
      <c r="O977" s="25">
        <f>IF(N977&lt;='data'!$G$22,1.89,1.47)</f>
        <v>1.47</v>
      </c>
      <c r="P977" s="24">
        <f>$A977</f>
        <v>4862.560866034490</v>
      </c>
      <c r="Q977" s="29">
        <f>'data'!$G$23-'data'!$G$23*(1-('data'!$G$22^O977)/('data'!$G$22^O977+N977^O977))</f>
        <v>41.239303508319</v>
      </c>
      <c r="R977" s="29">
        <f>VLOOKUP(IF(P977-'data'!$G$24&lt;0,0,P977-'data'!$G$24),P2:Q1104,2)</f>
        <v>41.2475198499974</v>
      </c>
    </row>
    <row r="978" ht="20.05" customHeight="1">
      <c r="A978" s="22">
        <f>$A977+C977</f>
        <v>4867.560866034490</v>
      </c>
      <c r="B978" s="23">
        <v>3.5</v>
      </c>
      <c r="C978" s="24">
        <v>5</v>
      </c>
      <c r="D978" t="b" s="25">
        <f>D$3</f>
        <v>1</v>
      </c>
      <c r="E978" s="24">
        <f>IF(B978-B977&gt;0,(B978-B977)/'data'!$G$26*100-1,E977-C978)</f>
        <v>-1235.188200270930</v>
      </c>
      <c r="F978" s="25">
        <f>3600*(B978*'data'!$C$15/1000-H978-I978)/C978</f>
        <v>506.817768328170</v>
      </c>
      <c r="G978" s="25">
        <f>IF(N978&gt;B978,0,IF(E978&gt;0,'data'!$H$29,IF(F978&lt;0,0,F978)))</f>
        <v>506.817768328170</v>
      </c>
      <c r="H978" s="30">
        <f>(J978*'data'!$C$16+K978*OFFSET('data'!$C$17,0,$D$3)-I977*(OFFSET('data'!$C$18,0,$D$3)+'data'!$C$19+OFFSET('data'!$C$20,0,$D$3)))*$C978/60</f>
        <v>-0.704146052100673</v>
      </c>
      <c r="I978" s="30">
        <f>(G977/60)*$C978/60+H978+I977</f>
        <v>22.9089648793334</v>
      </c>
      <c r="J978" s="30">
        <f>J977+('data'!$C$19*I977-'data'!$C$16*J977)*$C978/60</f>
        <v>89.4158742504583</v>
      </c>
      <c r="K978" s="30">
        <f>K977+(OFFSET('data'!$C$20,0,$D$3)*I977-OFFSET('data'!$C$17,0,$D$3)*K977)*$C978/60</f>
        <v>173.251679129801</v>
      </c>
      <c r="L978" s="28">
        <f>$A978/60</f>
        <v>81.1260144339082</v>
      </c>
      <c r="M978" s="24">
        <f>I978/'data'!$C$15*1000</f>
        <v>3.50003551909419</v>
      </c>
      <c r="N978" s="24">
        <f>N977+'data'!$G$21*(M977-N977)/60*C977</f>
        <v>3.48275367635371</v>
      </c>
      <c r="O978" s="25">
        <f>IF(N978&lt;='data'!$G$22,1.89,1.47)</f>
        <v>1.47</v>
      </c>
      <c r="P978" s="24">
        <f>$A978</f>
        <v>4867.560866034490</v>
      </c>
      <c r="Q978" s="29">
        <f>'data'!$G$23-'data'!$G$23*(1-('data'!$G$22^O978)/('data'!$G$22^O978+N978^O978))</f>
        <v>41.237309889454</v>
      </c>
      <c r="R978" s="29">
        <f>VLOOKUP(IF(P978-'data'!$G$24&lt;0,0,P978-'data'!$G$24),P2:Q1104,2)</f>
        <v>41.2454289015592</v>
      </c>
    </row>
    <row r="979" ht="20.05" customHeight="1">
      <c r="A979" s="22">
        <f>$A978+C978</f>
        <v>4872.560866034490</v>
      </c>
      <c r="B979" s="23">
        <v>3.5</v>
      </c>
      <c r="C979" s="24">
        <v>5</v>
      </c>
      <c r="D979" t="b" s="25">
        <f>D$3</f>
        <v>1</v>
      </c>
      <c r="E979" s="24">
        <f>IF(B979-B978&gt;0,(B979-B978)/'data'!$G$26*100-1,E978-C979)</f>
        <v>-1240.188200270930</v>
      </c>
      <c r="F979" s="25">
        <f>3600*(B979*'data'!$C$15/1000-H979-I979)/C979</f>
        <v>506.651857461658</v>
      </c>
      <c r="G979" s="25">
        <f>IF(N979&gt;B979,0,IF(E979&gt;0,'data'!$H$29,IF(F979&lt;0,0,F979)))</f>
        <v>506.651857461658</v>
      </c>
      <c r="H979" s="30">
        <f>(J979*'data'!$C$16+K979*OFFSET('data'!$C$17,0,$D$3)-I978*(OFFSET('data'!$C$18,0,$D$3)+'data'!$C$19+OFFSET('data'!$C$20,0,$D$3)))*$C979/60</f>
        <v>-0.703914593732029</v>
      </c>
      <c r="I979" s="30">
        <f>(G978/60)*$C979/60+H979+I978</f>
        <v>22.9089638527238</v>
      </c>
      <c r="J979" s="30">
        <f>J978+('data'!$C$19*I978-'data'!$C$16*J978)*$C979/60</f>
        <v>89.4448137896368</v>
      </c>
      <c r="K979" s="30">
        <f>K978+(OFFSET('data'!$C$20,0,$D$3)*I978-OFFSET('data'!$C$17,0,$D$3)*K978)*$C979/60</f>
        <v>173.412184707490</v>
      </c>
      <c r="L979" s="28">
        <f>$A979/60</f>
        <v>81.2093477672415</v>
      </c>
      <c r="M979" s="24">
        <f>I979/'data'!$C$15*1000</f>
        <v>3.5000353622486</v>
      </c>
      <c r="N979" s="24">
        <f>N978+'data'!$G$21*(M978-N978)/60*C978</f>
        <v>3.48295703548213</v>
      </c>
      <c r="O979" s="25">
        <f>IF(N979&lt;='data'!$G$22,1.89,1.47)</f>
        <v>1.47</v>
      </c>
      <c r="P979" s="24">
        <f>$A979</f>
        <v>4872.560866034490</v>
      </c>
      <c r="Q979" s="29">
        <f>'data'!$G$23-'data'!$G$23*(1-('data'!$G$22^O979)/('data'!$G$22^O979+N979^O979))</f>
        <v>41.2353398828817</v>
      </c>
      <c r="R979" s="29">
        <f>VLOOKUP(IF(P979-'data'!$G$24&lt;0,0,P979-'data'!$G$24),P2:Q1104,2)</f>
        <v>41.2433627245975</v>
      </c>
    </row>
    <row r="980" ht="20.05" customHeight="1">
      <c r="A980" s="22">
        <f>$A979+C979</f>
        <v>4877.560866034490</v>
      </c>
      <c r="B980" s="23">
        <v>3.5</v>
      </c>
      <c r="C980" s="24">
        <v>5</v>
      </c>
      <c r="D980" t="b" s="25">
        <f>D$3</f>
        <v>1</v>
      </c>
      <c r="E980" s="24">
        <f>IF(B980-B979&gt;0,(B980-B979)/'data'!$G$26*100-1,E979-C980)</f>
        <v>-1245.188200270930</v>
      </c>
      <c r="F980" s="25">
        <f>3600*(B980*'data'!$C$15/1000-H980-I980)/C980</f>
        <v>506.486677264109</v>
      </c>
      <c r="G980" s="25">
        <f>IF(N980&gt;B980,0,IF(E980&gt;0,'data'!$H$29,IF(F980&lt;0,0,F980)))</f>
        <v>506.486677264109</v>
      </c>
      <c r="H980" s="30">
        <f>(J980*'data'!$C$16+K980*OFFSET('data'!$C$17,0,$D$3)-I979*(OFFSET('data'!$C$18,0,$D$3)+'data'!$C$19+OFFSET('data'!$C$20,0,$D$3)))*$C980/60</f>
        <v>-0.703684156077188</v>
      </c>
      <c r="I980" s="30">
        <f>(G979/60)*$C980/60+H980+I979</f>
        <v>22.908962832010</v>
      </c>
      <c r="J980" s="30">
        <f>J979+('data'!$C$19*I979-'data'!$C$16*J979)*$C980/60</f>
        <v>89.4735834764429</v>
      </c>
      <c r="K980" s="30">
        <f>K979+(OFFSET('data'!$C$20,0,$D$3)*I979-OFFSET('data'!$C$17,0,$D$3)*K979)*$C980/60</f>
        <v>173.572628702584</v>
      </c>
      <c r="L980" s="28">
        <f>$A980/60</f>
        <v>81.2926811005748</v>
      </c>
      <c r="M980" s="24">
        <f>I980/'data'!$C$15*1000</f>
        <v>3.50003520630378</v>
      </c>
      <c r="N980" s="24">
        <f>N979+'data'!$G$21*(M979-N979)/60*C979</f>
        <v>3.48315799979469</v>
      </c>
      <c r="O980" s="25">
        <f>IF(N980&lt;='data'!$G$22,1.89,1.47)</f>
        <v>1.47</v>
      </c>
      <c r="P980" s="24">
        <f>$A980</f>
        <v>4877.560866034490</v>
      </c>
      <c r="Q980" s="29">
        <f>'data'!$G$23-'data'!$G$23*(1-('data'!$G$22^O980)/('data'!$G$22^O980+N980^O980))</f>
        <v>41.2333932074769</v>
      </c>
      <c r="R980" s="29">
        <f>VLOOKUP(IF(P980-'data'!$G$24&lt;0,0,P980-'data'!$G$24),P2:Q1104,2)</f>
        <v>41.2413210240273</v>
      </c>
    </row>
    <row r="981" ht="20.05" customHeight="1">
      <c r="A981" s="22">
        <f>$A980+C980</f>
        <v>4882.560866034490</v>
      </c>
      <c r="B981" s="23">
        <v>3.5</v>
      </c>
      <c r="C981" s="24">
        <v>5</v>
      </c>
      <c r="D981" t="b" s="25">
        <f>D$3</f>
        <v>1</v>
      </c>
      <c r="E981" s="24">
        <f>IF(B981-B980&gt;0,(B981-B980)/'data'!$G$26*100-1,E980-C981)</f>
        <v>-1250.188200270930</v>
      </c>
      <c r="F981" s="25">
        <f>3600*(B981*'data'!$C$15/1000-H981-I981)/C981</f>
        <v>506.322223540375</v>
      </c>
      <c r="G981" s="25">
        <f>IF(N981&gt;B981,0,IF(E981&gt;0,'data'!$H$29,IF(F981&lt;0,0,F981)))</f>
        <v>506.322223540375</v>
      </c>
      <c r="H981" s="30">
        <f>(J981*'data'!$C$16+K981*OFFSET('data'!$C$17,0,$D$3)-I980*(OFFSET('data'!$C$18,0,$D$3)+'data'!$C$19+OFFSET('data'!$C$20,0,$D$3)))*$C981/60</f>
        <v>-0.703454733274958</v>
      </c>
      <c r="I981" s="30">
        <f>(G980/60)*$C981/60+H981+I980</f>
        <v>22.9089618171574</v>
      </c>
      <c r="J981" s="30">
        <f>J980+('data'!$C$19*I980-'data'!$C$16*J980)*$C981/60</f>
        <v>89.5021843077735</v>
      </c>
      <c r="K981" s="30">
        <f>K980+(OFFSET('data'!$C$20,0,$D$3)*I980-OFFSET('data'!$C$17,0,$D$3)*K980)*$C981/60</f>
        <v>173.733011138764</v>
      </c>
      <c r="L981" s="28">
        <f>$A981/60</f>
        <v>81.3760144339082</v>
      </c>
      <c r="M981" s="24">
        <f>I981/'data'!$C$15*1000</f>
        <v>3.50003505125443</v>
      </c>
      <c r="N981" s="24">
        <f>N980+'data'!$G$21*(M980-N980)/60*C980</f>
        <v>3.4833565974823</v>
      </c>
      <c r="O981" s="25">
        <f>IF(N981&lt;='data'!$G$22,1.89,1.47)</f>
        <v>1.47</v>
      </c>
      <c r="P981" s="24">
        <f>$A981</f>
        <v>4882.560866034490</v>
      </c>
      <c r="Q981" s="29">
        <f>'data'!$G$23-'data'!$G$23*(1-('data'!$G$22^O981)/('data'!$G$22^O981+N981^O981))</f>
        <v>41.2314695854976</v>
      </c>
      <c r="R981" s="29">
        <f>VLOOKUP(IF(P981-'data'!$G$24&lt;0,0,P981-'data'!$G$24),P2:Q1104,2)</f>
        <v>41.239303508319</v>
      </c>
    </row>
    <row r="982" ht="20.05" customHeight="1">
      <c r="A982" s="22">
        <f>$A981+C981</f>
        <v>4887.560866034490</v>
      </c>
      <c r="B982" s="23">
        <v>3.5</v>
      </c>
      <c r="C982" s="24">
        <v>5</v>
      </c>
      <c r="D982" t="b" s="25">
        <f>D$3</f>
        <v>1</v>
      </c>
      <c r="E982" s="24">
        <f>IF(B982-B981&gt;0,(B982-B981)/'data'!$G$26*100-1,E981-C982)</f>
        <v>-1255.188200270930</v>
      </c>
      <c r="F982" s="25">
        <f>3600*(B982*'data'!$C$15/1000-H982-I982)/C982</f>
        <v>506.158492119821</v>
      </c>
      <c r="G982" s="25">
        <f>IF(N982&gt;B982,0,IF(E982&gt;0,'data'!$H$29,IF(F982&lt;0,0,F982)))</f>
        <v>506.158492119821</v>
      </c>
      <c r="H982" s="30">
        <f>(J982*'data'!$C$16+K982*OFFSET('data'!$C$17,0,$D$3)-I981*(OFFSET('data'!$C$18,0,$D$3)+'data'!$C$19+OFFSET('data'!$C$20,0,$D$3)))*$C982/60</f>
        <v>-0.703226319498488</v>
      </c>
      <c r="I982" s="30">
        <f>(G981/60)*$C982/60+H982+I981</f>
        <v>22.9089608081317</v>
      </c>
      <c r="J982" s="30">
        <f>J981+('data'!$C$19*I981-'data'!$C$16*J981)*$C982/60</f>
        <v>89.5306172746745</v>
      </c>
      <c r="K982" s="30">
        <f>K981+(OFFSET('data'!$C$20,0,$D$3)*I981-OFFSET('data'!$C$17,0,$D$3)*K981)*$C982/60</f>
        <v>173.893332039704</v>
      </c>
      <c r="L982" s="28">
        <f>$A982/60</f>
        <v>81.4593477672415</v>
      </c>
      <c r="M982" s="24">
        <f>I982/'data'!$C$15*1000</f>
        <v>3.50003489709531</v>
      </c>
      <c r="N982" s="24">
        <f>N981+'data'!$G$21*(M981-N981)/60*C981</f>
        <v>3.48355285640407</v>
      </c>
      <c r="O982" s="25">
        <f>IF(N982&lt;='data'!$G$22,1.89,1.47)</f>
        <v>1.47</v>
      </c>
      <c r="P982" s="24">
        <f>$A982</f>
        <v>4887.560866034490</v>
      </c>
      <c r="Q982" s="29">
        <f>'data'!$G$23-'data'!$G$23*(1-('data'!$G$22^O982)/('data'!$G$22^O982+N982^O982))</f>
        <v>41.2295687425436</v>
      </c>
      <c r="R982" s="29">
        <f>VLOOKUP(IF(P982-'data'!$G$24&lt;0,0,P982-'data'!$G$24),P2:Q1104,2)</f>
        <v>41.237309889454</v>
      </c>
    </row>
    <row r="983" ht="20.05" customHeight="1">
      <c r="A983" s="22">
        <f>$A982+C982</f>
        <v>4892.560866034490</v>
      </c>
      <c r="B983" s="23">
        <v>3.5</v>
      </c>
      <c r="C983" s="24">
        <v>5</v>
      </c>
      <c r="D983" t="b" s="25">
        <f>D$3</f>
        <v>1</v>
      </c>
      <c r="E983" s="24">
        <f>IF(B983-B982&gt;0,(B983-B982)/'data'!$G$26*100-1,E982-C983)</f>
        <v>-1260.188200270930</v>
      </c>
      <c r="F983" s="25">
        <f>3600*(B983*'data'!$C$15/1000-H983-I983)/C983</f>
        <v>505.995478856401</v>
      </c>
      <c r="G983" s="25">
        <f>IF(N983&gt;B983,0,IF(E983&gt;0,'data'!$H$29,IF(F983&lt;0,0,F983)))</f>
        <v>505.995478856401</v>
      </c>
      <c r="H983" s="30">
        <f>(J983*'data'!$C$16+K983*OFFSET('data'!$C$17,0,$D$3)-I982*(OFFSET('data'!$C$18,0,$D$3)+'data'!$C$19+OFFSET('data'!$C$20,0,$D$3)))*$C983/60</f>
        <v>-0.702998908955083</v>
      </c>
      <c r="I983" s="30">
        <f>(G982/60)*$C983/60+H983+I982</f>
        <v>22.9089598048986</v>
      </c>
      <c r="J983" s="30">
        <f>J982+('data'!$C$19*I982-'data'!$C$16*J982)*$C983/60</f>
        <v>89.5588833623752</v>
      </c>
      <c r="K983" s="30">
        <f>K982+(OFFSET('data'!$C$20,0,$D$3)*I982-OFFSET('data'!$C$17,0,$D$3)*K982)*$C983/60</f>
        <v>174.053591429067</v>
      </c>
      <c r="L983" s="28">
        <f>$A983/60</f>
        <v>81.5426811005748</v>
      </c>
      <c r="M983" s="24">
        <f>I983/'data'!$C$15*1000</f>
        <v>3.50003474382119</v>
      </c>
      <c r="N983" s="24">
        <f>N982+'data'!$G$21*(M982-N982)/60*C982</f>
        <v>3.48374680409124</v>
      </c>
      <c r="O983" s="25">
        <f>IF(N983&lt;='data'!$G$22,1.89,1.47)</f>
        <v>1.47</v>
      </c>
      <c r="P983" s="24">
        <f>$A983</f>
        <v>4892.560866034490</v>
      </c>
      <c r="Q983" s="29">
        <f>'data'!$G$23-'data'!$G$23*(1-('data'!$G$22^O983)/('data'!$G$22^O983+N983^O983))</f>
        <v>41.227690407515</v>
      </c>
      <c r="R983" s="29">
        <f>VLOOKUP(IF(P983-'data'!$G$24&lt;0,0,P983-'data'!$G$24),P2:Q1104,2)</f>
        <v>41.2353398828817</v>
      </c>
    </row>
    <row r="984" ht="20.05" customHeight="1">
      <c r="A984" s="22">
        <f>$A983+C983</f>
        <v>4897.560866034490</v>
      </c>
      <c r="B984" s="23">
        <v>3.5</v>
      </c>
      <c r="C984" s="24">
        <v>5</v>
      </c>
      <c r="D984" t="b" s="25">
        <f>D$3</f>
        <v>1</v>
      </c>
      <c r="E984" s="24">
        <f>IF(B984-B983&gt;0,(B984-B983)/'data'!$G$26*100-1,E983-C984)</f>
        <v>-1265.188200270930</v>
      </c>
      <c r="F984" s="25">
        <f>3600*(B984*'data'!$C$15/1000-H984-I984)/C984</f>
        <v>505.833179628146</v>
      </c>
      <c r="G984" s="25">
        <f>IF(N984&gt;B984,0,IF(E984&gt;0,'data'!$H$29,IF(F984&lt;0,0,F984)))</f>
        <v>505.833179628146</v>
      </c>
      <c r="H984" s="30">
        <f>(J984*'data'!$C$16+K984*OFFSET('data'!$C$17,0,$D$3)-I983*(OFFSET('data'!$C$18,0,$D$3)+'data'!$C$19+OFFSET('data'!$C$20,0,$D$3)))*$C984/60</f>
        <v>-0.702772495885985</v>
      </c>
      <c r="I984" s="30">
        <f>(G983/60)*$C984/60+H984+I983</f>
        <v>22.9089588074243</v>
      </c>
      <c r="J984" s="30">
        <f>J983+('data'!$C$19*I983-'data'!$C$16*J983)*$C984/60</f>
        <v>89.5869835503225</v>
      </c>
      <c r="K984" s="30">
        <f>K983+(OFFSET('data'!$C$20,0,$D$3)*I983-OFFSET('data'!$C$17,0,$D$3)*K983)*$C984/60</f>
        <v>174.213789330508</v>
      </c>
      <c r="L984" s="28">
        <f>$A984/60</f>
        <v>81.6260144339082</v>
      </c>
      <c r="M984" s="24">
        <f>I984/'data'!$C$15*1000</f>
        <v>3.5000345914269</v>
      </c>
      <c r="N984" s="24">
        <f>N983+'data'!$G$21*(M983-N983)/60*C983</f>
        <v>3.48393846775101</v>
      </c>
      <c r="O984" s="25">
        <f>IF(N984&lt;='data'!$G$22,1.89,1.47)</f>
        <v>1.47</v>
      </c>
      <c r="P984" s="24">
        <f>$A984</f>
        <v>4897.560866034490</v>
      </c>
      <c r="Q984" s="29">
        <f>'data'!$G$23-'data'!$G$23*(1-('data'!$G$22^O984)/('data'!$G$22^O984+N984^O984))</f>
        <v>41.2258343125724</v>
      </c>
      <c r="R984" s="29">
        <f>VLOOKUP(IF(P984-'data'!$G$24&lt;0,0,P984-'data'!$G$24),P2:Q1104,2)</f>
        <v>41.2333932074769</v>
      </c>
    </row>
    <row r="985" ht="20.05" customHeight="1">
      <c r="A985" s="22">
        <f>$A984+C984</f>
        <v>4902.560866034490</v>
      </c>
      <c r="B985" s="23">
        <v>3.5</v>
      </c>
      <c r="C985" s="24">
        <v>5</v>
      </c>
      <c r="D985" t="b" s="25">
        <f>D$3</f>
        <v>1</v>
      </c>
      <c r="E985" s="24">
        <f>IF(B985-B984&gt;0,(B985-B984)/'data'!$G$26*100-1,E984-C985)</f>
        <v>-1270.188200270930</v>
      </c>
      <c r="F985" s="25">
        <f>3600*(B985*'data'!$C$15/1000-H985-I985)/C985</f>
        <v>505.671590337401</v>
      </c>
      <c r="G985" s="25">
        <f>IF(N985&gt;B985,0,IF(E985&gt;0,'data'!$H$29,IF(F985&lt;0,0,F985)))</f>
        <v>505.671590337401</v>
      </c>
      <c r="H985" s="30">
        <f>(J985*'data'!$C$16+K985*OFFSET('data'!$C$17,0,$D$3)-I984*(OFFSET('data'!$C$18,0,$D$3)+'data'!$C$19+OFFSET('data'!$C$20,0,$D$3)))*$C985/60</f>
        <v>-0.702547074566205</v>
      </c>
      <c r="I985" s="30">
        <f>(G984/60)*$C985/60+H985+I984</f>
        <v>22.908957815675</v>
      </c>
      <c r="J985" s="30">
        <f>J984+('data'!$C$19*I984-'data'!$C$16*J984)*$C985/60</f>
        <v>89.6149188122145</v>
      </c>
      <c r="K985" s="30">
        <f>K984+(OFFSET('data'!$C$20,0,$D$3)*I984-OFFSET('data'!$C$17,0,$D$3)*K984)*$C985/60</f>
        <v>174.373925767671</v>
      </c>
      <c r="L985" s="28">
        <f>$A985/60</f>
        <v>81.7093477672415</v>
      </c>
      <c r="M985" s="24">
        <f>I985/'data'!$C$15*1000</f>
        <v>3.50003443990727</v>
      </c>
      <c r="N985" s="24">
        <f>N984+'data'!$G$21*(M984-N984)/60*C984</f>
        <v>3.48412787427037</v>
      </c>
      <c r="O985" s="25">
        <f>IF(N985&lt;='data'!$G$22,1.89,1.47)</f>
        <v>1.47</v>
      </c>
      <c r="P985" s="24">
        <f>$A985</f>
        <v>4902.560866034490</v>
      </c>
      <c r="Q985" s="29">
        <f>'data'!$G$23-'data'!$G$23*(1-('data'!$G$22^O985)/('data'!$G$22^O985+N985^O985))</f>
        <v>41.2240001930962</v>
      </c>
      <c r="R985" s="29">
        <f>VLOOKUP(IF(P985-'data'!$G$24&lt;0,0,P985-'data'!$G$24),P2:Q1104,2)</f>
        <v>41.2314695854976</v>
      </c>
    </row>
    <row r="986" ht="20.05" customHeight="1">
      <c r="A986" s="22">
        <f>$A985+C985</f>
        <v>4907.560866034490</v>
      </c>
      <c r="B986" s="23">
        <v>3.5</v>
      </c>
      <c r="C986" s="24">
        <v>5</v>
      </c>
      <c r="D986" t="b" s="25">
        <f>D$3</f>
        <v>1</v>
      </c>
      <c r="E986" s="24">
        <f>IF(B986-B985&gt;0,(B986-B985)/'data'!$G$26*100-1,E985-C986)</f>
        <v>-1275.188200270930</v>
      </c>
      <c r="F986" s="25">
        <f>3600*(B986*'data'!$C$15/1000-H986-I986)/C986</f>
        <v>505.510706910511</v>
      </c>
      <c r="G986" s="25">
        <f>IF(N986&gt;B986,0,IF(E986&gt;0,'data'!$H$29,IF(F986&lt;0,0,F986)))</f>
        <v>505.510706910511</v>
      </c>
      <c r="H986" s="30">
        <f>(J986*'data'!$C$16+K986*OFFSET('data'!$C$17,0,$D$3)-I985*(OFFSET('data'!$C$18,0,$D$3)+'data'!$C$19+OFFSET('data'!$C$20,0,$D$3)))*$C986/60</f>
        <v>-0.702322639304291</v>
      </c>
      <c r="I986" s="30">
        <f>(G985/60)*$C986/60+H986+I985</f>
        <v>22.9089568296171</v>
      </c>
      <c r="J986" s="30">
        <f>J985+('data'!$C$19*I985-'data'!$C$16*J985)*$C986/60</f>
        <v>89.6426901160347</v>
      </c>
      <c r="K986" s="30">
        <f>K985+(OFFSET('data'!$C$20,0,$D$3)*I985-OFFSET('data'!$C$17,0,$D$3)*K985)*$C986/60</f>
        <v>174.534000764191</v>
      </c>
      <c r="L986" s="28">
        <f>$A986/60</f>
        <v>81.7926811005748</v>
      </c>
      <c r="M986" s="24">
        <f>I986/'data'!$C$15*1000</f>
        <v>3.50003428925718</v>
      </c>
      <c r="N986" s="24">
        <f>N985+'data'!$G$21*(M985-N985)/60*C985</f>
        <v>3.48431505021987</v>
      </c>
      <c r="O986" s="25">
        <f>IF(N986&lt;='data'!$G$22,1.89,1.47)</f>
        <v>1.47</v>
      </c>
      <c r="P986" s="24">
        <f>$A986</f>
        <v>4907.560866034490</v>
      </c>
      <c r="Q986" s="29">
        <f>'data'!$G$23-'data'!$G$23*(1-('data'!$G$22^O986)/('data'!$G$22^O986+N986^O986))</f>
        <v>41.2221877876475</v>
      </c>
      <c r="R986" s="29">
        <f>VLOOKUP(IF(P986-'data'!$G$24&lt;0,0,P986-'data'!$G$24),P2:Q1104,2)</f>
        <v>41.2295687425436</v>
      </c>
    </row>
    <row r="987" ht="20.05" customHeight="1">
      <c r="A987" s="22">
        <f>$A986+C986</f>
        <v>4912.560866034490</v>
      </c>
      <c r="B987" s="23">
        <v>3.5</v>
      </c>
      <c r="C987" s="24">
        <v>5</v>
      </c>
      <c r="D987" t="b" s="25">
        <f>D$3</f>
        <v>1</v>
      </c>
      <c r="E987" s="24">
        <f>IF(B987-B986&gt;0,(B987-B986)/'data'!$G$26*100-1,E986-C987)</f>
        <v>-1280.188200270930</v>
      </c>
      <c r="F987" s="25">
        <f>3600*(B987*'data'!$C$15/1000-H987-I987)/C987</f>
        <v>505.350525297622</v>
      </c>
      <c r="G987" s="25">
        <f>IF(N987&gt;B987,0,IF(E987&gt;0,'data'!$H$29,IF(F987&lt;0,0,F987)))</f>
        <v>505.350525297622</v>
      </c>
      <c r="H987" s="30">
        <f>(J987*'data'!$C$16+K987*OFFSET('data'!$C$17,0,$D$3)-I986*(OFFSET('data'!$C$18,0,$D$3)+'data'!$C$19+OFFSET('data'!$C$20,0,$D$3)))*$C987/60</f>
        <v>-0.702099184442146</v>
      </c>
      <c r="I987" s="30">
        <f>(G986/60)*$C987/60+H987+I986</f>
        <v>22.9089558492173</v>
      </c>
      <c r="J987" s="30">
        <f>J986+('data'!$C$19*I986-'data'!$C$16*J986)*$C987/60</f>
        <v>89.6702984240853</v>
      </c>
      <c r="K987" s="30">
        <f>K986+(OFFSET('data'!$C$20,0,$D$3)*I986-OFFSET('data'!$C$17,0,$D$3)*K986)*$C987/60</f>
        <v>174.694014343695</v>
      </c>
      <c r="L987" s="28">
        <f>$A987/60</f>
        <v>81.8760144339082</v>
      </c>
      <c r="M987" s="24">
        <f>I987/'data'!$C$15*1000</f>
        <v>3.50003413947153</v>
      </c>
      <c r="N987" s="24">
        <f>N986+'data'!$G$21*(M986-N986)/60*C986</f>
        <v>3.48450002185733</v>
      </c>
      <c r="O987" s="25">
        <f>IF(N987&lt;='data'!$G$22,1.89,1.47)</f>
        <v>1.47</v>
      </c>
      <c r="P987" s="24">
        <f>$A987</f>
        <v>4912.560866034490</v>
      </c>
      <c r="Q987" s="29">
        <f>'data'!$G$23-'data'!$G$23*(1-('data'!$G$22^O987)/('data'!$G$22^O987+N987^O987))</f>
        <v>41.220396837929</v>
      </c>
      <c r="R987" s="29">
        <f>VLOOKUP(IF(P987-'data'!$G$24&lt;0,0,P987-'data'!$G$24),P2:Q1104,2)</f>
        <v>41.227690407515</v>
      </c>
    </row>
    <row r="988" ht="20.05" customHeight="1">
      <c r="A988" s="22">
        <f>$A987+C987</f>
        <v>4917.560866034490</v>
      </c>
      <c r="B988" s="23">
        <v>3.5</v>
      </c>
      <c r="C988" s="24">
        <v>5</v>
      </c>
      <c r="D988" t="b" s="25">
        <f>D$3</f>
        <v>1</v>
      </c>
      <c r="E988" s="24">
        <f>IF(B988-B987&gt;0,(B988-B987)/'data'!$G$26*100-1,E987-C988)</f>
        <v>-1285.188200270930</v>
      </c>
      <c r="F988" s="25">
        <f>3600*(B988*'data'!$C$15/1000-H988-I988)/C988</f>
        <v>505.191041472618</v>
      </c>
      <c r="G988" s="25">
        <f>IF(N988&gt;B988,0,IF(E988&gt;0,'data'!$H$29,IF(F988&lt;0,0,F988)))</f>
        <v>505.191041472618</v>
      </c>
      <c r="H988" s="30">
        <f>(J988*'data'!$C$16+K988*OFFSET('data'!$C$17,0,$D$3)-I987*(OFFSET('data'!$C$18,0,$D$3)+'data'!$C$19+OFFSET('data'!$C$20,0,$D$3)))*$C988/60</f>
        <v>-0.70187670435484</v>
      </c>
      <c r="I988" s="30">
        <f>(G987/60)*$C988/60+H988+I987</f>
        <v>22.9089548744425</v>
      </c>
      <c r="J988" s="30">
        <f>J987+('data'!$C$19*I987-'data'!$C$16*J987)*$C988/60</f>
        <v>89.6977446930204</v>
      </c>
      <c r="K988" s="30">
        <f>K987+(OFFSET('data'!$C$20,0,$D$3)*I987-OFFSET('data'!$C$17,0,$D$3)*K987)*$C988/60</f>
        <v>174.853966529799</v>
      </c>
      <c r="L988" s="28">
        <f>$A988/60</f>
        <v>81.9593477672415</v>
      </c>
      <c r="M988" s="24">
        <f>I988/'data'!$C$15*1000</f>
        <v>3.50003399054527</v>
      </c>
      <c r="N988" s="24">
        <f>N987+'data'!$G$21*(M987-N987)/60*C987</f>
        <v>3.48468281513153</v>
      </c>
      <c r="O988" s="25">
        <f>IF(N988&lt;='data'!$G$22,1.89,1.47)</f>
        <v>1.47</v>
      </c>
      <c r="P988" s="24">
        <f>$A988</f>
        <v>4917.560866034490</v>
      </c>
      <c r="Q988" s="29">
        <f>'data'!$G$23-'data'!$G$23*(1-('data'!$G$22^O988)/('data'!$G$22^O988+N988^O988))</f>
        <v>41.2186270887467</v>
      </c>
      <c r="R988" s="29">
        <f>VLOOKUP(IF(P988-'data'!$G$24&lt;0,0,P988-'data'!$G$24),P2:Q1104,2)</f>
        <v>41.2258343125724</v>
      </c>
    </row>
    <row r="989" ht="20.05" customHeight="1">
      <c r="A989" s="22">
        <f>$A988+C988</f>
        <v>4922.560866034490</v>
      </c>
      <c r="B989" s="23">
        <v>3.5</v>
      </c>
      <c r="C989" s="24">
        <v>5</v>
      </c>
      <c r="D989" t="b" s="25">
        <f>D$3</f>
        <v>1</v>
      </c>
      <c r="E989" s="24">
        <f>IF(B989-B988&gt;0,(B989-B988)/'data'!$G$26*100-1,E988-C989)</f>
        <v>-1290.188200270930</v>
      </c>
      <c r="F989" s="25">
        <f>3600*(B989*'data'!$C$15/1000-H989-I989)/C989</f>
        <v>505.032251433113</v>
      </c>
      <c r="G989" s="25">
        <f>IF(N989&gt;B989,0,IF(E989&gt;0,'data'!$H$29,IF(F989&lt;0,0,F989)))</f>
        <v>505.032251433113</v>
      </c>
      <c r="H989" s="30">
        <f>(J989*'data'!$C$16+K989*OFFSET('data'!$C$17,0,$D$3)-I988*(OFFSET('data'!$C$18,0,$D$3)+'data'!$C$19+OFFSET('data'!$C$20,0,$D$3)))*$C989/60</f>
        <v>-0.7016551934504049</v>
      </c>
      <c r="I989" s="30">
        <f>(G988/60)*$C989/60+H989+I988</f>
        <v>22.9089539052596</v>
      </c>
      <c r="J989" s="30">
        <f>J988+('data'!$C$19*I988-'data'!$C$16*J988)*$C989/60</f>
        <v>89.72502987387939</v>
      </c>
      <c r="K989" s="30">
        <f>K988+(OFFSET('data'!$C$20,0,$D$3)*I988-OFFSET('data'!$C$17,0,$D$3)*K988)*$C989/60</f>
        <v>175.013857346110</v>
      </c>
      <c r="L989" s="28">
        <f>$A989/60</f>
        <v>82.0426811005748</v>
      </c>
      <c r="M989" s="24">
        <f>I989/'data'!$C$15*1000</f>
        <v>3.50003384247335</v>
      </c>
      <c r="N989" s="24">
        <f>N988+'data'!$G$21*(M988-N988)/60*C988</f>
        <v>3.48486345568585</v>
      </c>
      <c r="O989" s="25">
        <f>IF(N989&lt;='data'!$G$22,1.89,1.47)</f>
        <v>1.47</v>
      </c>
      <c r="P989" s="24">
        <f>$A989</f>
        <v>4922.560866034490</v>
      </c>
      <c r="Q989" s="29">
        <f>'data'!$G$23-'data'!$G$23*(1-('data'!$G$22^O989)/('data'!$G$22^O989+N989^O989))</f>
        <v>41.2168782879715</v>
      </c>
      <c r="R989" s="29">
        <f>VLOOKUP(IF(P989-'data'!$G$24&lt;0,0,P989-'data'!$G$24),P2:Q1104,2)</f>
        <v>41.2240001930962</v>
      </c>
    </row>
    <row r="990" ht="20.05" customHeight="1">
      <c r="A990" s="22">
        <f>$A989+C989</f>
        <v>4927.560866034490</v>
      </c>
      <c r="B990" s="23">
        <v>3.5</v>
      </c>
      <c r="C990" s="24">
        <v>5</v>
      </c>
      <c r="D990" t="b" s="25">
        <f>D$3</f>
        <v>1</v>
      </c>
      <c r="E990" s="24">
        <f>IF(B990-B989&gt;0,(B990-B989)/'data'!$G$26*100-1,E989-C990)</f>
        <v>-1295.188200270930</v>
      </c>
      <c r="F990" s="25">
        <f>3600*(B990*'data'!$C$15/1000-H990-I990)/C990</f>
        <v>504.874151199952</v>
      </c>
      <c r="G990" s="25">
        <f>IF(N990&gt;B990,0,IF(E990&gt;0,'data'!$H$29,IF(F990&lt;0,0,F990)))</f>
        <v>504.874151199952</v>
      </c>
      <c r="H990" s="30">
        <f>(J990*'data'!$C$16+K990*OFFSET('data'!$C$17,0,$D$3)-I989*(OFFSET('data'!$C$18,0,$D$3)+'data'!$C$19+OFFSET('data'!$C$20,0,$D$3)))*$C990/60</f>
        <v>-0.701434646169637</v>
      </c>
      <c r="I990" s="30">
        <f>(G989/60)*$C990/60+H990+I989</f>
        <v>22.908952941636</v>
      </c>
      <c r="J990" s="30">
        <f>J989+('data'!$C$19*I989-'data'!$C$16*J989)*$C990/60</f>
        <v>89.75215491211981</v>
      </c>
      <c r="K990" s="30">
        <f>K989+(OFFSET('data'!$C$20,0,$D$3)*I989-OFFSET('data'!$C$17,0,$D$3)*K989)*$C990/60</f>
        <v>175.173686816226</v>
      </c>
      <c r="L990" s="28">
        <f>$A990/60</f>
        <v>82.1260144339082</v>
      </c>
      <c r="M990" s="24">
        <f>I990/'data'!$C$15*1000</f>
        <v>3.50003369525077</v>
      </c>
      <c r="N990" s="24">
        <f>N989+'data'!$G$21*(M989-N989)/60*C989</f>
        <v>3.48504196886186</v>
      </c>
      <c r="O990" s="25">
        <f>IF(N990&lt;='data'!$G$22,1.89,1.47)</f>
        <v>1.47</v>
      </c>
      <c r="P990" s="24">
        <f>$A990</f>
        <v>4927.560866034490</v>
      </c>
      <c r="Q990" s="29">
        <f>'data'!$G$23-'data'!$G$23*(1-('data'!$G$22^O990)/('data'!$G$22^O990+N990^O990))</f>
        <v>41.215150186502</v>
      </c>
      <c r="R990" s="29">
        <f>VLOOKUP(IF(P990-'data'!$G$24&lt;0,0,P990-'data'!$G$24),P2:Q1104,2)</f>
        <v>41.2221877876475</v>
      </c>
    </row>
    <row r="991" ht="20.05" customHeight="1">
      <c r="A991" s="22">
        <f>$A990+C990</f>
        <v>4932.560866034490</v>
      </c>
      <c r="B991" s="23">
        <v>3.5</v>
      </c>
      <c r="C991" s="24">
        <v>5</v>
      </c>
      <c r="D991" t="b" s="25">
        <f>D$3</f>
        <v>1</v>
      </c>
      <c r="E991" s="24">
        <f>IF(B991-B990&gt;0,(B991-B990)/'data'!$G$26*100-1,E990-C991)</f>
        <v>-1300.188200270930</v>
      </c>
      <c r="F991" s="25">
        <f>3600*(B991*'data'!$C$15/1000-H991-I991)/C991</f>
        <v>504.716736817588</v>
      </c>
      <c r="G991" s="25">
        <f>IF(N991&gt;B991,0,IF(E991&gt;0,'data'!$H$29,IF(F991&lt;0,0,F991)))</f>
        <v>504.716736817588</v>
      </c>
      <c r="H991" s="30">
        <f>(J991*'data'!$C$16+K991*OFFSET('data'!$C$17,0,$D$3)-I990*(OFFSET('data'!$C$18,0,$D$3)+'data'!$C$19+OFFSET('data'!$C$20,0,$D$3)))*$C991/60</f>
        <v>-0.701215056985921</v>
      </c>
      <c r="I991" s="30">
        <f>(G990/60)*$C991/60+H991+I990</f>
        <v>22.9089519835389</v>
      </c>
      <c r="J991" s="30">
        <f>J990+('data'!$C$19*I990-'data'!$C$16*J990)*$C991/60</f>
        <v>89.7791207476502</v>
      </c>
      <c r="K991" s="30">
        <f>K990+(OFFSET('data'!$C$20,0,$D$3)*I990-OFFSET('data'!$C$17,0,$D$3)*K990)*$C991/60</f>
        <v>175.333454963736</v>
      </c>
      <c r="L991" s="28">
        <f>$A991/60</f>
        <v>82.2093477672415</v>
      </c>
      <c r="M991" s="24">
        <f>I991/'data'!$C$15*1000</f>
        <v>3.50003354887253</v>
      </c>
      <c r="N991" s="24">
        <f>N990+'data'!$G$21*(M990-N990)/60*C990</f>
        <v>3.48521837970286</v>
      </c>
      <c r="O991" s="25">
        <f>IF(N991&lt;='data'!$G$22,1.89,1.47)</f>
        <v>1.47</v>
      </c>
      <c r="P991" s="24">
        <f>$A991</f>
        <v>4932.560866034490</v>
      </c>
      <c r="Q991" s="29">
        <f>'data'!$G$23-'data'!$G$23*(1-('data'!$G$22^O991)/('data'!$G$22^O991+N991^O991))</f>
        <v>41.2134425382273</v>
      </c>
      <c r="R991" s="29">
        <f>VLOOKUP(IF(P991-'data'!$G$24&lt;0,0,P991-'data'!$G$24),P2:Q1104,2)</f>
        <v>41.220396837929</v>
      </c>
    </row>
    <row r="992" ht="20.05" customHeight="1">
      <c r="A992" s="22">
        <f>$A991+C991</f>
        <v>4937.560866034490</v>
      </c>
      <c r="B992" s="23">
        <v>3.5</v>
      </c>
      <c r="C992" s="24">
        <v>5</v>
      </c>
      <c r="D992" t="b" s="25">
        <f>D$3</f>
        <v>1</v>
      </c>
      <c r="E992" s="24">
        <f>IF(B992-B991&gt;0,(B992-B991)/'data'!$G$26*100-1,E991-C992)</f>
        <v>-1305.188200270930</v>
      </c>
      <c r="F992" s="25">
        <f>3600*(B992*'data'!$C$15/1000-H992-I992)/C992</f>
        <v>504.560004353351</v>
      </c>
      <c r="G992" s="25">
        <f>IF(N992&gt;B992,0,IF(E992&gt;0,'data'!$H$29,IF(F992&lt;0,0,F992)))</f>
        <v>504.560004353351</v>
      </c>
      <c r="H992" s="30">
        <f>(J992*'data'!$C$16+K992*OFFSET('data'!$C$17,0,$D$3)-I991*(OFFSET('data'!$C$18,0,$D$3)+'data'!$C$19+OFFSET('data'!$C$20,0,$D$3)))*$C992/60</f>
        <v>-0.700996420405013</v>
      </c>
      <c r="I992" s="30">
        <f>(G991/60)*$C992/60+H992+I991</f>
        <v>22.9089510309361</v>
      </c>
      <c r="J992" s="30">
        <f>J991+('data'!$C$19*I991-'data'!$C$16*J991)*$C992/60</f>
        <v>89.8059283148625</v>
      </c>
      <c r="K992" s="30">
        <f>K991+(OFFSET('data'!$C$20,0,$D$3)*I991-OFFSET('data'!$C$17,0,$D$3)*K991)*$C992/60</f>
        <v>175.493161812219</v>
      </c>
      <c r="L992" s="28">
        <f>$A992/60</f>
        <v>82.2926811005748</v>
      </c>
      <c r="M992" s="24">
        <f>I992/'data'!$C$15*1000</f>
        <v>3.50003340333372</v>
      </c>
      <c r="N992" s="24">
        <f>N991+'data'!$G$21*(M991-N991)/60*C991</f>
        <v>3.48539271295742</v>
      </c>
      <c r="O992" s="25">
        <f>IF(N992&lt;='data'!$G$22,1.89,1.47)</f>
        <v>1.47</v>
      </c>
      <c r="P992" s="24">
        <f>$A992</f>
        <v>4937.560866034490</v>
      </c>
      <c r="Q992" s="29">
        <f>'data'!$G$23-'data'!$G$23*(1-('data'!$G$22^O992)/('data'!$G$22^O992+N992^O992))</f>
        <v>41.2117550999906</v>
      </c>
      <c r="R992" s="29">
        <f>VLOOKUP(IF(P992-'data'!$G$24&lt;0,0,P992-'data'!$G$24),P2:Q1104,2)</f>
        <v>41.2186270887467</v>
      </c>
    </row>
    <row r="993" ht="20.05" customHeight="1">
      <c r="A993" s="22">
        <f>$A992+C992</f>
        <v>4942.560866034490</v>
      </c>
      <c r="B993" s="23">
        <v>3.5</v>
      </c>
      <c r="C993" s="24">
        <v>5</v>
      </c>
      <c r="D993" t="b" s="25">
        <f>D$3</f>
        <v>1</v>
      </c>
      <c r="E993" s="24">
        <f>IF(B993-B992&gt;0,(B993-B992)/'data'!$G$26*100-1,E992-C993)</f>
        <v>-1310.188200270930</v>
      </c>
      <c r="F993" s="25">
        <f>3600*(B993*'data'!$C$15/1000-H993-I993)/C993</f>
        <v>504.403949897836</v>
      </c>
      <c r="G993" s="25">
        <f>IF(N993&gt;B993,0,IF(E993&gt;0,'data'!$H$29,IF(F993&lt;0,0,F993)))</f>
        <v>504.403949897836</v>
      </c>
      <c r="H993" s="30">
        <f>(J993*'data'!$C$16+K993*OFFSET('data'!$C$17,0,$D$3)-I992*(OFFSET('data'!$C$18,0,$D$3)+'data'!$C$19+OFFSET('data'!$C$20,0,$D$3)))*$C993/60</f>
        <v>-0.700778730964887</v>
      </c>
      <c r="I993" s="30">
        <f>(G992/60)*$C993/60+H993+I992</f>
        <v>22.9089500837953</v>
      </c>
      <c r="J993" s="30">
        <f>J992+('data'!$C$19*I992-'data'!$C$16*J992)*$C993/60</f>
        <v>89.83257854266461</v>
      </c>
      <c r="K993" s="30">
        <f>K992+(OFFSET('data'!$C$20,0,$D$3)*I992-OFFSET('data'!$C$17,0,$D$3)*K992)*$C993/60</f>
        <v>175.652807385244</v>
      </c>
      <c r="L993" s="28">
        <f>$A993/60</f>
        <v>82.3760144339082</v>
      </c>
      <c r="M993" s="24">
        <f>I993/'data'!$C$15*1000</f>
        <v>3.50003325862939</v>
      </c>
      <c r="N993" s="24">
        <f>N992+'data'!$G$21*(M992-N992)/60*C992</f>
        <v>3.48556499308281</v>
      </c>
      <c r="O993" s="25">
        <f>IF(N993&lt;='data'!$G$22,1.89,1.47)</f>
        <v>1.47</v>
      </c>
      <c r="P993" s="24">
        <f>$A993</f>
        <v>4942.560866034490</v>
      </c>
      <c r="Q993" s="29">
        <f>'data'!$G$23-'data'!$G$23*(1-('data'!$G$22^O993)/('data'!$G$22^O993+N993^O993))</f>
        <v>41.2100876315528</v>
      </c>
      <c r="R993" s="29">
        <f>VLOOKUP(IF(P993-'data'!$G$24&lt;0,0,P993-'data'!$G$24),P2:Q1104,2)</f>
        <v>41.2168782879715</v>
      </c>
    </row>
    <row r="994" ht="20.05" customHeight="1">
      <c r="A994" s="22">
        <f>$A993+C993</f>
        <v>4947.560866034490</v>
      </c>
      <c r="B994" s="23">
        <v>3.5</v>
      </c>
      <c r="C994" s="24">
        <v>5</v>
      </c>
      <c r="D994" t="b" s="25">
        <f>D$3</f>
        <v>1</v>
      </c>
      <c r="E994" s="24">
        <f>IF(B994-B993&gt;0,(B994-B993)/'data'!$G$26*100-1,E993-C994)</f>
        <v>-1315.188200270930</v>
      </c>
      <c r="F994" s="25">
        <f>3600*(B994*'data'!$C$15/1000-H994-I994)/C994</f>
        <v>504.248569564388</v>
      </c>
      <c r="G994" s="25">
        <f>IF(N994&gt;B994,0,IF(E994&gt;0,'data'!$H$29,IF(F994&lt;0,0,F994)))</f>
        <v>504.248569564388</v>
      </c>
      <c r="H994" s="30">
        <f>(J994*'data'!$C$16+K994*OFFSET('data'!$C$17,0,$D$3)-I993*(OFFSET('data'!$C$18,0,$D$3)+'data'!$C$19+OFFSET('data'!$C$20,0,$D$3)))*$C994/60</f>
        <v>-0.700561983235509</v>
      </c>
      <c r="I994" s="30">
        <f>(G993/60)*$C994/60+H994+I993</f>
        <v>22.9089491420846</v>
      </c>
      <c r="J994" s="30">
        <f>J993+('data'!$C$19*I993-'data'!$C$16*J993)*$C994/60</f>
        <v>89.85907235451241</v>
      </c>
      <c r="K994" s="30">
        <f>K993+(OFFSET('data'!$C$20,0,$D$3)*I993-OFFSET('data'!$C$17,0,$D$3)*K993)*$C994/60</f>
        <v>175.812391706372</v>
      </c>
      <c r="L994" s="28">
        <f>$A994/60</f>
        <v>82.4593477672415</v>
      </c>
      <c r="M994" s="24">
        <f>I994/'data'!$C$15*1000</f>
        <v>3.50003311475467</v>
      </c>
      <c r="N994" s="24">
        <f>N993+'data'!$G$21*(M993-N993)/60*C993</f>
        <v>3.48573524424847</v>
      </c>
      <c r="O994" s="25">
        <f>IF(N994&lt;='data'!$G$22,1.89,1.47)</f>
        <v>1.47</v>
      </c>
      <c r="P994" s="24">
        <f>$A994</f>
        <v>4947.560866034490</v>
      </c>
      <c r="Q994" s="29">
        <f>'data'!$G$23-'data'!$G$23*(1-('data'!$G$22^O994)/('data'!$G$22^O994+N994^O994))</f>
        <v>41.2084398955571</v>
      </c>
      <c r="R994" s="29">
        <f>VLOOKUP(IF(P994-'data'!$G$24&lt;0,0,P994-'data'!$G$24),P2:Q1104,2)</f>
        <v>41.215150186502</v>
      </c>
    </row>
    <row r="995" ht="20.05" customHeight="1">
      <c r="A995" s="22">
        <f>$A994+C994</f>
        <v>4952.560866034490</v>
      </c>
      <c r="B995" s="23">
        <v>3.5</v>
      </c>
      <c r="C995" s="24">
        <v>5</v>
      </c>
      <c r="D995" t="b" s="25">
        <f>D$3</f>
        <v>1</v>
      </c>
      <c r="E995" s="24">
        <f>IF(B995-B994&gt;0,(B995-B994)/'data'!$G$26*100-1,E994-C995)</f>
        <v>-1320.188200270930</v>
      </c>
      <c r="F995" s="25">
        <f>3600*(B995*'data'!$C$15/1000-H995-I995)/C995</f>
        <v>504.093859489341</v>
      </c>
      <c r="G995" s="25">
        <f>IF(N995&gt;B995,0,IF(E995&gt;0,'data'!$H$29,IF(F995&lt;0,0,F995)))</f>
        <v>504.093859489341</v>
      </c>
      <c r="H995" s="30">
        <f>(J995*'data'!$C$16+K995*OFFSET('data'!$C$17,0,$D$3)-I994*(OFFSET('data'!$C$18,0,$D$3)+'data'!$C$19+OFFSET('data'!$C$20,0,$D$3)))*$C995/60</f>
        <v>-0.700346171818678</v>
      </c>
      <c r="I995" s="30">
        <f>(G994/60)*$C995/60+H995+I994</f>
        <v>22.908948205772</v>
      </c>
      <c r="J995" s="30">
        <f>J994+('data'!$C$19*I994-'data'!$C$16*J994)*$C995/60</f>
        <v>89.88541066844191</v>
      </c>
      <c r="K995" s="30">
        <f>K994+(OFFSET('data'!$C$20,0,$D$3)*I994-OFFSET('data'!$C$17,0,$D$3)*K994)*$C995/60</f>
        <v>175.971914799153</v>
      </c>
      <c r="L995" s="28">
        <f>$A995/60</f>
        <v>82.5426811005748</v>
      </c>
      <c r="M995" s="24">
        <f>I995/'data'!$C$15*1000</f>
        <v>3.50003297170467</v>
      </c>
      <c r="N995" s="24">
        <f>N994+'data'!$G$21*(M994-N994)/60*C994</f>
        <v>3.48590349033936</v>
      </c>
      <c r="O995" s="25">
        <f>IF(N995&lt;='data'!$G$22,1.89,1.47)</f>
        <v>1.47</v>
      </c>
      <c r="P995" s="24">
        <f>$A995</f>
        <v>4952.560866034490</v>
      </c>
      <c r="Q995" s="29">
        <f>'data'!$G$23-'data'!$G$23*(1-('data'!$G$22^O995)/('data'!$G$22^O995+N995^O995))</f>
        <v>41.2068116574937</v>
      </c>
      <c r="R995" s="29">
        <f>VLOOKUP(IF(P995-'data'!$G$24&lt;0,0,P995-'data'!$G$24),P2:Q1104,2)</f>
        <v>41.2134425382273</v>
      </c>
    </row>
    <row r="996" ht="20.05" customHeight="1">
      <c r="A996" s="22">
        <f>$A995+C995</f>
        <v>4957.560866034490</v>
      </c>
      <c r="B996" s="23">
        <v>3.5</v>
      </c>
      <c r="C996" s="24">
        <v>5</v>
      </c>
      <c r="D996" t="b" s="25">
        <f>D$3</f>
        <v>1</v>
      </c>
      <c r="E996" s="24">
        <f>IF(B996-B995&gt;0,(B996-B995)/'data'!$G$26*100-1,E995-C996)</f>
        <v>-1325.188200270930</v>
      </c>
      <c r="F996" s="25">
        <f>3600*(B996*'data'!$C$15/1000-H996-I996)/C996</f>
        <v>503.939815831364</v>
      </c>
      <c r="G996" s="25">
        <f>IF(N996&gt;B996,0,IF(E996&gt;0,'data'!$H$29,IF(F996&lt;0,0,F996)))</f>
        <v>503.939815831364</v>
      </c>
      <c r="H996" s="30">
        <f>(J996*'data'!$C$16+K996*OFFSET('data'!$C$17,0,$D$3)-I995*(OFFSET('data'!$C$18,0,$D$3)+'data'!$C$19+OFFSET('data'!$C$20,0,$D$3)))*$C996/60</f>
        <v>-0.700131291347809</v>
      </c>
      <c r="I996" s="30">
        <f>(G995/60)*$C996/60+H996+I995</f>
        <v>22.9089472748261</v>
      </c>
      <c r="J996" s="30">
        <f>J995+('data'!$C$19*I995-'data'!$C$16*J995)*$C996/60</f>
        <v>89.9115943971009</v>
      </c>
      <c r="K996" s="30">
        <f>K995+(OFFSET('data'!$C$20,0,$D$3)*I995-OFFSET('data'!$C$17,0,$D$3)*K995)*$C996/60</f>
        <v>176.131376687129</v>
      </c>
      <c r="L996" s="28">
        <f>$A996/60</f>
        <v>82.6260144339082</v>
      </c>
      <c r="M996" s="24">
        <f>I996/'data'!$C$15*1000</f>
        <v>3.5000328294746</v>
      </c>
      <c r="N996" s="24">
        <f>N995+'data'!$G$21*(M995-N995)/60*C995</f>
        <v>3.48606975495932</v>
      </c>
      <c r="O996" s="25">
        <f>IF(N996&lt;='data'!$G$22,1.89,1.47)</f>
        <v>1.47</v>
      </c>
      <c r="P996" s="24">
        <f>$A996</f>
        <v>4957.560866034490</v>
      </c>
      <c r="Q996" s="29">
        <f>'data'!$G$23-'data'!$G$23*(1-('data'!$G$22^O996)/('data'!$G$22^O996+N996^O996))</f>
        <v>41.2052026856651</v>
      </c>
      <c r="R996" s="29">
        <f>VLOOKUP(IF(P996-'data'!$G$24&lt;0,0,P996-'data'!$G$24),P2:Q1104,2)</f>
        <v>41.2117550999906</v>
      </c>
    </row>
    <row r="997" ht="20.05" customHeight="1">
      <c r="A997" s="22">
        <f>$A996+C996</f>
        <v>4962.560866034490</v>
      </c>
      <c r="B997" s="23">
        <v>3.5</v>
      </c>
      <c r="C997" s="24">
        <v>5</v>
      </c>
      <c r="D997" t="b" s="25">
        <f>D$3</f>
        <v>1</v>
      </c>
      <c r="E997" s="24">
        <f>IF(B997-B996&gt;0,(B997-B996)/'data'!$G$26*100-1,E996-C997)</f>
        <v>-1330.188200270930</v>
      </c>
      <c r="F997" s="25">
        <f>3600*(B997*'data'!$C$15/1000-H997-I997)/C997</f>
        <v>503.786434771997</v>
      </c>
      <c r="G997" s="25">
        <f>IF(N997&gt;B997,0,IF(E997&gt;0,'data'!$H$29,IF(F997&lt;0,0,F997)))</f>
        <v>503.786434771997</v>
      </c>
      <c r="H997" s="30">
        <f>(J997*'data'!$C$16+K997*OFFSET('data'!$C$17,0,$D$3)-I996*(OFFSET('data'!$C$18,0,$D$3)+'data'!$C$19+OFFSET('data'!$C$20,0,$D$3)))*$C997/60</f>
        <v>-0.699917336487789</v>
      </c>
      <c r="I997" s="30">
        <f>(G996/60)*$C997/60+H997+I996</f>
        <v>22.9089463492152</v>
      </c>
      <c r="J997" s="30">
        <f>J996+('data'!$C$19*I996-'data'!$C$16*J996)*$C997/60</f>
        <v>89.93762444778081</v>
      </c>
      <c r="K997" s="30">
        <f>K996+(OFFSET('data'!$C$20,0,$D$3)*I996-OFFSET('data'!$C$17,0,$D$3)*K996)*$C997/60</f>
        <v>176.290777393833</v>
      </c>
      <c r="L997" s="28">
        <f>$A997/60</f>
        <v>82.7093477672415</v>
      </c>
      <c r="M997" s="24">
        <f>I997/'data'!$C$15*1000</f>
        <v>3.50003268805961</v>
      </c>
      <c r="N997" s="24">
        <f>N996+'data'!$G$21*(M996-N996)/60*C996</f>
        <v>3.48623406143439</v>
      </c>
      <c r="O997" s="25">
        <f>IF(N997&lt;='data'!$G$22,1.89,1.47)</f>
        <v>1.47</v>
      </c>
      <c r="P997" s="24">
        <f>$A997</f>
        <v>4962.560866034490</v>
      </c>
      <c r="Q997" s="29">
        <f>'data'!$G$23-'data'!$G$23*(1-('data'!$G$22^O997)/('data'!$G$22^O997+N997^O997))</f>
        <v>41.2036127511517</v>
      </c>
      <c r="R997" s="29">
        <f>VLOOKUP(IF(P997-'data'!$G$24&lt;0,0,P997-'data'!$G$24),P2:Q1104,2)</f>
        <v>41.2100876315528</v>
      </c>
    </row>
    <row r="998" ht="20.05" customHeight="1">
      <c r="A998" s="22">
        <f>$A997+C997</f>
        <v>4967.560866034490</v>
      </c>
      <c r="B998" s="23">
        <v>3.5</v>
      </c>
      <c r="C998" s="24">
        <v>5</v>
      </c>
      <c r="D998" t="b" s="25">
        <f>D$3</f>
        <v>1</v>
      </c>
      <c r="E998" s="24">
        <f>IF(B998-B997&gt;0,(B998-B997)/'data'!$G$26*100-1,E997-C998)</f>
        <v>-1335.188200270930</v>
      </c>
      <c r="F998" s="25">
        <f>3600*(B998*'data'!$C$15/1000-H998-I998)/C998</f>
        <v>503.633712514844</v>
      </c>
      <c r="G998" s="25">
        <f>IF(N998&gt;B998,0,IF(E998&gt;0,'data'!$H$29,IF(F998&lt;0,0,F998)))</f>
        <v>503.633712514844</v>
      </c>
      <c r="H998" s="30">
        <f>(J998*'data'!$C$16+K998*OFFSET('data'!$C$17,0,$D$3)-I997*(OFFSET('data'!$C$18,0,$D$3)+'data'!$C$19+OFFSET('data'!$C$20,0,$D$3)))*$C998/60</f>
        <v>-0.699704301934743</v>
      </c>
      <c r="I998" s="30">
        <f>(G997/60)*$C998/60+H998+I997</f>
        <v>22.9089454289082</v>
      </c>
      <c r="J998" s="30">
        <f>J997+('data'!$C$19*I997-'data'!$C$16*J997)*$C998/60</f>
        <v>89.9635017224478</v>
      </c>
      <c r="K998" s="30">
        <f>K997+(OFFSET('data'!$C$20,0,$D$3)*I997-OFFSET('data'!$C$17,0,$D$3)*K997)*$C998/60</f>
        <v>176.450116942787</v>
      </c>
      <c r="L998" s="28">
        <f>$A998/60</f>
        <v>82.7926811005748</v>
      </c>
      <c r="M998" s="24">
        <f>I998/'data'!$C$15*1000</f>
        <v>3.50003254745495</v>
      </c>
      <c r="N998" s="24">
        <f>N997+'data'!$G$21*(M997-N997)/60*C997</f>
        <v>3.48639643281608</v>
      </c>
      <c r="O998" s="25">
        <f>IF(N998&lt;='data'!$G$22,1.89,1.47)</f>
        <v>1.47</v>
      </c>
      <c r="P998" s="24">
        <f>$A998</f>
        <v>4967.560866034490</v>
      </c>
      <c r="Q998" s="29">
        <f>'data'!$G$23-'data'!$G$23*(1-('data'!$G$22^O998)/('data'!$G$22^O998+N998^O998))</f>
        <v>41.2020416277776</v>
      </c>
      <c r="R998" s="29">
        <f>VLOOKUP(IF(P998-'data'!$G$24&lt;0,0,P998-'data'!$G$24),P2:Q1104,2)</f>
        <v>41.2084398955571</v>
      </c>
    </row>
    <row r="999" ht="20.05" customHeight="1">
      <c r="A999" s="22">
        <f>$A998+C998</f>
        <v>4972.560866034490</v>
      </c>
      <c r="B999" s="23">
        <v>3.5</v>
      </c>
      <c r="C999" s="24">
        <v>5</v>
      </c>
      <c r="D999" t="b" s="25">
        <f>D$3</f>
        <v>1</v>
      </c>
      <c r="E999" s="24">
        <f>IF(B999-B998&gt;0,(B999-B998)/'data'!$G$26*100-1,E998-C999)</f>
        <v>-1340.188200270930</v>
      </c>
      <c r="F999" s="25">
        <f>3600*(B999*'data'!$C$15/1000-H999-I999)/C999</f>
        <v>503.481645285899</v>
      </c>
      <c r="G999" s="25">
        <f>IF(N999&gt;B999,0,IF(E999&gt;0,'data'!$H$29,IF(F999&lt;0,0,F999)))</f>
        <v>503.481645285899</v>
      </c>
      <c r="H999" s="30">
        <f>(J999*'data'!$C$16+K999*OFFSET('data'!$C$17,0,$D$3)-I998*(OFFSET('data'!$C$18,0,$D$3)+'data'!$C$19+OFFSET('data'!$C$20,0,$D$3)))*$C999/60</f>
        <v>-0.6994921824158969</v>
      </c>
      <c r="I999" s="30">
        <f>(G998/60)*$C999/60+H999+I998</f>
        <v>22.908944513874</v>
      </c>
      <c r="J999" s="30">
        <f>J998+('data'!$C$19*I998-'data'!$C$16*J998)*$C999/60</f>
        <v>89.98922711777431</v>
      </c>
      <c r="K999" s="30">
        <f>K998+(OFFSET('data'!$C$20,0,$D$3)*I998-OFFSET('data'!$C$17,0,$D$3)*K998)*$C999/60</f>
        <v>176.609395357505</v>
      </c>
      <c r="L999" s="28">
        <f>$A999/60</f>
        <v>82.8760144339082</v>
      </c>
      <c r="M999" s="24">
        <f>I999/'data'!$C$15*1000</f>
        <v>3.50003240765587</v>
      </c>
      <c r="N999" s="24">
        <f>N998+'data'!$G$21*(M998-N998)/60*C998</f>
        <v>3.48655689188457</v>
      </c>
      <c r="O999" s="25">
        <f>IF(N999&lt;='data'!$G$22,1.89,1.47)</f>
        <v>1.47</v>
      </c>
      <c r="P999" s="24">
        <f>$A999</f>
        <v>4972.560866034490</v>
      </c>
      <c r="Q999" s="29">
        <f>'data'!$G$23-'data'!$G$23*(1-('data'!$G$22^O999)/('data'!$G$22^O999+N999^O999))</f>
        <v>41.2004890920779</v>
      </c>
      <c r="R999" s="29">
        <f>VLOOKUP(IF(P999-'data'!$G$24&lt;0,0,P999-'data'!$G$24),P2:Q1104,2)</f>
        <v>41.2068116574937</v>
      </c>
    </row>
    <row r="1000" ht="20.05" customHeight="1">
      <c r="A1000" s="22">
        <f>$A999+C999</f>
        <v>4977.560866034490</v>
      </c>
      <c r="B1000" s="23">
        <v>3.5</v>
      </c>
      <c r="C1000" s="24">
        <v>5</v>
      </c>
      <c r="D1000" t="b" s="25">
        <f>D$3</f>
        <v>1</v>
      </c>
      <c r="E1000" s="24">
        <f>IF(B1000-B999&gt;0,(B1000-B999)/'data'!$G$26*100-1,E999-C1000)</f>
        <v>-1345.188200270930</v>
      </c>
      <c r="F1000" s="25">
        <f>3600*(B1000*'data'!$C$15/1000-H1000-I1000)/C1000</f>
        <v>503.330229333252</v>
      </c>
      <c r="G1000" s="25">
        <f>IF(N1000&gt;B1000,0,IF(E1000&gt;0,'data'!$H$29,IF(F1000&lt;0,0,F1000)))</f>
        <v>503.330229333252</v>
      </c>
      <c r="H1000" s="30">
        <f>(J1000*'data'!$C$16+K1000*OFFSET('data'!$C$17,0,$D$3)-I999*(OFFSET('data'!$C$18,0,$D$3)+'data'!$C$19+OFFSET('data'!$C$20,0,$D$3)))*$C1000/60</f>
        <v>-0.699280972689365</v>
      </c>
      <c r="I1000" s="30">
        <f>(G999/60)*$C1000/60+H1000+I999</f>
        <v>22.9089436040817</v>
      </c>
      <c r="J1000" s="30">
        <f>J999+('data'!$C$19*I999-'data'!$C$16*J999)*$C1000/60</f>
        <v>90.0148015251701</v>
      </c>
      <c r="K1000" s="30">
        <f>K999+(OFFSET('data'!$C$20,0,$D$3)*I999-OFFSET('data'!$C$17,0,$D$3)*K999)*$C1000/60</f>
        <v>176.768612661492</v>
      </c>
      <c r="L1000" s="28">
        <f>$A1000/60</f>
        <v>82.9593477672415</v>
      </c>
      <c r="M1000" s="24">
        <f>I1000/'data'!$C$15*1000</f>
        <v>3.50003226865765</v>
      </c>
      <c r="N1000" s="24">
        <f>N999+'data'!$G$21*(M999-N999)/60*C999</f>
        <v>3.48671546115194</v>
      </c>
      <c r="O1000" s="25">
        <f>IF(N1000&lt;='data'!$G$22,1.89,1.47)</f>
        <v>1.47</v>
      </c>
      <c r="P1000" s="24">
        <f>$A1000</f>
        <v>4977.560866034490</v>
      </c>
      <c r="Q1000" s="29">
        <f>'data'!$G$23-'data'!$G$23*(1-('data'!$G$22^O1000)/('data'!$G$22^O1000+N1000^O1000))</f>
        <v>41.198954923265</v>
      </c>
      <c r="R1000" s="29">
        <f>VLOOKUP(IF(P1000-'data'!$G$24&lt;0,0,P1000-'data'!$G$24),P2:Q1104,2)</f>
        <v>41.2052026856651</v>
      </c>
    </row>
    <row r="1001" ht="20.05" customHeight="1">
      <c r="A1001" s="22">
        <f>$A1000+C1000</f>
        <v>4982.560866034490</v>
      </c>
      <c r="B1001" s="23">
        <v>3.5</v>
      </c>
      <c r="C1001" s="24">
        <v>5</v>
      </c>
      <c r="D1001" t="b" s="25">
        <f>D$3</f>
        <v>1</v>
      </c>
      <c r="E1001" s="24">
        <f>IF(B1001-B1000&gt;0,(B1001-B1000)/'data'!$G$26*100-1,E1000-C1001)</f>
        <v>-1350.188200270930</v>
      </c>
      <c r="F1001" s="25">
        <f>3600*(B1001*'data'!$C$15/1000-H1001-I1001)/C1001</f>
        <v>503.179460926966</v>
      </c>
      <c r="G1001" s="25">
        <f>IF(N1001&gt;B1001,0,IF(E1001&gt;0,'data'!$H$29,IF(F1001&lt;0,0,F1001)))</f>
        <v>503.179460926966</v>
      </c>
      <c r="H1001" s="30">
        <f>(J1001*'data'!$C$16+K1001*OFFSET('data'!$C$17,0,$D$3)-I1000*(OFFSET('data'!$C$18,0,$D$3)+'data'!$C$19+OFFSET('data'!$C$20,0,$D$3)))*$C1001/60</f>
        <v>-0.699070667543979</v>
      </c>
      <c r="I1001" s="30">
        <f>(G1000/60)*$C1001/60+H1001+I1000</f>
        <v>22.9089426995006</v>
      </c>
      <c r="J1001" s="30">
        <f>J1000+('data'!$C$19*I1000-'data'!$C$16*J1000)*$C1001/60</f>
        <v>90.0402258308129</v>
      </c>
      <c r="K1001" s="30">
        <f>K1000+(OFFSET('data'!$C$20,0,$D$3)*I1000-OFFSET('data'!$C$17,0,$D$3)*K1000)*$C1001/60</f>
        <v>176.927768878242</v>
      </c>
      <c r="L1001" s="28">
        <f>$A1001/60</f>
        <v>83.0426811005748</v>
      </c>
      <c r="M1001" s="24">
        <f>I1001/'data'!$C$15*1000</f>
        <v>3.5000321304556</v>
      </c>
      <c r="N1001" s="24">
        <f>N1000+'data'!$G$21*(M1000-N1000)/60*C1000</f>
        <v>3.48687216286531</v>
      </c>
      <c r="O1001" s="25">
        <f>IF(N1001&lt;='data'!$G$22,1.89,1.47)</f>
        <v>1.47</v>
      </c>
      <c r="P1001" s="24">
        <f>$A1001</f>
        <v>4982.560866034490</v>
      </c>
      <c r="Q1001" s="29">
        <f>'data'!$G$23-'data'!$G$23*(1-('data'!$G$22^O1001)/('data'!$G$22^O1001+N1001^O1001))</f>
        <v>41.1974389031963</v>
      </c>
      <c r="R1001" s="29">
        <f>VLOOKUP(IF(P1001-'data'!$G$24&lt;0,0,P1001-'data'!$G$24),P2:Q1104,2)</f>
        <v>41.2036127511517</v>
      </c>
    </row>
    <row r="1002" ht="20.05" customHeight="1">
      <c r="A1002" s="22">
        <f>$A1001+C1001</f>
        <v>4987.560866034490</v>
      </c>
      <c r="B1002" s="23">
        <v>3.5</v>
      </c>
      <c r="C1002" s="24">
        <v>5</v>
      </c>
      <c r="D1002" t="b" s="25">
        <f>D$3</f>
        <v>1</v>
      </c>
      <c r="E1002" s="24">
        <f>IF(B1002-B1001&gt;0,(B1002-B1001)/'data'!$G$26*100-1,E1001-C1002)</f>
        <v>-1355.188200270930</v>
      </c>
      <c r="F1002" s="25">
        <f>3600*(B1002*'data'!$C$15/1000-H1002-I1002)/C1002</f>
        <v>503.029336359018</v>
      </c>
      <c r="G1002" s="25">
        <f>IF(N1002&gt;B1002,0,IF(E1002&gt;0,'data'!$H$29,IF(F1002&lt;0,0,F1002)))</f>
        <v>503.029336359018</v>
      </c>
      <c r="H1002" s="30">
        <f>(J1002*'data'!$C$16+K1002*OFFSET('data'!$C$17,0,$D$3)-I1001*(OFFSET('data'!$C$18,0,$D$3)+'data'!$C$19+OFFSET('data'!$C$20,0,$D$3)))*$C1002/60</f>
        <v>-0.698861261799107</v>
      </c>
      <c r="I1002" s="30">
        <f>(G1001/60)*$C1002/60+H1002+I1001</f>
        <v>22.9089418001001</v>
      </c>
      <c r="J1002" s="30">
        <f>J1001+('data'!$C$19*I1001-'data'!$C$16*J1001)*$C1002/60</f>
        <v>90.06550091567949</v>
      </c>
      <c r="K1002" s="30">
        <f>K1001+(OFFSET('data'!$C$20,0,$D$3)*I1001-OFFSET('data'!$C$17,0,$D$3)*K1001)*$C1002/60</f>
        <v>177.086864031241</v>
      </c>
      <c r="L1002" s="28">
        <f>$A1002/60</f>
        <v>83.1260144339082</v>
      </c>
      <c r="M1002" s="24">
        <f>I1002/'data'!$C$15*1000</f>
        <v>3.50003199304504</v>
      </c>
      <c r="N1002" s="24">
        <f>N1001+'data'!$G$21*(M1001-N1001)/60*C1001</f>
        <v>3.48702701900996</v>
      </c>
      <c r="O1002" s="25">
        <f>IF(N1002&lt;='data'!$G$22,1.89,1.47)</f>
        <v>1.47</v>
      </c>
      <c r="P1002" s="24">
        <f>$A1002</f>
        <v>4987.560866034490</v>
      </c>
      <c r="Q1002" s="29">
        <f>'data'!$G$23-'data'!$G$23*(1-('data'!$G$22^O1002)/('data'!$G$22^O1002+N1002^O1002))</f>
        <v>41.1959408163416</v>
      </c>
      <c r="R1002" s="29">
        <f>VLOOKUP(IF(P1002-'data'!$G$24&lt;0,0,P1002-'data'!$G$24),P2:Q1104,2)</f>
        <v>41.2020416277776</v>
      </c>
    </row>
    <row r="1003" ht="20.05" customHeight="1">
      <c r="A1003" s="22">
        <f>$A1002+C1002</f>
        <v>4992.560866034490</v>
      </c>
      <c r="B1003" s="23">
        <v>3.5</v>
      </c>
      <c r="C1003" s="24">
        <v>5</v>
      </c>
      <c r="D1003" t="b" s="25">
        <f>D$3</f>
        <v>1</v>
      </c>
      <c r="E1003" s="24">
        <f>IF(B1003-B1002&gt;0,(B1003-B1002)/'data'!$G$26*100-1,E1002-C1003)</f>
        <v>-1360.188200270930</v>
      </c>
      <c r="F1003" s="25">
        <f>3600*(B1003*'data'!$C$15/1000-H1003-I1003)/C1003</f>
        <v>502.879851943096</v>
      </c>
      <c r="G1003" s="25">
        <f>IF(N1003&gt;B1003,0,IF(E1003&gt;0,'data'!$H$29,IF(F1003&lt;0,0,F1003)))</f>
        <v>502.879851943096</v>
      </c>
      <c r="H1003" s="30">
        <f>(J1003*'data'!$C$16+K1003*OFFSET('data'!$C$17,0,$D$3)-I1002*(OFFSET('data'!$C$18,0,$D$3)+'data'!$C$19+OFFSET('data'!$C$20,0,$D$3)))*$C1003/60</f>
        <v>-0.69865275030447</v>
      </c>
      <c r="I1003" s="30">
        <f>(G1002/60)*$C1003/60+H1003+I1002</f>
        <v>22.9089409058498</v>
      </c>
      <c r="J1003" s="30">
        <f>J1002+('data'!$C$19*I1002-'data'!$C$16*J1002)*$C1003/60</f>
        <v>90.090627655576</v>
      </c>
      <c r="K1003" s="30">
        <f>K1002+(OFFSET('data'!$C$20,0,$D$3)*I1002-OFFSET('data'!$C$17,0,$D$3)*K1002)*$C1003/60</f>
        <v>177.245898143965</v>
      </c>
      <c r="L1003" s="28">
        <f>$A1003/60</f>
        <v>83.2093477672415</v>
      </c>
      <c r="M1003" s="24">
        <f>I1003/'data'!$C$15*1000</f>
        <v>3.50003185642132</v>
      </c>
      <c r="N1003" s="24">
        <f>N1002+'data'!$G$21*(M1002-N1002)/60*C1002</f>
        <v>3.48718005131239</v>
      </c>
      <c r="O1003" s="25">
        <f>IF(N1003&lt;='data'!$G$22,1.89,1.47)</f>
        <v>1.47</v>
      </c>
      <c r="P1003" s="24">
        <f>$A1003</f>
        <v>4992.560866034490</v>
      </c>
      <c r="Q1003" s="29">
        <f>'data'!$G$23-'data'!$G$23*(1-('data'!$G$22^O1003)/('data'!$G$22^O1003+N1003^O1003))</f>
        <v>41.1944604497521</v>
      </c>
      <c r="R1003" s="29">
        <f>VLOOKUP(IF(P1003-'data'!$G$24&lt;0,0,P1003-'data'!$G$24),P2:Q1104,2)</f>
        <v>41.2004890920779</v>
      </c>
    </row>
    <row r="1004" ht="20.05" customHeight="1">
      <c r="A1004" s="22">
        <f>$A1003+C1003</f>
        <v>4997.560866034490</v>
      </c>
      <c r="B1004" s="23">
        <v>3.5</v>
      </c>
      <c r="C1004" s="24">
        <v>5</v>
      </c>
      <c r="D1004" t="b" s="25">
        <f>D$3</f>
        <v>1</v>
      </c>
      <c r="E1004" s="24">
        <f>IF(B1004-B1003&gt;0,(B1004-B1003)/'data'!$G$26*100-1,E1003-C1004)</f>
        <v>-1365.188200270930</v>
      </c>
      <c r="F1004" s="25">
        <f>3600*(B1004*'data'!$C$15/1000-H1004-I1004)/C1004</f>
        <v>502.731004014327</v>
      </c>
      <c r="G1004" s="25">
        <f>IF(N1004&gt;B1004,0,IF(E1004&gt;0,'data'!$H$29,IF(F1004&lt;0,0,F1004)))</f>
        <v>502.731004014327</v>
      </c>
      <c r="H1004" s="30">
        <f>(J1004*'data'!$C$16+K1004*OFFSET('data'!$C$17,0,$D$3)-I1003*(OFFSET('data'!$C$18,0,$D$3)+'data'!$C$19+OFFSET('data'!$C$20,0,$D$3)))*$C1004/60</f>
        <v>-0.698445127939969</v>
      </c>
      <c r="I1004" s="30">
        <f>(G1003/60)*$C1004/60+H1004+I1003</f>
        <v>22.9089400167197</v>
      </c>
      <c r="J1004" s="30">
        <f>J1003+('data'!$C$19*I1003-'data'!$C$16*J1003)*$C1004/60</f>
        <v>90.11560692116809</v>
      </c>
      <c r="K1004" s="30">
        <f>K1003+(OFFSET('data'!$C$20,0,$D$3)*I1003-OFFSET('data'!$C$17,0,$D$3)*K1003)*$C1004/60</f>
        <v>177.404871239881</v>
      </c>
      <c r="L1004" s="28">
        <f>$A1004/60</f>
        <v>83.2926811005748</v>
      </c>
      <c r="M1004" s="24">
        <f>I1004/'data'!$C$15*1000</f>
        <v>3.50003172057988</v>
      </c>
      <c r="N1004" s="24">
        <f>N1003+'data'!$G$21*(M1003-N1003)/60*C1003</f>
        <v>3.48733128124341</v>
      </c>
      <c r="O1004" s="25">
        <f>IF(N1004&lt;='data'!$G$22,1.89,1.47)</f>
        <v>1.47</v>
      </c>
      <c r="P1004" s="24">
        <f>$A1004</f>
        <v>4997.560866034490</v>
      </c>
      <c r="Q1004" s="29">
        <f>'data'!$G$23-'data'!$G$23*(1-('data'!$G$22^O1004)/('data'!$G$22^O1004+N1004^O1004))</f>
        <v>41.1929975930279</v>
      </c>
      <c r="R1004" s="29">
        <f>VLOOKUP(IF(P1004-'data'!$G$24&lt;0,0,P1004-'data'!$G$24),P2:Q1104,2)</f>
        <v>41.198954923265</v>
      </c>
    </row>
    <row r="1005" ht="20.05" customHeight="1">
      <c r="A1005" s="22">
        <f>$A1004+C1004</f>
        <v>5002.560866034490</v>
      </c>
      <c r="B1005" s="23">
        <v>3.5</v>
      </c>
      <c r="C1005" s="24">
        <v>5</v>
      </c>
      <c r="D1005" t="b" s="25">
        <f>D$3</f>
        <v>1</v>
      </c>
      <c r="E1005" s="24">
        <f>IF(B1005-B1004&gt;0,(B1005-B1004)/'data'!$G$26*100-1,E1004-C1005)</f>
        <v>-1370.188200270930</v>
      </c>
      <c r="F1005" s="25">
        <f>3600*(B1005*'data'!$C$15/1000-H1005-I1005)/C1005</f>
        <v>502.582788929595</v>
      </c>
      <c r="G1005" s="25">
        <f>IF(N1005&gt;B1005,0,IF(E1005&gt;0,'data'!$H$29,IF(F1005&lt;0,0,F1005)))</f>
        <v>502.582788929595</v>
      </c>
      <c r="H1005" s="30">
        <f>(J1005*'data'!$C$16+K1005*OFFSET('data'!$C$17,0,$D$3)-I1004*(OFFSET('data'!$C$18,0,$D$3)+'data'!$C$19+OFFSET('data'!$C$20,0,$D$3)))*$C1005/60</f>
        <v>-0.698238389615519</v>
      </c>
      <c r="I1005" s="30">
        <f>(G1004/60)*$C1005/60+H1005+I1004</f>
        <v>22.9089391326796</v>
      </c>
      <c r="J1005" s="30">
        <f>J1004+('data'!$C$19*I1004-'data'!$C$16*J1004)*$C1005/60</f>
        <v>90.1404395780115</v>
      </c>
      <c r="K1005" s="30">
        <f>K1004+(OFFSET('data'!$C$20,0,$D$3)*I1004-OFFSET('data'!$C$17,0,$D$3)*K1004)*$C1005/60</f>
        <v>177.563783342447</v>
      </c>
      <c r="L1005" s="28">
        <f>$A1005/60</f>
        <v>83.3760144339082</v>
      </c>
      <c r="M1005" s="24">
        <f>I1005/'data'!$C$15*1000</f>
        <v>3.50003158551608</v>
      </c>
      <c r="N1005" s="24">
        <f>N1004+'data'!$G$21*(M1004-N1004)/60*C1004</f>
        <v>3.48748073002111</v>
      </c>
      <c r="O1005" s="25">
        <f>IF(N1005&lt;='data'!$G$22,1.89,1.47)</f>
        <v>1.47</v>
      </c>
      <c r="P1005" s="24">
        <f>$A1005</f>
        <v>5002.560866034490</v>
      </c>
      <c r="Q1005" s="29">
        <f>'data'!$G$23-'data'!$G$23*(1-('data'!$G$22^O1005)/('data'!$G$22^O1005+N1005^O1005))</f>
        <v>41.1915520382878</v>
      </c>
      <c r="R1005" s="29">
        <f>VLOOKUP(IF(P1005-'data'!$G$24&lt;0,0,P1005-'data'!$G$24),P2:Q1104,2)</f>
        <v>41.1974389031963</v>
      </c>
    </row>
    <row r="1006" ht="20.05" customHeight="1">
      <c r="A1006" s="22">
        <f>$A1005+C1005</f>
        <v>5007.560866034490</v>
      </c>
      <c r="B1006" s="23">
        <v>3.5</v>
      </c>
      <c r="C1006" s="24">
        <v>5</v>
      </c>
      <c r="D1006" t="b" s="25">
        <f>D$3</f>
        <v>1</v>
      </c>
      <c r="E1006" s="24">
        <f>IF(B1006-B1005&gt;0,(B1006-B1005)/'data'!$G$26*100-1,E1005-C1006)</f>
        <v>-1375.188200270930</v>
      </c>
      <c r="F1006" s="25">
        <f>3600*(B1006*'data'!$C$15/1000-H1006-I1006)/C1006</f>
        <v>502.435203066809</v>
      </c>
      <c r="G1006" s="25">
        <f>IF(N1006&gt;B1006,0,IF(E1006&gt;0,'data'!$H$29,IF(F1006&lt;0,0,F1006)))</f>
        <v>502.435203066809</v>
      </c>
      <c r="H1006" s="30">
        <f>(J1006*'data'!$C$16+K1006*OFFSET('data'!$C$17,0,$D$3)-I1005*(OFFSET('data'!$C$18,0,$D$3)+'data'!$C$19+OFFSET('data'!$C$20,0,$D$3)))*$C1006/60</f>
        <v>-0.698032530270838</v>
      </c>
      <c r="I1006" s="30">
        <f>(G1005/60)*$C1006/60+H1006+I1005</f>
        <v>22.9089382536999</v>
      </c>
      <c r="J1006" s="30">
        <f>J1005+('data'!$C$19*I1005-'data'!$C$16*J1005)*$C1006/60</f>
        <v>90.1651264865817</v>
      </c>
      <c r="K1006" s="30">
        <f>K1005+(OFFSET('data'!$C$20,0,$D$3)*I1005-OFFSET('data'!$C$17,0,$D$3)*K1005)*$C1006/60</f>
        <v>177.722634475112</v>
      </c>
      <c r="L1006" s="28">
        <f>$A1006/60</f>
        <v>83.4593477672415</v>
      </c>
      <c r="M1006" s="24">
        <f>I1006/'data'!$C$15*1000</f>
        <v>3.50003145122541</v>
      </c>
      <c r="N1006" s="24">
        <f>N1005+'data'!$G$21*(M1005-N1005)/60*C1005</f>
        <v>3.48762841861385</v>
      </c>
      <c r="O1006" s="25">
        <f>IF(N1006&lt;='data'!$G$22,1.89,1.47)</f>
        <v>1.47</v>
      </c>
      <c r="P1006" s="24">
        <f>$A1006</f>
        <v>5007.560866034490</v>
      </c>
      <c r="Q1006" s="29">
        <f>'data'!$G$23-'data'!$G$23*(1-('data'!$G$22^O1006)/('data'!$G$22^O1006+N1006^O1006))</f>
        <v>41.1901235801385</v>
      </c>
      <c r="R1006" s="29">
        <f>VLOOKUP(IF(P1006-'data'!$G$24&lt;0,0,P1006-'data'!$G$24),P2:Q1104,2)</f>
        <v>41.1959408163416</v>
      </c>
    </row>
    <row r="1007" ht="20.05" customHeight="1">
      <c r="A1007" s="22">
        <f>$A1006+C1006</f>
        <v>5012.560866034490</v>
      </c>
      <c r="B1007" s="23">
        <v>3.5</v>
      </c>
      <c r="C1007" s="24">
        <v>5</v>
      </c>
      <c r="D1007" t="b" s="25">
        <f>D$3</f>
        <v>1</v>
      </c>
      <c r="E1007" s="24">
        <f>IF(B1007-B1006&gt;0,(B1007-B1006)/'data'!$G$26*100-1,E1006-C1007)</f>
        <v>-1380.188200270930</v>
      </c>
      <c r="F1007" s="25">
        <f>3600*(B1007*'data'!$C$15/1000-H1007-I1007)/C1007</f>
        <v>502.288242825460</v>
      </c>
      <c r="G1007" s="25">
        <f>IF(N1007&gt;B1007,0,IF(E1007&gt;0,'data'!$H$29,IF(F1007&lt;0,0,F1007)))</f>
        <v>502.288242825460</v>
      </c>
      <c r="H1007" s="30">
        <f>(J1007*'data'!$C$16+K1007*OFFSET('data'!$C$17,0,$D$3)-I1006*(OFFSET('data'!$C$18,0,$D$3)+'data'!$C$19+OFFSET('data'!$C$20,0,$D$3)))*$C1007/60</f>
        <v>-0.6978275448753209</v>
      </c>
      <c r="I1007" s="30">
        <f>(G1006/60)*$C1007/60+H1007+I1006</f>
        <v>22.9089373797507</v>
      </c>
      <c r="J1007" s="30">
        <f>J1006+('data'!$C$19*I1006-'data'!$C$16*J1006)*$C1007/60</f>
        <v>90.1896685023041</v>
      </c>
      <c r="K1007" s="30">
        <f>K1006+(OFFSET('data'!$C$20,0,$D$3)*I1006-OFFSET('data'!$C$17,0,$D$3)*K1006)*$C1007/60</f>
        <v>177.881424661314</v>
      </c>
      <c r="L1007" s="28">
        <f>$A1007/60</f>
        <v>83.5426811005748</v>
      </c>
      <c r="M1007" s="24">
        <f>I1007/'data'!$C$15*1000</f>
        <v>3.50003131770331</v>
      </c>
      <c r="N1007" s="24">
        <f>N1006+'data'!$G$21*(M1006-N1006)/60*C1006</f>
        <v>3.48777436774321</v>
      </c>
      <c r="O1007" s="25">
        <f>IF(N1007&lt;='data'!$G$22,1.89,1.47)</f>
        <v>1.47</v>
      </c>
      <c r="P1007" s="24">
        <f>$A1007</f>
        <v>5012.560866034490</v>
      </c>
      <c r="Q1007" s="29">
        <f>'data'!$G$23-'data'!$G$23*(1-('data'!$G$22^O1007)/('data'!$G$22^O1007+N1007^O1007))</f>
        <v>41.188712015644</v>
      </c>
      <c r="R1007" s="29">
        <f>VLOOKUP(IF(P1007-'data'!$G$24&lt;0,0,P1007-'data'!$G$24),P2:Q1104,2)</f>
        <v>41.1944604497521</v>
      </c>
    </row>
    <row r="1008" ht="20.05" customHeight="1">
      <c r="A1008" s="22">
        <f>$A1007+C1007</f>
        <v>5017.560866034490</v>
      </c>
      <c r="B1008" s="23">
        <v>3.5</v>
      </c>
      <c r="C1008" s="24">
        <v>5</v>
      </c>
      <c r="D1008" t="b" s="25">
        <f>D$3</f>
        <v>1</v>
      </c>
      <c r="E1008" s="24">
        <f>IF(B1008-B1007&gt;0,(B1008-B1007)/'data'!$G$26*100-1,E1007-C1008)</f>
        <v>-1385.188200270930</v>
      </c>
      <c r="F1008" s="25">
        <f>3600*(B1008*'data'!$C$15/1000-H1008-I1008)/C1008</f>
        <v>502.141904625812</v>
      </c>
      <c r="G1008" s="25">
        <f>IF(N1008&gt;B1008,0,IF(E1008&gt;0,'data'!$H$29,IF(F1008&lt;0,0,F1008)))</f>
        <v>502.141904625812</v>
      </c>
      <c r="H1008" s="30">
        <f>(J1008*'data'!$C$16+K1008*OFFSET('data'!$C$17,0,$D$3)-I1007*(OFFSET('data'!$C$18,0,$D$3)+'data'!$C$19+OFFSET('data'!$C$20,0,$D$3)))*$C1008/60</f>
        <v>-0.697623428427809</v>
      </c>
      <c r="I1008" s="30">
        <f>(G1007/60)*$C1008/60+H1008+I1007</f>
        <v>22.9089365108027</v>
      </c>
      <c r="J1008" s="30">
        <f>J1007+('data'!$C$19*I1007-'data'!$C$16*J1007)*$C1008/60</f>
        <v>90.21406647558319</v>
      </c>
      <c r="K1008" s="30">
        <f>K1007+(OFFSET('data'!$C$20,0,$D$3)*I1007-OFFSET('data'!$C$17,0,$D$3)*K1007)*$C1008/60</f>
        <v>178.040153924484</v>
      </c>
      <c r="L1008" s="28">
        <f>$A1008/60</f>
        <v>83.6260144339082</v>
      </c>
      <c r="M1008" s="24">
        <f>I1008/'data'!$C$15*1000</f>
        <v>3.50003118494529</v>
      </c>
      <c r="N1008" s="24">
        <f>N1007+'data'!$G$21*(M1007-N1007)/60*C1007</f>
        <v>3.48791859788686</v>
      </c>
      <c r="O1008" s="25">
        <f>IF(N1008&lt;='data'!$G$22,1.89,1.47)</f>
        <v>1.47</v>
      </c>
      <c r="P1008" s="24">
        <f>$A1008</f>
        <v>5017.560866034490</v>
      </c>
      <c r="Q1008" s="29">
        <f>'data'!$G$23-'data'!$G$23*(1-('data'!$G$22^O1008)/('data'!$G$22^O1008+N1008^O1008))</f>
        <v>41.1873171442962</v>
      </c>
      <c r="R1008" s="29">
        <f>VLOOKUP(IF(P1008-'data'!$G$24&lt;0,0,P1008-'data'!$G$24),P2:Q1104,2)</f>
        <v>41.1929975930279</v>
      </c>
    </row>
    <row r="1009" ht="20.05" customHeight="1">
      <c r="A1009" s="22">
        <f>$A1008+C1008</f>
        <v>5022.560866034490</v>
      </c>
      <c r="B1009" s="23">
        <v>3.5</v>
      </c>
      <c r="C1009" s="24">
        <v>5</v>
      </c>
      <c r="D1009" t="b" s="25">
        <f>D$3</f>
        <v>1</v>
      </c>
      <c r="E1009" s="24">
        <f>IF(B1009-B1008&gt;0,(B1009-B1008)/'data'!$G$26*100-1,E1008-C1009)</f>
        <v>-1390.188200270930</v>
      </c>
      <c r="F1009" s="25">
        <f>3600*(B1009*'data'!$C$15/1000-H1009-I1009)/C1009</f>
        <v>501.996184909314</v>
      </c>
      <c r="G1009" s="25">
        <f>IF(N1009&gt;B1009,0,IF(E1009&gt;0,'data'!$H$29,IF(F1009&lt;0,0,F1009)))</f>
        <v>501.996184909314</v>
      </c>
      <c r="H1009" s="30">
        <f>(J1009*'data'!$C$16+K1009*OFFSET('data'!$C$17,0,$D$3)-I1008*(OFFSET('data'!$C$18,0,$D$3)+'data'!$C$19+OFFSET('data'!$C$20,0,$D$3)))*$C1009/60</f>
        <v>-0.697420175956474</v>
      </c>
      <c r="I1009" s="30">
        <f>(G1008/60)*$C1009/60+H1009+I1008</f>
        <v>22.9089356468265</v>
      </c>
      <c r="J1009" s="30">
        <f>J1008+('data'!$C$19*I1008-'data'!$C$16*J1008)*$C1009/60</f>
        <v>90.2383212518325</v>
      </c>
      <c r="K1009" s="30">
        <f>K1008+(OFFSET('data'!$C$20,0,$D$3)*I1008-OFFSET('data'!$C$17,0,$D$3)*K1008)*$C1009/60</f>
        <v>178.198822288042</v>
      </c>
      <c r="L1009" s="28">
        <f>$A1009/60</f>
        <v>83.7093477672415</v>
      </c>
      <c r="M1009" s="24">
        <f>I1009/'data'!$C$15*1000</f>
        <v>3.50003105294686</v>
      </c>
      <c r="N1009" s="24">
        <f>N1008+'data'!$G$21*(M1008-N1008)/60*C1008</f>
        <v>3.48806112928146</v>
      </c>
      <c r="O1009" s="25">
        <f>IF(N1009&lt;='data'!$G$22,1.89,1.47)</f>
        <v>1.47</v>
      </c>
      <c r="P1009" s="24">
        <f>$A1009</f>
        <v>5022.560866034490</v>
      </c>
      <c r="Q1009" s="29">
        <f>'data'!$G$23-'data'!$G$23*(1-('data'!$G$22^O1009)/('data'!$G$22^O1009+N1009^O1009))</f>
        <v>41.1859387679852</v>
      </c>
      <c r="R1009" s="29">
        <f>VLOOKUP(IF(P1009-'data'!$G$24&lt;0,0,P1009-'data'!$G$24),P2:Q1104,2)</f>
        <v>41.1915520382878</v>
      </c>
    </row>
    <row r="1010" ht="20.05" customHeight="1">
      <c r="A1010" s="22">
        <f>$A1009+C1009</f>
        <v>5027.560866034490</v>
      </c>
      <c r="B1010" s="23">
        <v>3.5</v>
      </c>
      <c r="C1010" s="24">
        <v>5</v>
      </c>
      <c r="D1010" t="b" s="25">
        <f>D$3</f>
        <v>1</v>
      </c>
      <c r="E1010" s="24">
        <f>IF(B1010-B1009&gt;0,(B1010-B1009)/'data'!$G$26*100-1,E1009-C1010)</f>
        <v>-1395.188200270930</v>
      </c>
      <c r="F1010" s="25">
        <f>3600*(B1010*'data'!$C$15/1000-H1010-I1010)/C1010</f>
        <v>501.851080138095</v>
      </c>
      <c r="G1010" s="25">
        <f>IF(N1010&gt;B1010,0,IF(E1010&gt;0,'data'!$H$29,IF(F1010&lt;0,0,F1010)))</f>
        <v>501.851080138095</v>
      </c>
      <c r="H1010" s="30">
        <f>(J1010*'data'!$C$16+K1010*OFFSET('data'!$C$17,0,$D$3)-I1009*(OFFSET('data'!$C$18,0,$D$3)+'data'!$C$19+OFFSET('data'!$C$20,0,$D$3)))*$C1010/60</f>
        <v>-0.697217782518603</v>
      </c>
      <c r="I1010" s="30">
        <f>(G1009/60)*$C1010/60+H1010+I1009</f>
        <v>22.9089347877931</v>
      </c>
      <c r="J1010" s="30">
        <f>J1009+('data'!$C$19*I1009-'data'!$C$16*J1009)*$C1010/60</f>
        <v>90.2624336715035</v>
      </c>
      <c r="K1010" s="30">
        <f>K1009+(OFFSET('data'!$C$20,0,$D$3)*I1009-OFFSET('data'!$C$17,0,$D$3)*K1009)*$C1010/60</f>
        <v>178.357429775399</v>
      </c>
      <c r="L1010" s="28">
        <f>$A1010/60</f>
        <v>83.7926811005748</v>
      </c>
      <c r="M1010" s="24">
        <f>I1010/'data'!$C$15*1000</f>
        <v>3.50003092170359</v>
      </c>
      <c r="N1010" s="24">
        <f>N1009+'data'!$G$21*(M1009-N1009)/60*C1009</f>
        <v>3.4882019819255</v>
      </c>
      <c r="O1010" s="25">
        <f>IF(N1010&lt;='data'!$G$22,1.89,1.47)</f>
        <v>1.47</v>
      </c>
      <c r="P1010" s="24">
        <f>$A1010</f>
        <v>5027.560866034490</v>
      </c>
      <c r="Q1010" s="29">
        <f>'data'!$G$23-'data'!$G$23*(1-('data'!$G$22^O1010)/('data'!$G$22^O1010+N1010^O1010))</f>
        <v>41.1845766909701</v>
      </c>
      <c r="R1010" s="29">
        <f>VLOOKUP(IF(P1010-'data'!$G$24&lt;0,0,P1010-'data'!$G$24),P2:Q1104,2)</f>
        <v>41.1901235801385</v>
      </c>
    </row>
    <row r="1011" ht="20.05" customHeight="1">
      <c r="A1011" s="22">
        <f>$A1010+C1010</f>
        <v>5032.560866034490</v>
      </c>
      <c r="B1011" s="23">
        <v>3.5</v>
      </c>
      <c r="C1011" s="24">
        <v>5</v>
      </c>
      <c r="D1011" t="b" s="25">
        <f>D$3</f>
        <v>1</v>
      </c>
      <c r="E1011" s="24">
        <f>IF(B1011-B1010&gt;0,(B1011-B1010)/'data'!$G$26*100-1,E1010-C1011)</f>
        <v>-1400.188200270930</v>
      </c>
      <c r="F1011" s="25">
        <f>3600*(B1011*'data'!$C$15/1000-H1011-I1011)/C1011</f>
        <v>501.706586795286</v>
      </c>
      <c r="G1011" s="25">
        <f>IF(N1011&gt;B1011,0,IF(E1011&gt;0,'data'!$H$29,IF(F1011&lt;0,0,F1011)))</f>
        <v>501.706586795286</v>
      </c>
      <c r="H1011" s="30">
        <f>(J1011*'data'!$C$16+K1011*OFFSET('data'!$C$17,0,$D$3)-I1010*(OFFSET('data'!$C$18,0,$D$3)+'data'!$C$19+OFFSET('data'!$C$20,0,$D$3)))*$C1011/60</f>
        <v>-0.697016243200456</v>
      </c>
      <c r="I1011" s="30">
        <f>(G1010/60)*$C1011/60+H1011+I1010</f>
        <v>22.9089339336733</v>
      </c>
      <c r="J1011" s="30">
        <f>J1010+('data'!$C$19*I1010-'data'!$C$16*J1010)*$C1011/60</f>
        <v>90.2864045701149</v>
      </c>
      <c r="K1011" s="30">
        <f>K1010+(OFFSET('data'!$C$20,0,$D$3)*I1010-OFFSET('data'!$C$17,0,$D$3)*K1010)*$C1011/60</f>
        <v>178.515976409957</v>
      </c>
      <c r="L1011" s="28">
        <f>$A1011/60</f>
        <v>83.8760144339082</v>
      </c>
      <c r="M1011" s="24">
        <f>I1011/'data'!$C$15*1000</f>
        <v>3.50003079121102</v>
      </c>
      <c r="N1011" s="24">
        <f>N1010+'data'!$G$21*(M1010-N1010)/60*C1010</f>
        <v>3.48834117558207</v>
      </c>
      <c r="O1011" s="25">
        <f>IF(N1011&lt;='data'!$G$22,1.89,1.47)</f>
        <v>1.47</v>
      </c>
      <c r="P1011" s="24">
        <f>$A1011</f>
        <v>5032.560866034490</v>
      </c>
      <c r="Q1011" s="29">
        <f>'data'!$G$23-'data'!$G$23*(1-('data'!$G$22^O1011)/('data'!$G$22^O1011+N1011^O1011))</f>
        <v>41.1832307198504</v>
      </c>
      <c r="R1011" s="29">
        <f>VLOOKUP(IF(P1011-'data'!$G$24&lt;0,0,P1011-'data'!$G$24),P2:Q1104,2)</f>
        <v>41.188712015644</v>
      </c>
    </row>
    <row r="1012" ht="20.05" customHeight="1">
      <c r="A1012" s="22">
        <f>$A1011+C1011</f>
        <v>5037.560866034490</v>
      </c>
      <c r="B1012" s="23">
        <v>3.5</v>
      </c>
      <c r="C1012" s="24">
        <v>5</v>
      </c>
      <c r="D1012" t="b" s="25">
        <f>D$3</f>
        <v>1</v>
      </c>
      <c r="E1012" s="24">
        <f>IF(B1012-B1011&gt;0,(B1012-B1011)/'data'!$G$26*100-1,E1011-C1012)</f>
        <v>-1405.188200270930</v>
      </c>
      <c r="F1012" s="25">
        <f>3600*(B1012*'data'!$C$15/1000-H1012-I1012)/C1012</f>
        <v>501.562701384226</v>
      </c>
      <c r="G1012" s="25">
        <f>IF(N1012&gt;B1012,0,IF(E1012&gt;0,'data'!$H$29,IF(F1012&lt;0,0,F1012)))</f>
        <v>501.562701384226</v>
      </c>
      <c r="H1012" s="30">
        <f>(J1012*'data'!$C$16+K1012*OFFSET('data'!$C$17,0,$D$3)-I1011*(OFFSET('data'!$C$18,0,$D$3)+'data'!$C$19+OFFSET('data'!$C$20,0,$D$3)))*$C1012/60</f>
        <v>-0.696815553117062</v>
      </c>
      <c r="I1012" s="30">
        <f>(G1011/60)*$C1012/60+H1012+I1011</f>
        <v>22.9089330844386</v>
      </c>
      <c r="J1012" s="30">
        <f>J1011+('data'!$C$19*I1011-'data'!$C$16*J1011)*$C1012/60</f>
        <v>90.3102347782816</v>
      </c>
      <c r="K1012" s="30">
        <f>K1011+(OFFSET('data'!$C$20,0,$D$3)*I1011-OFFSET('data'!$C$17,0,$D$3)*K1011)*$C1012/60</f>
        <v>178.674462215109</v>
      </c>
      <c r="L1012" s="28">
        <f>$A1012/60</f>
        <v>83.9593477672415</v>
      </c>
      <c r="M1012" s="24">
        <f>I1012/'data'!$C$15*1000</f>
        <v>3.5000306614648</v>
      </c>
      <c r="N1012" s="24">
        <f>N1011+'data'!$G$21*(M1011-N1011)/60*C1011</f>
        <v>3.48847872978167</v>
      </c>
      <c r="O1012" s="25">
        <f>IF(N1012&lt;='data'!$G$22,1.89,1.47)</f>
        <v>1.47</v>
      </c>
      <c r="P1012" s="24">
        <f>$A1012</f>
        <v>5037.560866034490</v>
      </c>
      <c r="Q1012" s="29">
        <f>'data'!$G$23-'data'!$G$23*(1-('data'!$G$22^O1012)/('data'!$G$22^O1012+N1012^O1012))</f>
        <v>41.1819006635375</v>
      </c>
      <c r="R1012" s="29">
        <f>VLOOKUP(IF(P1012-'data'!$G$24&lt;0,0,P1012-'data'!$G$24),P2:Q1104,2)</f>
        <v>41.1873171442962</v>
      </c>
    </row>
    <row r="1013" ht="20.05" customHeight="1">
      <c r="A1013" s="22">
        <f>$A1012+C1012</f>
        <v>5042.560866034490</v>
      </c>
      <c r="B1013" s="23">
        <v>3.5</v>
      </c>
      <c r="C1013" s="24">
        <v>5</v>
      </c>
      <c r="D1013" t="b" s="25">
        <f>D$3</f>
        <v>1</v>
      </c>
      <c r="E1013" s="24">
        <f>IF(B1013-B1012&gt;0,(B1013-B1012)/'data'!$G$26*100-1,E1012-C1013)</f>
        <v>-1410.188200270930</v>
      </c>
      <c r="F1013" s="25">
        <f>3600*(B1013*'data'!$C$15/1000-H1013-I1013)/C1013</f>
        <v>501.419420429175</v>
      </c>
      <c r="G1013" s="25">
        <f>IF(N1013&gt;B1013,0,IF(E1013&gt;0,'data'!$H$29,IF(F1013&lt;0,0,F1013)))</f>
        <v>501.419420429175</v>
      </c>
      <c r="H1013" s="30">
        <f>(J1013*'data'!$C$16+K1013*OFFSET('data'!$C$17,0,$D$3)-I1012*(OFFSET('data'!$C$18,0,$D$3)+'data'!$C$19+OFFSET('data'!$C$20,0,$D$3)))*$C1013/60</f>
        <v>-0.696615707412103</v>
      </c>
      <c r="I1013" s="30">
        <f>(G1012/60)*$C1013/60+H1013+I1012</f>
        <v>22.9089322400601</v>
      </c>
      <c r="J1013" s="30">
        <f>J1012+('data'!$C$19*I1012-'data'!$C$16*J1012)*$C1013/60</f>
        <v>90.3339251217436</v>
      </c>
      <c r="K1013" s="30">
        <f>K1012+(OFFSET('data'!$C$20,0,$D$3)*I1012-OFFSET('data'!$C$17,0,$D$3)*K1012)*$C1013/60</f>
        <v>178.832887214239</v>
      </c>
      <c r="L1013" s="28">
        <f>$A1013/60</f>
        <v>84.0426811005748</v>
      </c>
      <c r="M1013" s="24">
        <f>I1013/'data'!$C$15*1000</f>
        <v>3.50003053246051</v>
      </c>
      <c r="N1013" s="24">
        <f>N1012+'data'!$G$21*(M1012-N1012)/60*C1012</f>
        <v>3.48861466382493</v>
      </c>
      <c r="O1013" s="25">
        <f>IF(N1013&lt;='data'!$G$22,1.89,1.47)</f>
        <v>1.47</v>
      </c>
      <c r="P1013" s="24">
        <f>$A1013</f>
        <v>5042.560866034490</v>
      </c>
      <c r="Q1013" s="29">
        <f>'data'!$G$23-'data'!$G$23*(1-('data'!$G$22^O1013)/('data'!$G$22^O1013+N1013^O1013))</f>
        <v>41.1805863332265</v>
      </c>
      <c r="R1013" s="29">
        <f>VLOOKUP(IF(P1013-'data'!$G$24&lt;0,0,P1013-'data'!$G$24),P2:Q1104,2)</f>
        <v>41.1859387679852</v>
      </c>
    </row>
    <row r="1014" ht="20.05" customHeight="1">
      <c r="A1014" s="22">
        <f>$A1013+C1013</f>
        <v>5047.560866034490</v>
      </c>
      <c r="B1014" s="23">
        <v>3.5</v>
      </c>
      <c r="C1014" s="24">
        <v>5</v>
      </c>
      <c r="D1014" t="b" s="25">
        <f>D$3</f>
        <v>1</v>
      </c>
      <c r="E1014" s="24">
        <f>IF(B1014-B1013&gt;0,(B1014-B1013)/'data'!$G$26*100-1,E1013-C1014)</f>
        <v>-1415.188200270930</v>
      </c>
      <c r="F1014" s="25">
        <f>3600*(B1014*'data'!$C$15/1000-H1014-I1014)/C1014</f>
        <v>501.276740474352</v>
      </c>
      <c r="G1014" s="25">
        <f>IF(N1014&gt;B1014,0,IF(E1014&gt;0,'data'!$H$29,IF(F1014&lt;0,0,F1014)))</f>
        <v>501.276740474352</v>
      </c>
      <c r="H1014" s="30">
        <f>(J1014*'data'!$C$16+K1014*OFFSET('data'!$C$17,0,$D$3)-I1013*(OFFSET('data'!$C$18,0,$D$3)+'data'!$C$19+OFFSET('data'!$C$20,0,$D$3)))*$C1014/60</f>
        <v>-0.696416701257682</v>
      </c>
      <c r="I1014" s="30">
        <f>(G1013/60)*$C1014/60+H1014+I1013</f>
        <v>22.9089314005096</v>
      </c>
      <c r="J1014" s="30">
        <f>J1013+('data'!$C$19*I1013-'data'!$C$16*J1013)*$C1014/60</f>
        <v>90.3574764213943</v>
      </c>
      <c r="K1014" s="30">
        <f>K1013+(OFFSET('data'!$C$20,0,$D$3)*I1013-OFFSET('data'!$C$17,0,$D$3)*K1013)*$C1014/60</f>
        <v>178.991251430721</v>
      </c>
      <c r="L1014" s="28">
        <f>$A1014/60</f>
        <v>84.1260144339082</v>
      </c>
      <c r="M1014" s="24">
        <f>I1014/'data'!$C$15*1000</f>
        <v>3.50003040419384</v>
      </c>
      <c r="N1014" s="24">
        <f>N1013+'data'!$G$21*(M1013-N1013)/60*C1013</f>
        <v>3.48874899678529</v>
      </c>
      <c r="O1014" s="25">
        <f>IF(N1014&lt;='data'!$G$22,1.89,1.47)</f>
        <v>1.47</v>
      </c>
      <c r="P1014" s="24">
        <f>$A1014</f>
        <v>5047.560866034490</v>
      </c>
      <c r="Q1014" s="29">
        <f>'data'!$G$23-'data'!$G$23*(1-('data'!$G$22^O1014)/('data'!$G$22^O1014+N1014^O1014))</f>
        <v>41.179287542369</v>
      </c>
      <c r="R1014" s="29">
        <f>VLOOKUP(IF(P1014-'data'!$G$24&lt;0,0,P1014-'data'!$G$24),P2:Q1104,2)</f>
        <v>41.1845766909701</v>
      </c>
    </row>
    <row r="1015" ht="20.05" customHeight="1">
      <c r="A1015" s="22">
        <f>$A1014+C1014</f>
        <v>5052.560866034490</v>
      </c>
      <c r="B1015" s="23">
        <v>3.5</v>
      </c>
      <c r="C1015" s="24">
        <v>5</v>
      </c>
      <c r="D1015" t="b" s="25">
        <f>D$3</f>
        <v>1</v>
      </c>
      <c r="E1015" s="24">
        <f>IF(B1015-B1014&gt;0,(B1015-B1014)/'data'!$G$26*100-1,E1014-C1015)</f>
        <v>-1420.188200270930</v>
      </c>
      <c r="F1015" s="25">
        <f>3600*(B1015*'data'!$C$15/1000-H1015-I1015)/C1015</f>
        <v>501.134658084579</v>
      </c>
      <c r="G1015" s="25">
        <f>IF(N1015&gt;B1015,0,IF(E1015&gt;0,'data'!$H$29,IF(F1015&lt;0,0,F1015)))</f>
        <v>501.134658084579</v>
      </c>
      <c r="H1015" s="30">
        <f>(J1015*'data'!$C$16+K1015*OFFSET('data'!$C$17,0,$D$3)-I1014*(OFFSET('data'!$C$18,0,$D$3)+'data'!$C$19+OFFSET('data'!$C$20,0,$D$3)))*$C1015/60</f>
        <v>-0.6962185298542189</v>
      </c>
      <c r="I1015" s="30">
        <f>(G1014/60)*$C1015/60+H1015+I1014</f>
        <v>22.9089305657586</v>
      </c>
      <c r="J1015" s="30">
        <f>J1014+('data'!$C$19*I1014-'data'!$C$16*J1014)*$C1015/60</f>
        <v>90.3808894933091</v>
      </c>
      <c r="K1015" s="30">
        <f>K1014+(OFFSET('data'!$C$20,0,$D$3)*I1014-OFFSET('data'!$C$17,0,$D$3)*K1014)*$C1015/60</f>
        <v>179.149554887919</v>
      </c>
      <c r="L1015" s="28">
        <f>$A1015/60</f>
        <v>84.2093477672415</v>
      </c>
      <c r="M1015" s="24">
        <f>I1015/'data'!$C$15*1000</f>
        <v>3.50003027666045</v>
      </c>
      <c r="N1015" s="24">
        <f>N1014+'data'!$G$21*(M1014-N1014)/60*C1014</f>
        <v>3.48888174751173</v>
      </c>
      <c r="O1015" s="25">
        <f>IF(N1015&lt;='data'!$G$22,1.89,1.47)</f>
        <v>1.47</v>
      </c>
      <c r="P1015" s="24">
        <f>$A1015</f>
        <v>5052.560866034490</v>
      </c>
      <c r="Q1015" s="29">
        <f>'data'!$G$23-'data'!$G$23*(1-('data'!$G$22^O1015)/('data'!$G$22^O1015+N1015^O1015))</f>
        <v>41.1780041066452</v>
      </c>
      <c r="R1015" s="29">
        <f>VLOOKUP(IF(P1015-'data'!$G$24&lt;0,0,P1015-'data'!$G$24),P2:Q1104,2)</f>
        <v>41.1832307198504</v>
      </c>
    </row>
    <row r="1016" ht="20.05" customHeight="1">
      <c r="A1016" s="22">
        <f>$A1015+C1015</f>
        <v>5057.560866034490</v>
      </c>
      <c r="B1016" s="23">
        <v>3.5</v>
      </c>
      <c r="C1016" s="24">
        <v>5</v>
      </c>
      <c r="D1016" t="b" s="25">
        <f>D$3</f>
        <v>1</v>
      </c>
      <c r="E1016" s="24">
        <f>IF(B1016-B1015&gt;0,(B1016-B1015)/'data'!$G$26*100-1,E1015-C1016)</f>
        <v>-1425.188200270930</v>
      </c>
      <c r="F1016" s="25">
        <f>3600*(B1016*'data'!$C$15/1000-H1016-I1016)/C1016</f>
        <v>500.993169844473</v>
      </c>
      <c r="G1016" s="25">
        <f>IF(N1016&gt;B1016,0,IF(E1016&gt;0,'data'!$H$29,IF(F1016&lt;0,0,F1016)))</f>
        <v>500.993169844473</v>
      </c>
      <c r="H1016" s="30">
        <f>(J1016*'data'!$C$16+K1016*OFFSET('data'!$C$17,0,$D$3)-I1015*(OFFSET('data'!$C$18,0,$D$3)+'data'!$C$19+OFFSET('data'!$C$20,0,$D$3)))*$C1016/60</f>
        <v>-0.696021188430228</v>
      </c>
      <c r="I1016" s="30">
        <f>(G1015/60)*$C1016/60+H1016+I1015</f>
        <v>22.9089297357792</v>
      </c>
      <c r="J1016" s="30">
        <f>J1015+('data'!$C$19*I1015-'data'!$C$16*J1015)*$C1016/60</f>
        <v>90.4041651487738</v>
      </c>
      <c r="K1016" s="30">
        <f>K1015+(OFFSET('data'!$C$20,0,$D$3)*I1015-OFFSET('data'!$C$17,0,$D$3)*K1015)*$C1016/60</f>
        <v>179.307797609190</v>
      </c>
      <c r="L1016" s="28">
        <f>$A1016/60</f>
        <v>84.2926811005748</v>
      </c>
      <c r="M1016" s="24">
        <f>I1016/'data'!$C$15*1000</f>
        <v>3.50003014985605</v>
      </c>
      <c r="N1016" s="24">
        <f>N1015+'data'!$G$21*(M1015-N1015)/60*C1015</f>
        <v>3.48901293463135</v>
      </c>
      <c r="O1016" s="25">
        <f>IF(N1016&lt;='data'!$G$22,1.89,1.47)</f>
        <v>1.47</v>
      </c>
      <c r="P1016" s="24">
        <f>$A1016</f>
        <v>5057.560866034490</v>
      </c>
      <c r="Q1016" s="29">
        <f>'data'!$G$23-'data'!$G$23*(1-('data'!$G$22^O1016)/('data'!$G$22^O1016+N1016^O1016))</f>
        <v>41.1767358439373</v>
      </c>
      <c r="R1016" s="29">
        <f>VLOOKUP(IF(P1016-'data'!$G$24&lt;0,0,P1016-'data'!$G$24),P2:Q1104,2)</f>
        <v>41.1819006635375</v>
      </c>
    </row>
    <row r="1017" ht="20.05" customHeight="1">
      <c r="A1017" s="22">
        <f>$A1016+C1016</f>
        <v>5062.560866034490</v>
      </c>
      <c r="B1017" s="23">
        <v>3.5</v>
      </c>
      <c r="C1017" s="24">
        <v>5</v>
      </c>
      <c r="D1017" t="b" s="25">
        <f>D$3</f>
        <v>1</v>
      </c>
      <c r="E1017" s="24">
        <f>IF(B1017-B1016&gt;0,(B1017-B1016)/'data'!$G$26*100-1,E1016-C1017)</f>
        <v>-1430.188200270930</v>
      </c>
      <c r="F1017" s="25">
        <f>3600*(B1017*'data'!$C$15/1000-H1017-I1017)/C1017</f>
        <v>500.852272359015</v>
      </c>
      <c r="G1017" s="25">
        <f>IF(N1017&gt;B1017,0,IF(E1017&gt;0,'data'!$H$29,IF(F1017&lt;0,0,F1017)))</f>
        <v>500.852272359015</v>
      </c>
      <c r="H1017" s="30">
        <f>(J1017*'data'!$C$16+K1017*OFFSET('data'!$C$17,0,$D$3)-I1016*(OFFSET('data'!$C$18,0,$D$3)+'data'!$C$19+OFFSET('data'!$C$20,0,$D$3)))*$C1017/60</f>
        <v>-0.695824672242202</v>
      </c>
      <c r="I1017" s="30">
        <f>(G1016/60)*$C1017/60+H1017+I1016</f>
        <v>22.9089289105432</v>
      </c>
      <c r="J1017" s="30">
        <f>J1016+('data'!$C$19*I1016-'data'!$C$16*J1016)*$C1017/60</f>
        <v>90.4273041943126</v>
      </c>
      <c r="K1017" s="30">
        <f>K1016+(OFFSET('data'!$C$20,0,$D$3)*I1016-OFFSET('data'!$C$17,0,$D$3)*K1016)*$C1017/60</f>
        <v>179.465979617880</v>
      </c>
      <c r="L1017" s="28">
        <f>$A1017/60</f>
        <v>84.3760144339082</v>
      </c>
      <c r="M1017" s="24">
        <f>I1017/'data'!$C$15*1000</f>
        <v>3.50003002377636</v>
      </c>
      <c r="N1017" s="24">
        <f>N1016+'data'!$G$21*(M1016-N1016)/60*C1016</f>
        <v>3.48914257655203</v>
      </c>
      <c r="O1017" s="25">
        <f>IF(N1017&lt;='data'!$G$22,1.89,1.47)</f>
        <v>1.47</v>
      </c>
      <c r="P1017" s="24">
        <f>$A1017</f>
        <v>5062.560866034490</v>
      </c>
      <c r="Q1017" s="29">
        <f>'data'!$G$23-'data'!$G$23*(1-('data'!$G$22^O1017)/('data'!$G$22^O1017+N1017^O1017))</f>
        <v>41.1754825743025</v>
      </c>
      <c r="R1017" s="29">
        <f>VLOOKUP(IF(P1017-'data'!$G$24&lt;0,0,P1017-'data'!$G$24),P2:Q1104,2)</f>
        <v>41.1805863332265</v>
      </c>
    </row>
    <row r="1018" ht="20.05" customHeight="1">
      <c r="A1018" s="22">
        <f>$A1017+C1017</f>
        <v>5067.560866034490</v>
      </c>
      <c r="B1018" s="23">
        <v>3.5</v>
      </c>
      <c r="C1018" s="24">
        <v>5</v>
      </c>
      <c r="D1018" t="b" s="25">
        <f>D$3</f>
        <v>1</v>
      </c>
      <c r="E1018" s="24">
        <f>IF(B1018-B1017&gt;0,(B1018-B1017)/'data'!$G$26*100-1,E1017-C1018)</f>
        <v>-1435.188200270930</v>
      </c>
      <c r="F1018" s="25">
        <f>3600*(B1018*'data'!$C$15/1000-H1018-I1018)/C1018</f>
        <v>500.711962252743</v>
      </c>
      <c r="G1018" s="25">
        <f>IF(N1018&gt;B1018,0,IF(E1018&gt;0,'data'!$H$29,IF(F1018&lt;0,0,F1018)))</f>
        <v>500.711962252743</v>
      </c>
      <c r="H1018" s="30">
        <f>(J1018*'data'!$C$16+K1018*OFFSET('data'!$C$17,0,$D$3)-I1017*(OFFSET('data'!$C$18,0,$D$3)+'data'!$C$19+OFFSET('data'!$C$20,0,$D$3)))*$C1018/60</f>
        <v>-0.695628976574402</v>
      </c>
      <c r="I1018" s="30">
        <f>(G1017/60)*$C1018/60+H1018+I1017</f>
        <v>22.908928090023</v>
      </c>
      <c r="J1018" s="30">
        <f>J1017+('data'!$C$19*I1017-'data'!$C$16*J1017)*$C1018/60</f>
        <v>90.4503074317161</v>
      </c>
      <c r="K1018" s="30">
        <f>K1017+(OFFSET('data'!$C$20,0,$D$3)*I1017-OFFSET('data'!$C$17,0,$D$3)*K1017)*$C1018/60</f>
        <v>179.624100937326</v>
      </c>
      <c r="L1018" s="28">
        <f>$A1018/60</f>
        <v>84.4593477672415</v>
      </c>
      <c r="M1018" s="24">
        <f>I1018/'data'!$C$15*1000</f>
        <v>3.50002989841714</v>
      </c>
      <c r="N1018" s="24">
        <f>N1017+'data'!$G$21*(M1017-N1017)/60*C1017</f>
        <v>3.48927069146498</v>
      </c>
      <c r="O1018" s="25">
        <f>IF(N1018&lt;='data'!$G$22,1.89,1.47)</f>
        <v>1.47</v>
      </c>
      <c r="P1018" s="24">
        <f>$A1018</f>
        <v>5067.560866034490</v>
      </c>
      <c r="Q1018" s="29">
        <f>'data'!$G$23-'data'!$G$23*(1-('data'!$G$22^O1018)/('data'!$G$22^O1018+N1018^O1018))</f>
        <v>41.1742441199467</v>
      </c>
      <c r="R1018" s="29">
        <f>VLOOKUP(IF(P1018-'data'!$G$24&lt;0,0,P1018-'data'!$G$24),P2:Q1104,2)</f>
        <v>41.179287542369</v>
      </c>
    </row>
    <row r="1019" ht="20.05" customHeight="1">
      <c r="A1019" s="22">
        <f>$A1018+C1018</f>
        <v>5072.560866034490</v>
      </c>
      <c r="B1019" s="23">
        <v>3.5</v>
      </c>
      <c r="C1019" s="24">
        <v>5</v>
      </c>
      <c r="D1019" t="b" s="25">
        <f>D$3</f>
        <v>1</v>
      </c>
      <c r="E1019" s="24">
        <f>IF(B1019-B1018&gt;0,(B1019-B1018)/'data'!$G$26*100-1,E1018-C1019)</f>
        <v>-1440.188200270930</v>
      </c>
      <c r="F1019" s="25">
        <f>3600*(B1019*'data'!$C$15/1000-H1019-I1019)/C1019</f>
        <v>500.572236170250</v>
      </c>
      <c r="G1019" s="25">
        <f>IF(N1019&gt;B1019,0,IF(E1019&gt;0,'data'!$H$29,IF(F1019&lt;0,0,F1019)))</f>
        <v>500.572236170250</v>
      </c>
      <c r="H1019" s="30">
        <f>(J1019*'data'!$C$16+K1019*OFFSET('data'!$C$17,0,$D$3)-I1018*(OFFSET('data'!$C$18,0,$D$3)+'data'!$C$19+OFFSET('data'!$C$20,0,$D$3)))*$C1019/60</f>
        <v>-0.69543409673874</v>
      </c>
      <c r="I1019" s="30">
        <f>(G1018/60)*$C1019/60+H1019+I1018</f>
        <v>22.9089272741908</v>
      </c>
      <c r="J1019" s="30">
        <f>J1018+('data'!$C$19*I1018-'data'!$C$16*J1018)*$C1019/60</f>
        <v>90.4731756580688</v>
      </c>
      <c r="K1019" s="30">
        <f>K1018+(OFFSET('data'!$C$20,0,$D$3)*I1018-OFFSET('data'!$C$17,0,$D$3)*K1018)*$C1019/60</f>
        <v>179.782161590857</v>
      </c>
      <c r="L1019" s="28">
        <f>$A1019/60</f>
        <v>84.5426811005748</v>
      </c>
      <c r="M1019" s="24">
        <f>I1019/'data'!$C$15*1000</f>
        <v>3.50002977377416</v>
      </c>
      <c r="N1019" s="24">
        <f>N1018+'data'!$G$21*(M1018-N1018)/60*C1018</f>
        <v>3.4893972973473</v>
      </c>
      <c r="O1019" s="25">
        <f>IF(N1019&lt;='data'!$G$22,1.89,1.47)</f>
        <v>1.47</v>
      </c>
      <c r="P1019" s="24">
        <f>$A1019</f>
        <v>5072.560866034490</v>
      </c>
      <c r="Q1019" s="29">
        <f>'data'!$G$23-'data'!$G$23*(1-('data'!$G$22^O1019)/('data'!$G$22^O1019+N1019^O1019))</f>
        <v>41.173020305199</v>
      </c>
      <c r="R1019" s="29">
        <f>VLOOKUP(IF(P1019-'data'!$G$24&lt;0,0,P1019-'data'!$G$24),P2:Q1104,2)</f>
        <v>41.1780041066452</v>
      </c>
    </row>
    <row r="1020" ht="20.05" customHeight="1">
      <c r="A1020" s="22">
        <f>$A1019+C1019</f>
        <v>5077.560866034490</v>
      </c>
      <c r="B1020" s="23">
        <v>3.5</v>
      </c>
      <c r="C1020" s="24">
        <v>5</v>
      </c>
      <c r="D1020" t="b" s="25">
        <f>D$3</f>
        <v>1</v>
      </c>
      <c r="E1020" s="24">
        <f>IF(B1020-B1019&gt;0,(B1020-B1019)/'data'!$G$26*100-1,E1019-C1020)</f>
        <v>-1445.188200270930</v>
      </c>
      <c r="F1020" s="25">
        <f>3600*(B1020*'data'!$C$15/1000-H1020-I1020)/C1020</f>
        <v>500.433090775459</v>
      </c>
      <c r="G1020" s="25">
        <f>IF(N1020&gt;B1020,0,IF(E1020&gt;0,'data'!$H$29,IF(F1020&lt;0,0,F1020)))</f>
        <v>500.433090775459</v>
      </c>
      <c r="H1020" s="30">
        <f>(J1020*'data'!$C$16+K1020*OFFSET('data'!$C$17,0,$D$3)-I1019*(OFFSET('data'!$C$18,0,$D$3)+'data'!$C$19+OFFSET('data'!$C$20,0,$D$3)))*$C1020/60</f>
        <v>-0.695240028074575</v>
      </c>
      <c r="I1020" s="30">
        <f>(G1019/60)*$C1020/60+H1020+I1019</f>
        <v>22.9089264630194</v>
      </c>
      <c r="J1020" s="30">
        <f>J1019+('data'!$C$19*I1019-'data'!$C$16*J1019)*$C1020/60</f>
        <v>90.49590966577721</v>
      </c>
      <c r="K1020" s="30">
        <f>K1019+(OFFSET('data'!$C$20,0,$D$3)*I1019-OFFSET('data'!$C$17,0,$D$3)*K1019)*$C1020/60</f>
        <v>179.940161601791</v>
      </c>
      <c r="L1020" s="28">
        <f>$A1020/60</f>
        <v>84.6260144339082</v>
      </c>
      <c r="M1020" s="24">
        <f>I1020/'data'!$C$15*1000</f>
        <v>3.50002964984326</v>
      </c>
      <c r="N1020" s="24">
        <f>N1019+'data'!$G$21*(M1019-N1019)/60*C1019</f>
        <v>3.48952241196451</v>
      </c>
      <c r="O1020" s="25">
        <f>IF(N1020&lt;='data'!$G$22,1.89,1.47)</f>
        <v>1.47</v>
      </c>
      <c r="P1020" s="24">
        <f>$A1020</f>
        <v>5077.560866034490</v>
      </c>
      <c r="Q1020" s="29">
        <f>'data'!$G$23-'data'!$G$23*(1-('data'!$G$22^O1020)/('data'!$G$22^O1020+N1020^O1020))</f>
        <v>41.1718109564852</v>
      </c>
      <c r="R1020" s="29">
        <f>VLOOKUP(IF(P1020-'data'!$G$24&lt;0,0,P1020-'data'!$G$24),P2:Q1104,2)</f>
        <v>41.1767358439373</v>
      </c>
    </row>
    <row r="1021" ht="20.05" customHeight="1">
      <c r="A1021" s="22">
        <f>$A1020+C1020</f>
        <v>5082.560866034490</v>
      </c>
      <c r="B1021" s="23">
        <v>3.5</v>
      </c>
      <c r="C1021" s="24">
        <v>5</v>
      </c>
      <c r="D1021" t="b" s="25">
        <f>D$3</f>
        <v>1</v>
      </c>
      <c r="E1021" s="24">
        <f>IF(B1021-B1020&gt;0,(B1021-B1020)/'data'!$G$26*100-1,E1020-C1021)</f>
        <v>-1450.188200270930</v>
      </c>
      <c r="F1021" s="25">
        <f>3600*(B1021*'data'!$C$15/1000-H1021-I1021)/C1021</f>
        <v>500.294522752258</v>
      </c>
      <c r="G1021" s="25">
        <f>IF(N1021&gt;B1021,0,IF(E1021&gt;0,'data'!$H$29,IF(F1021&lt;0,0,F1021)))</f>
        <v>500.294522752258</v>
      </c>
      <c r="H1021" s="30">
        <f>(J1021*'data'!$C$16+K1021*OFFSET('data'!$C$17,0,$D$3)-I1020*(OFFSET('data'!$C$18,0,$D$3)+'data'!$C$19+OFFSET('data'!$C$20,0,$D$3)))*$C1021/60</f>
        <v>-0.695046765948595</v>
      </c>
      <c r="I1021" s="30">
        <f>(G1020/60)*$C1021/60+H1021+I1020</f>
        <v>22.9089256564812</v>
      </c>
      <c r="J1021" s="30">
        <f>J1020+('data'!$C$19*I1020-'data'!$C$16*J1020)*$C1021/60</f>
        <v>90.5185102425969</v>
      </c>
      <c r="K1021" s="30">
        <f>K1020+(OFFSET('data'!$C$20,0,$D$3)*I1020-OFFSET('data'!$C$17,0,$D$3)*K1020)*$C1021/60</f>
        <v>180.098100993438</v>
      </c>
      <c r="L1021" s="28">
        <f>$A1021/60</f>
        <v>84.7093477672415</v>
      </c>
      <c r="M1021" s="24">
        <f>I1021/'data'!$C$15*1000</f>
        <v>3.50002952662022</v>
      </c>
      <c r="N1021" s="24">
        <f>N1020+'data'!$G$21*(M1020-N1020)/60*C1020</f>
        <v>3.48964605287302</v>
      </c>
      <c r="O1021" s="25">
        <f>IF(N1021&lt;='data'!$G$22,1.89,1.47)</f>
        <v>1.47</v>
      </c>
      <c r="P1021" s="24">
        <f>$A1021</f>
        <v>5082.560866034490</v>
      </c>
      <c r="Q1021" s="29">
        <f>'data'!$G$23-'data'!$G$23*(1-('data'!$G$22^O1021)/('data'!$G$22^O1021+N1021^O1021))</f>
        <v>41.1706159023029</v>
      </c>
      <c r="R1021" s="29">
        <f>VLOOKUP(IF(P1021-'data'!$G$24&lt;0,0,P1021-'data'!$G$24),P2:Q1104,2)</f>
        <v>41.1754825743025</v>
      </c>
    </row>
    <row r="1022" ht="20.05" customHeight="1">
      <c r="A1022" s="22">
        <f>$A1021+C1021</f>
        <v>5087.560866034490</v>
      </c>
      <c r="B1022" s="23">
        <v>3.5</v>
      </c>
      <c r="C1022" s="24">
        <v>5</v>
      </c>
      <c r="D1022" t="b" s="25">
        <f>D$3</f>
        <v>1</v>
      </c>
      <c r="E1022" s="24">
        <f>IF(B1022-B1021&gt;0,(B1022-B1021)/'data'!$G$26*100-1,E1021-C1022)</f>
        <v>-1455.188200270930</v>
      </c>
      <c r="F1022" s="25">
        <f>3600*(B1022*'data'!$C$15/1000-H1022-I1022)/C1022</f>
        <v>500.156528803623</v>
      </c>
      <c r="G1022" s="25">
        <f>IF(N1022&gt;B1022,0,IF(E1022&gt;0,'data'!$H$29,IF(F1022&lt;0,0,F1022)))</f>
        <v>500.156528803623</v>
      </c>
      <c r="H1022" s="30">
        <f>(J1022*'data'!$C$16+K1022*OFFSET('data'!$C$17,0,$D$3)-I1021*(OFFSET('data'!$C$18,0,$D$3)+'data'!$C$19+OFFSET('data'!$C$20,0,$D$3)))*$C1022/60</f>
        <v>-0.6948543057546021</v>
      </c>
      <c r="I1022" s="30">
        <f>(G1021/60)*$C1022/60+H1022+I1021</f>
        <v>22.9089248545492</v>
      </c>
      <c r="J1022" s="30">
        <f>J1021+('data'!$C$19*I1021-'data'!$C$16*J1021)*$C1022/60</f>
        <v>90.5409781716601</v>
      </c>
      <c r="K1022" s="30">
        <f>K1021+(OFFSET('data'!$C$20,0,$D$3)*I1021-OFFSET('data'!$C$17,0,$D$3)*K1021)*$C1022/60</f>
        <v>180.255979789098</v>
      </c>
      <c r="L1022" s="28">
        <f>$A1022/60</f>
        <v>84.7926811005748</v>
      </c>
      <c r="M1022" s="24">
        <f>I1022/'data'!$C$15*1000</f>
        <v>3.50002940410091</v>
      </c>
      <c r="N1022" s="24">
        <f>N1021+'data'!$G$21*(M1021-N1021)/60*C1021</f>
        <v>3.4897682374226</v>
      </c>
      <c r="O1022" s="25">
        <f>IF(N1022&lt;='data'!$G$22,1.89,1.47)</f>
        <v>1.47</v>
      </c>
      <c r="P1022" s="24">
        <f>$A1022</f>
        <v>5087.560866034490</v>
      </c>
      <c r="Q1022" s="29">
        <f>'data'!$G$23-'data'!$G$23*(1-('data'!$G$22^O1022)/('data'!$G$22^O1022+N1022^O1022))</f>
        <v>41.1694349731967</v>
      </c>
      <c r="R1022" s="29">
        <f>VLOOKUP(IF(P1022-'data'!$G$24&lt;0,0,P1022-'data'!$G$24),P2:Q1104,2)</f>
        <v>41.1742441199467</v>
      </c>
    </row>
    <row r="1023" ht="20.05" customHeight="1">
      <c r="A1023" s="22">
        <f>$A1022+C1022</f>
        <v>5092.560866034490</v>
      </c>
      <c r="B1023" s="23">
        <v>3.5</v>
      </c>
      <c r="C1023" s="24">
        <v>5</v>
      </c>
      <c r="D1023" t="b" s="25">
        <f>D$3</f>
        <v>1</v>
      </c>
      <c r="E1023" s="24">
        <f>IF(B1023-B1022&gt;0,(B1023-B1022)/'data'!$G$26*100-1,E1022-C1023)</f>
        <v>-1460.188200270930</v>
      </c>
      <c r="F1023" s="25">
        <f>3600*(B1023*'data'!$C$15/1000-H1023-I1023)/C1023</f>
        <v>500.019105651979</v>
      </c>
      <c r="G1023" s="25">
        <f>IF(N1023&gt;B1023,0,IF(E1023&gt;0,'data'!$H$29,IF(F1023&lt;0,0,F1023)))</f>
        <v>500.019105651979</v>
      </c>
      <c r="H1023" s="30">
        <f>(J1023*'data'!$C$16+K1023*OFFSET('data'!$C$17,0,$D$3)-I1022*(OFFSET('data'!$C$18,0,$D$3)+'data'!$C$19+OFFSET('data'!$C$20,0,$D$3)))*$C1023/60</f>
        <v>-0.694662642913408</v>
      </c>
      <c r="I1023" s="30">
        <f>(G1022/60)*$C1023/60+H1023+I1022</f>
        <v>22.9089240571964</v>
      </c>
      <c r="J1023" s="30">
        <f>J1022+('data'!$C$19*I1022-'data'!$C$16*J1022)*$C1023/60</f>
        <v>90.5633142315025</v>
      </c>
      <c r="K1023" s="30">
        <f>K1022+(OFFSET('data'!$C$20,0,$D$3)*I1022-OFFSET('data'!$C$17,0,$D$3)*K1022)*$C1023/60</f>
        <v>180.413798012062</v>
      </c>
      <c r="L1023" s="28">
        <f>$A1023/60</f>
        <v>84.8760144339082</v>
      </c>
      <c r="M1023" s="24">
        <f>I1023/'data'!$C$15*1000</f>
        <v>3.50002928228122</v>
      </c>
      <c r="N1023" s="24">
        <f>N1022+'data'!$G$21*(M1022-N1022)/60*C1022</f>
        <v>3.48988898275882</v>
      </c>
      <c r="O1023" s="25">
        <f>IF(N1023&lt;='data'!$G$22,1.89,1.47)</f>
        <v>1.47</v>
      </c>
      <c r="P1023" s="24">
        <f>$A1023</f>
        <v>5092.560866034490</v>
      </c>
      <c r="Q1023" s="29">
        <f>'data'!$G$23-'data'!$G$23*(1-('data'!$G$22^O1023)/('data'!$G$22^O1023+N1023^O1023))</f>
        <v>41.1682680017326</v>
      </c>
      <c r="R1023" s="29">
        <f>VLOOKUP(IF(P1023-'data'!$G$24&lt;0,0,P1023-'data'!$G$24),P2:Q1104,2)</f>
        <v>41.173020305199</v>
      </c>
    </row>
    <row r="1024" ht="20.05" customHeight="1">
      <c r="A1024" s="22">
        <f>$A1023+C1023</f>
        <v>5097.560866034490</v>
      </c>
      <c r="B1024" s="23">
        <v>3.5</v>
      </c>
      <c r="C1024" s="24">
        <v>5</v>
      </c>
      <c r="D1024" t="b" s="25">
        <f>D$3</f>
        <v>1</v>
      </c>
      <c r="E1024" s="24">
        <f>IF(B1024-B1023&gt;0,(B1024-B1023)/'data'!$G$26*100-1,E1023-C1024)</f>
        <v>-1465.188200270930</v>
      </c>
      <c r="F1024" s="25">
        <f>3600*(B1024*'data'!$C$15/1000-H1024-I1024)/C1024</f>
        <v>499.882250038989</v>
      </c>
      <c r="G1024" s="25">
        <f>IF(N1024&gt;B1024,0,IF(E1024&gt;0,'data'!$H$29,IF(F1024&lt;0,0,F1024)))</f>
        <v>499.882250038989</v>
      </c>
      <c r="H1024" s="30">
        <f>(J1024*'data'!$C$16+K1024*OFFSET('data'!$C$17,0,$D$3)-I1023*(OFFSET('data'!$C$18,0,$D$3)+'data'!$C$19+OFFSET('data'!$C$20,0,$D$3)))*$C1024/60</f>
        <v>-0.6944717728726441</v>
      </c>
      <c r="I1024" s="30">
        <f>(G1023/60)*$C1024/60+H1024+I1023</f>
        <v>22.9089232643959</v>
      </c>
      <c r="J1024" s="30">
        <f>J1023+('data'!$C$19*I1023-'data'!$C$16*J1023)*$C1024/60</f>
        <v>90.5855191960905</v>
      </c>
      <c r="K1024" s="30">
        <f>K1023+(OFFSET('data'!$C$20,0,$D$3)*I1023-OFFSET('data'!$C$17,0,$D$3)*K1023)*$C1024/60</f>
        <v>180.571555685613</v>
      </c>
      <c r="L1024" s="28">
        <f>$A1024/60</f>
        <v>84.9593477672415</v>
      </c>
      <c r="M1024" s="24">
        <f>I1024/'data'!$C$15*1000</f>
        <v>3.50002916115702</v>
      </c>
      <c r="N1024" s="24">
        <f>N1023+'data'!$G$21*(M1023-N1023)/60*C1023</f>
        <v>3.49000830582545</v>
      </c>
      <c r="O1024" s="25">
        <f>IF(N1024&lt;='data'!$G$22,1.89,1.47)</f>
        <v>1.47</v>
      </c>
      <c r="P1024" s="24">
        <f>$A1024</f>
        <v>5097.560866034490</v>
      </c>
      <c r="Q1024" s="29">
        <f>'data'!$G$23-'data'!$G$23*(1-('data'!$G$22^O1024)/('data'!$G$22^O1024+N1024^O1024))</f>
        <v>41.1671148224744</v>
      </c>
      <c r="R1024" s="29">
        <f>VLOOKUP(IF(P1024-'data'!$G$24&lt;0,0,P1024-'data'!$G$24),P2:Q1104,2)</f>
        <v>41.1718109564852</v>
      </c>
    </row>
    <row r="1025" ht="20.05" customHeight="1">
      <c r="A1025" s="22">
        <f>$A1024+C1024</f>
        <v>5102.560866034490</v>
      </c>
      <c r="B1025" s="23">
        <v>3.5</v>
      </c>
      <c r="C1025" s="24">
        <v>5</v>
      </c>
      <c r="D1025" t="b" s="25">
        <f>D$3</f>
        <v>1</v>
      </c>
      <c r="E1025" s="24">
        <f>IF(B1025-B1024&gt;0,(B1025-B1024)/'data'!$G$26*100-1,E1024-C1025)</f>
        <v>-1470.188200270930</v>
      </c>
      <c r="F1025" s="25">
        <f>3600*(B1025*'data'!$C$15/1000-H1025-I1025)/C1025</f>
        <v>499.745958725226</v>
      </c>
      <c r="G1025" s="25">
        <f>IF(N1025&gt;B1025,0,IF(E1025&gt;0,'data'!$H$29,IF(F1025&lt;0,0,F1025)))</f>
        <v>499.745958725226</v>
      </c>
      <c r="H1025" s="30">
        <f>(J1025*'data'!$C$16+K1025*OFFSET('data'!$C$17,0,$D$3)-I1024*(OFFSET('data'!$C$18,0,$D$3)+'data'!$C$19+OFFSET('data'!$C$20,0,$D$3)))*$C1025/60</f>
        <v>-0.694281691106607</v>
      </c>
      <c r="I1025" s="30">
        <f>(G1024/60)*$C1025/60+H1025+I1024</f>
        <v>22.9089224761212</v>
      </c>
      <c r="J1025" s="30">
        <f>J1024+('data'!$C$19*I1024-'data'!$C$16*J1024)*$C1025/60</f>
        <v>90.607593834848</v>
      </c>
      <c r="K1025" s="30">
        <f>K1024+(OFFSET('data'!$C$20,0,$D$3)*I1024-OFFSET('data'!$C$17,0,$D$3)*K1024)*$C1025/60</f>
        <v>180.729252833023</v>
      </c>
      <c r="L1025" s="28">
        <f>$A1025/60</f>
        <v>85.0426811005748</v>
      </c>
      <c r="M1025" s="24">
        <f>I1025/'data'!$C$15*1000</f>
        <v>3.50002904072428</v>
      </c>
      <c r="N1025" s="24">
        <f>N1024+'data'!$G$21*(M1024-N1024)/60*C1024</f>
        <v>3.49012622336682</v>
      </c>
      <c r="O1025" s="25">
        <f>IF(N1025&lt;='data'!$G$22,1.89,1.47)</f>
        <v>1.47</v>
      </c>
      <c r="P1025" s="24">
        <f>$A1025</f>
        <v>5102.560866034490</v>
      </c>
      <c r="Q1025" s="29">
        <f>'data'!$G$23-'data'!$G$23*(1-('data'!$G$22^O1025)/('data'!$G$22^O1025+N1025^O1025))</f>
        <v>41.1659752719591</v>
      </c>
      <c r="R1025" s="29">
        <f>VLOOKUP(IF(P1025-'data'!$G$24&lt;0,0,P1025-'data'!$G$24),P2:Q1104,2)</f>
        <v>41.1706159023029</v>
      </c>
    </row>
    <row r="1026" ht="20.05" customHeight="1">
      <c r="A1026" s="22">
        <f>$A1025+C1025</f>
        <v>5107.560866034490</v>
      </c>
      <c r="B1026" s="23">
        <v>3.5</v>
      </c>
      <c r="C1026" s="24">
        <v>5</v>
      </c>
      <c r="D1026" t="b" s="25">
        <f>D$3</f>
        <v>1</v>
      </c>
      <c r="E1026" s="24">
        <f>IF(B1026-B1025&gt;0,(B1026-B1025)/'data'!$G$26*100-1,E1025-C1026)</f>
        <v>-1475.188200270930</v>
      </c>
      <c r="F1026" s="25">
        <f>3600*(B1026*'data'!$C$15/1000-H1026-I1026)/C1026</f>
        <v>499.610228490436</v>
      </c>
      <c r="G1026" s="25">
        <f>IF(N1026&gt;B1026,0,IF(E1026&gt;0,'data'!$H$29,IF(F1026&lt;0,0,F1026)))</f>
        <v>499.610228490436</v>
      </c>
      <c r="H1026" s="30">
        <f>(J1026*'data'!$C$16+K1026*OFFSET('data'!$C$17,0,$D$3)-I1025*(OFFSET('data'!$C$18,0,$D$3)+'data'!$C$19+OFFSET('data'!$C$20,0,$D$3)))*$C1026/60</f>
        <v>-0.69409239311612</v>
      </c>
      <c r="I1026" s="30">
        <f>(G1025/60)*$C1026/60+H1026+I1025</f>
        <v>22.9089216923457</v>
      </c>
      <c r="J1026" s="30">
        <f>J1025+('data'!$C$19*I1025-'data'!$C$16*J1025)*$C1026/60</f>
        <v>90.6295389126829</v>
      </c>
      <c r="K1026" s="30">
        <f>K1025+(OFFSET('data'!$C$20,0,$D$3)*I1025-OFFSET('data'!$C$17,0,$D$3)*K1025)*$C1026/60</f>
        <v>180.886889477556</v>
      </c>
      <c r="L1026" s="28">
        <f>$A1026/60</f>
        <v>85.1260144339082</v>
      </c>
      <c r="M1026" s="24">
        <f>I1026/'data'!$C$15*1000</f>
        <v>3.50002892097893</v>
      </c>
      <c r="N1026" s="24">
        <f>N1025+'data'!$G$21*(M1025-N1025)/60*C1025</f>
        <v>3.49024275193018</v>
      </c>
      <c r="O1026" s="25">
        <f>IF(N1026&lt;='data'!$G$22,1.89,1.47)</f>
        <v>1.47</v>
      </c>
      <c r="P1026" s="24">
        <f>$A1026</f>
        <v>5107.560866034490</v>
      </c>
      <c r="Q1026" s="29">
        <f>'data'!$G$23-'data'!$G$23*(1-('data'!$G$22^O1026)/('data'!$G$22^O1026+N1026^O1026))</f>
        <v>41.1648491886735</v>
      </c>
      <c r="R1026" s="29">
        <f>VLOOKUP(IF(P1026-'data'!$G$24&lt;0,0,P1026-'data'!$G$24),P2:Q1104,2)</f>
        <v>41.1694349731967</v>
      </c>
    </row>
    <row r="1027" ht="20.05" customHeight="1">
      <c r="A1027" s="22">
        <f>$A1026+C1026</f>
        <v>5112.560866034490</v>
      </c>
      <c r="B1027" s="23">
        <v>3.5</v>
      </c>
      <c r="C1027" s="24">
        <v>5</v>
      </c>
      <c r="D1027" t="b" s="25">
        <f>D$3</f>
        <v>1</v>
      </c>
      <c r="E1027" s="24">
        <f>IF(B1027-B1026&gt;0,(B1027-B1026)/'data'!$G$26*100-1,E1026-C1027)</f>
        <v>-1480.188200270930</v>
      </c>
      <c r="F1027" s="25">
        <f>3600*(B1027*'data'!$C$15/1000-H1027-I1027)/C1027</f>
        <v>499.475056133187</v>
      </c>
      <c r="G1027" s="25">
        <f>IF(N1027&gt;B1027,0,IF(E1027&gt;0,'data'!$H$29,IF(F1027&lt;0,0,F1027)))</f>
        <v>499.475056133187</v>
      </c>
      <c r="H1027" s="30">
        <f>(J1027*'data'!$C$16+K1027*OFFSET('data'!$C$17,0,$D$3)-I1026*(OFFSET('data'!$C$18,0,$D$3)+'data'!$C$19+OFFSET('data'!$C$20,0,$D$3)))*$C1027/60</f>
        <v>-0.693903874428352</v>
      </c>
      <c r="I1027" s="30">
        <f>(G1026/60)*$C1027/60+H1027+I1026</f>
        <v>22.908920913043</v>
      </c>
      <c r="J1027" s="30">
        <f>J1026+('data'!$C$19*I1026-'data'!$C$16*J1026)*$C1027/60</f>
        <v>90.6513551900137</v>
      </c>
      <c r="K1027" s="30">
        <f>K1026+(OFFSET('data'!$C$20,0,$D$3)*I1026-OFFSET('data'!$C$17,0,$D$3)*K1026)*$C1027/60</f>
        <v>181.044465642466</v>
      </c>
      <c r="L1027" s="28">
        <f>$A1027/60</f>
        <v>85.2093477672415</v>
      </c>
      <c r="M1027" s="24">
        <f>I1027/'data'!$C$15*1000</f>
        <v>3.50002880191693</v>
      </c>
      <c r="N1027" s="24">
        <f>N1026+'data'!$G$21*(M1026-N1026)/60*C1026</f>
        <v>3.49035790786802</v>
      </c>
      <c r="O1027" s="25">
        <f>IF(N1027&lt;='data'!$G$22,1.89,1.47)</f>
        <v>1.47</v>
      </c>
      <c r="P1027" s="24">
        <f>$A1027</f>
        <v>5112.560866034490</v>
      </c>
      <c r="Q1027" s="29">
        <f>'data'!$G$23-'data'!$G$23*(1-('data'!$G$22^O1027)/('data'!$G$22^O1027+N1027^O1027))</f>
        <v>41.163736413030</v>
      </c>
      <c r="R1027" s="29">
        <f>VLOOKUP(IF(P1027-'data'!$G$24&lt;0,0,P1027-'data'!$G$24),P2:Q1104,2)</f>
        <v>41.1682680017326</v>
      </c>
    </row>
    <row r="1028" ht="20.05" customHeight="1">
      <c r="A1028" s="22">
        <f>$A1027+C1027</f>
        <v>5117.560866034490</v>
      </c>
      <c r="B1028" s="23">
        <v>3.5</v>
      </c>
      <c r="C1028" s="24">
        <v>5</v>
      </c>
      <c r="D1028" t="b" s="25">
        <f>D$3</f>
        <v>1</v>
      </c>
      <c r="E1028" s="24">
        <f>IF(B1028-B1027&gt;0,(B1028-B1027)/'data'!$G$26*100-1,E1027-C1028)</f>
        <v>-1485.188200270930</v>
      </c>
      <c r="F1028" s="25">
        <f>3600*(B1028*'data'!$C$15/1000-H1028-I1028)/C1028</f>
        <v>499.340438470770</v>
      </c>
      <c r="G1028" s="25">
        <f>IF(N1028&gt;B1028,0,IF(E1028&gt;0,'data'!$H$29,IF(F1028&lt;0,0,F1028)))</f>
        <v>499.340438470770</v>
      </c>
      <c r="H1028" s="30">
        <f>(J1028*'data'!$C$16+K1028*OFFSET('data'!$C$17,0,$D$3)-I1027*(OFFSET('data'!$C$18,0,$D$3)+'data'!$C$19+OFFSET('data'!$C$20,0,$D$3)))*$C1028/60</f>
        <v>-0.693716130596674</v>
      </c>
      <c r="I1028" s="30">
        <f>(G1027/60)*$C1028/60+H1028+I1027</f>
        <v>22.9089201381869</v>
      </c>
      <c r="J1028" s="30">
        <f>J1027+('data'!$C$19*I1027-'data'!$C$16*J1027)*$C1028/60</f>
        <v>90.673043422796</v>
      </c>
      <c r="K1028" s="30">
        <f>K1027+(OFFSET('data'!$C$20,0,$D$3)*I1027-OFFSET('data'!$C$17,0,$D$3)*K1027)*$C1028/60</f>
        <v>181.201981350998</v>
      </c>
      <c r="L1028" s="28">
        <f>$A1028/60</f>
        <v>85.2926811005748</v>
      </c>
      <c r="M1028" s="24">
        <f>I1028/'data'!$C$15*1000</f>
        <v>3.50002868353428</v>
      </c>
      <c r="N1028" s="24">
        <f>N1027+'data'!$G$21*(M1027-N1027)/60*C1027</f>
        <v>3.49047170734035</v>
      </c>
      <c r="O1028" s="25">
        <f>IF(N1028&lt;='data'!$G$22,1.89,1.47)</f>
        <v>1.47</v>
      </c>
      <c r="P1028" s="24">
        <f>$A1028</f>
        <v>5117.560866034490</v>
      </c>
      <c r="Q1028" s="29">
        <f>'data'!$G$23-'data'!$G$23*(1-('data'!$G$22^O1028)/('data'!$G$22^O1028+N1028^O1028))</f>
        <v>41.1626367873441</v>
      </c>
      <c r="R1028" s="29">
        <f>VLOOKUP(IF(P1028-'data'!$G$24&lt;0,0,P1028-'data'!$G$24),P2:Q1104,2)</f>
        <v>41.1671148224744</v>
      </c>
    </row>
    <row r="1029" ht="20.05" customHeight="1">
      <c r="A1029" s="22">
        <f>$A1028+C1028</f>
        <v>5122.560866034490</v>
      </c>
      <c r="B1029" s="23">
        <v>3.5</v>
      </c>
      <c r="C1029" s="24">
        <v>5</v>
      </c>
      <c r="D1029" t="b" s="25">
        <f>D$3</f>
        <v>1</v>
      </c>
      <c r="E1029" s="24">
        <f>IF(B1029-B1028&gt;0,(B1029-B1028)/'data'!$G$26*100-1,E1028-C1029)</f>
        <v>-1490.188200270930</v>
      </c>
      <c r="F1029" s="25">
        <f>3600*(B1029*'data'!$C$15/1000-H1029-I1029)/C1029</f>
        <v>499.206372339167</v>
      </c>
      <c r="G1029" s="25">
        <f>IF(N1029&gt;B1029,0,IF(E1029&gt;0,'data'!$H$29,IF(F1029&lt;0,0,F1029)))</f>
        <v>499.206372339167</v>
      </c>
      <c r="H1029" s="30">
        <f>(J1029*'data'!$C$16+K1029*OFFSET('data'!$C$17,0,$D$3)-I1028*(OFFSET('data'!$C$18,0,$D$3)+'data'!$C$19+OFFSET('data'!$C$20,0,$D$3)))*$C1029/60</f>
        <v>-0.693529157200513</v>
      </c>
      <c r="I1029" s="30">
        <f>(G1028/60)*$C1029/60+H1029+I1028</f>
        <v>22.9089193677513</v>
      </c>
      <c r="J1029" s="30">
        <f>J1028+('data'!$C$19*I1028-'data'!$C$16*J1028)*$C1029/60</f>
        <v>90.6946043625484</v>
      </c>
      <c r="K1029" s="30">
        <f>K1028+(OFFSET('data'!$C$20,0,$D$3)*I1028-OFFSET('data'!$C$17,0,$D$3)*K1028)*$C1029/60</f>
        <v>181.359436626389</v>
      </c>
      <c r="L1029" s="28">
        <f>$A1029/60</f>
        <v>85.3760144339082</v>
      </c>
      <c r="M1029" s="24">
        <f>I1029/'data'!$C$15*1000</f>
        <v>3.500028565827</v>
      </c>
      <c r="N1029" s="24">
        <f>N1028+'data'!$G$21*(M1028-N1028)/60*C1028</f>
        <v>3.49058416631699</v>
      </c>
      <c r="O1029" s="25">
        <f>IF(N1029&lt;='data'!$G$22,1.89,1.47)</f>
        <v>1.47</v>
      </c>
      <c r="P1029" s="24">
        <f>$A1029</f>
        <v>5122.560866034490</v>
      </c>
      <c r="Q1029" s="29">
        <f>'data'!$G$23-'data'!$G$23*(1-('data'!$G$22^O1029)/('data'!$G$22^O1029+N1029^O1029))</f>
        <v>41.1615501558106</v>
      </c>
      <c r="R1029" s="29">
        <f>VLOOKUP(IF(P1029-'data'!$G$24&lt;0,0,P1029-'data'!$G$24),P2:Q1104,2)</f>
        <v>41.1659752719591</v>
      </c>
    </row>
    <row r="1030" ht="20.05" customHeight="1">
      <c r="A1030" s="22">
        <f>$A1029+C1029</f>
        <v>5127.560866034490</v>
      </c>
      <c r="B1030" s="23">
        <v>3.5</v>
      </c>
      <c r="C1030" s="24">
        <v>5</v>
      </c>
      <c r="D1030" t="b" s="25">
        <f>D$3</f>
        <v>1</v>
      </c>
      <c r="E1030" s="24">
        <f>IF(B1030-B1029&gt;0,(B1030-B1029)/'data'!$G$26*100-1,E1029-C1030)</f>
        <v>-1495.188200270930</v>
      </c>
      <c r="F1030" s="25">
        <f>3600*(B1030*'data'!$C$15/1000-H1030-I1030)/C1030</f>
        <v>499.072854592707</v>
      </c>
      <c r="G1030" s="25">
        <f>IF(N1030&gt;B1030,0,IF(E1030&gt;0,'data'!$H$29,IF(F1030&lt;0,0,F1030)))</f>
        <v>499.072854592707</v>
      </c>
      <c r="H1030" s="30">
        <f>(J1030*'data'!$C$16+K1030*OFFSET('data'!$C$17,0,$D$3)-I1029*(OFFSET('data'!$C$18,0,$D$3)+'data'!$C$19+OFFSET('data'!$C$20,0,$D$3)))*$C1030/60</f>
        <v>-0.693342949845186</v>
      </c>
      <c r="I1030" s="30">
        <f>(G1029/60)*$C1030/60+H1030+I1029</f>
        <v>22.9089186017105</v>
      </c>
      <c r="J1030" s="30">
        <f>J1029+('data'!$C$19*I1029-'data'!$C$16*J1029)*$C1030/60</f>
        <v>90.71603875637869</v>
      </c>
      <c r="K1030" s="30">
        <f>K1029+(OFFSET('data'!$C$20,0,$D$3)*I1029-OFFSET('data'!$C$17,0,$D$3)*K1029)*$C1030/60</f>
        <v>181.516831491865</v>
      </c>
      <c r="L1030" s="28">
        <f>$A1030/60</f>
        <v>85.4593477672415</v>
      </c>
      <c r="M1030" s="24">
        <f>I1030/'data'!$C$15*1000</f>
        <v>3.50002844879116</v>
      </c>
      <c r="N1030" s="24">
        <f>N1029+'data'!$G$21*(M1029-N1029)/60*C1029</f>
        <v>3.49069530057979</v>
      </c>
      <c r="O1030" s="25">
        <f>IF(N1030&lt;='data'!$G$22,1.89,1.47)</f>
        <v>1.47</v>
      </c>
      <c r="P1030" s="24">
        <f>$A1030</f>
        <v>5127.560866034490</v>
      </c>
      <c r="Q1030" s="29">
        <f>'data'!$G$23-'data'!$G$23*(1-('data'!$G$22^O1030)/('data'!$G$22^O1030+N1030^O1030))</f>
        <v>41.1604763644816</v>
      </c>
      <c r="R1030" s="29">
        <f>VLOOKUP(IF(P1030-'data'!$G$24&lt;0,0,P1030-'data'!$G$24),P2:Q1104,2)</f>
        <v>41.1648491886735</v>
      </c>
    </row>
    <row r="1031" ht="20.05" customHeight="1">
      <c r="A1031" s="22">
        <f>$A1030+C1030</f>
        <v>5132.560866034490</v>
      </c>
      <c r="B1031" s="23">
        <v>3.5</v>
      </c>
      <c r="C1031" s="24">
        <v>5</v>
      </c>
      <c r="D1031" t="b" s="25">
        <f>D$3</f>
        <v>1</v>
      </c>
      <c r="E1031" s="24">
        <f>IF(B1031-B1030&gt;0,(B1031-B1030)/'data'!$G$26*100-1,E1030-C1031)</f>
        <v>-1500.188200270930</v>
      </c>
      <c r="F1031" s="25">
        <f>3600*(B1031*'data'!$C$15/1000-H1031-I1031)/C1031</f>
        <v>498.939882104415</v>
      </c>
      <c r="G1031" s="25">
        <f>IF(N1031&gt;B1031,0,IF(E1031&gt;0,'data'!$H$29,IF(F1031&lt;0,0,F1031)))</f>
        <v>498.939882104415</v>
      </c>
      <c r="H1031" s="30">
        <f>(J1031*'data'!$C$16+K1031*OFFSET('data'!$C$17,0,$D$3)-I1030*(OFFSET('data'!$C$18,0,$D$3)+'data'!$C$19+OFFSET('data'!$C$20,0,$D$3)))*$C1031/60</f>
        <v>-0.693157504161769</v>
      </c>
      <c r="I1031" s="30">
        <f>(G1030/60)*$C1031/60+H1031+I1030</f>
        <v>22.9089178400386</v>
      </c>
      <c r="J1031" s="30">
        <f>J1030+('data'!$C$19*I1030-'data'!$C$16*J1030)*$C1031/60</f>
        <v>90.7373473470099</v>
      </c>
      <c r="K1031" s="30">
        <f>K1030+(OFFSET('data'!$C$20,0,$D$3)*I1030-OFFSET('data'!$C$17,0,$D$3)*K1030)*$C1031/60</f>
        <v>181.674165970644</v>
      </c>
      <c r="L1031" s="28">
        <f>$A1031/60</f>
        <v>85.5426811005748</v>
      </c>
      <c r="M1031" s="24">
        <f>I1031/'data'!$C$15*1000</f>
        <v>3.5000283324228</v>
      </c>
      <c r="N1031" s="24">
        <f>N1030+'data'!$G$21*(M1030-N1030)/60*C1030</f>
        <v>3.49080512572484</v>
      </c>
      <c r="O1031" s="25">
        <f>IF(N1031&lt;='data'!$G$22,1.89,1.47)</f>
        <v>1.47</v>
      </c>
      <c r="P1031" s="24">
        <f>$A1031</f>
        <v>5132.560866034490</v>
      </c>
      <c r="Q1031" s="29">
        <f>'data'!$G$23-'data'!$G$23*(1-('data'!$G$22^O1031)/('data'!$G$22^O1031+N1031^O1031))</f>
        <v>41.1594152612439</v>
      </c>
      <c r="R1031" s="29">
        <f>VLOOKUP(IF(P1031-'data'!$G$24&lt;0,0,P1031-'data'!$G$24),P2:Q1104,2)</f>
        <v>41.163736413030</v>
      </c>
    </row>
    <row r="1032" ht="20.05" customHeight="1">
      <c r="A1032" s="22">
        <f>$A1031+C1031</f>
        <v>5137.560866034490</v>
      </c>
      <c r="B1032" s="23">
        <v>3.5</v>
      </c>
      <c r="C1032" s="24">
        <v>5</v>
      </c>
      <c r="D1032" t="b" s="25">
        <f>D$3</f>
        <v>1</v>
      </c>
      <c r="E1032" s="24">
        <f>IF(B1032-B1031&gt;0,(B1032-B1031)/'data'!$G$26*100-1,E1031-C1032)</f>
        <v>-1505.188200270930</v>
      </c>
      <c r="F1032" s="25">
        <f>3600*(B1032*'data'!$C$15/1000-H1032-I1032)/C1032</f>
        <v>498.807451765511</v>
      </c>
      <c r="G1032" s="25">
        <f>IF(N1032&gt;B1032,0,IF(E1032&gt;0,'data'!$H$29,IF(F1032&lt;0,0,F1032)))</f>
        <v>498.807451765511</v>
      </c>
      <c r="H1032" s="30">
        <f>(J1032*'data'!$C$16+K1032*OFFSET('data'!$C$17,0,$D$3)-I1031*(OFFSET('data'!$C$18,0,$D$3)+'data'!$C$19+OFFSET('data'!$C$20,0,$D$3)))*$C1032/60</f>
        <v>-0.6929728158069129</v>
      </c>
      <c r="I1032" s="30">
        <f>(G1031/60)*$C1032/60+H1032+I1031</f>
        <v>22.908917082710</v>
      </c>
      <c r="J1032" s="30">
        <f>J1031+('data'!$C$19*I1031-'data'!$C$16*J1031)*$C1032/60</f>
        <v>90.75853087280569</v>
      </c>
      <c r="K1032" s="30">
        <f>K1031+(OFFSET('data'!$C$20,0,$D$3)*I1031-OFFSET('data'!$C$17,0,$D$3)*K1031)*$C1032/60</f>
        <v>181.831440085935</v>
      </c>
      <c r="L1032" s="28">
        <f>$A1032/60</f>
        <v>85.6260144339082</v>
      </c>
      <c r="M1032" s="24">
        <f>I1032/'data'!$C$15*1000</f>
        <v>3.50002821671801</v>
      </c>
      <c r="N1032" s="24">
        <f>N1031+'data'!$G$21*(M1031-N1031)/60*C1031</f>
        <v>3.49091365716466</v>
      </c>
      <c r="O1032" s="25">
        <f>IF(N1032&lt;='data'!$G$22,1.89,1.47)</f>
        <v>1.47</v>
      </c>
      <c r="P1032" s="24">
        <f>$A1032</f>
        <v>5137.560866034490</v>
      </c>
      <c r="Q1032" s="29">
        <f>'data'!$G$23-'data'!$G$23*(1-('data'!$G$22^O1032)/('data'!$G$22^O1032+N1032^O1032))</f>
        <v>41.1583666957968</v>
      </c>
      <c r="R1032" s="29">
        <f>VLOOKUP(IF(P1032-'data'!$G$24&lt;0,0,P1032-'data'!$G$24),P2:Q1104,2)</f>
        <v>41.1626367873441</v>
      </c>
    </row>
    <row r="1033" ht="20.05" customHeight="1">
      <c r="A1033" s="22">
        <f>$A1032+C1032</f>
        <v>5142.560866034490</v>
      </c>
      <c r="B1033" s="23">
        <v>3.5</v>
      </c>
      <c r="C1033" s="24">
        <v>5</v>
      </c>
      <c r="D1033" t="b" s="25">
        <f>D$3</f>
        <v>1</v>
      </c>
      <c r="E1033" s="24">
        <f>IF(B1033-B1032&gt;0,(B1033-B1032)/'data'!$G$26*100-1,E1032-C1033)</f>
        <v>-1510.188200270930</v>
      </c>
      <c r="F1033" s="25">
        <f>3600*(B1033*'data'!$C$15/1000-H1033-I1033)/C1033</f>
        <v>498.675560485323</v>
      </c>
      <c r="G1033" s="25">
        <f>IF(N1033&gt;B1033,0,IF(E1033&gt;0,'data'!$H$29,IF(F1033&lt;0,0,F1033)))</f>
        <v>498.675560485323</v>
      </c>
      <c r="H1033" s="30">
        <f>(J1033*'data'!$C$16+K1033*OFFSET('data'!$C$17,0,$D$3)-I1032*(OFFSET('data'!$C$18,0,$D$3)+'data'!$C$19+OFFSET('data'!$C$20,0,$D$3)))*$C1033/60</f>
        <v>-0.692788880462719</v>
      </c>
      <c r="I1033" s="30">
        <f>(G1032/60)*$C1033/60+H1033+I1032</f>
        <v>22.9089163296994</v>
      </c>
      <c r="J1033" s="30">
        <f>J1032+('data'!$C$19*I1032-'data'!$C$16*J1032)*$C1033/60</f>
        <v>90.77959006779621</v>
      </c>
      <c r="K1033" s="30">
        <f>K1032+(OFFSET('data'!$C$20,0,$D$3)*I1032-OFFSET('data'!$C$17,0,$D$3)*K1032)*$C1033/60</f>
        <v>181.988653860937</v>
      </c>
      <c r="L1033" s="28">
        <f>$A1033/60</f>
        <v>85.7093477672415</v>
      </c>
      <c r="M1033" s="24">
        <f>I1033/'data'!$C$15*1000</f>
        <v>3.50002810167292</v>
      </c>
      <c r="N1033" s="24">
        <f>N1032+'data'!$G$21*(M1032-N1032)/60*C1032</f>
        <v>3.49102091013036</v>
      </c>
      <c r="O1033" s="25">
        <f>IF(N1033&lt;='data'!$G$22,1.89,1.47)</f>
        <v>1.47</v>
      </c>
      <c r="P1033" s="24">
        <f>$A1033</f>
        <v>5142.560866034490</v>
      </c>
      <c r="Q1033" s="29">
        <f>'data'!$G$23-'data'!$G$23*(1-('data'!$G$22^O1033)/('data'!$G$22^O1033+N1033^O1033))</f>
        <v>41.1573305196303</v>
      </c>
      <c r="R1033" s="29">
        <f>VLOOKUP(IF(P1033-'data'!$G$24&lt;0,0,P1033-'data'!$G$24),P2:Q1104,2)</f>
        <v>41.1615501558106</v>
      </c>
    </row>
    <row r="1034" ht="20.05" customHeight="1">
      <c r="A1034" s="22">
        <f>$A1033+C1033</f>
        <v>5147.560866034490</v>
      </c>
      <c r="B1034" s="23">
        <v>3.5</v>
      </c>
      <c r="C1034" s="24">
        <v>5</v>
      </c>
      <c r="D1034" t="b" s="25">
        <f>D$3</f>
        <v>1</v>
      </c>
      <c r="E1034" s="24">
        <f>IF(B1034-B1033&gt;0,(B1034-B1033)/'data'!$G$26*100-1,E1033-C1034)</f>
        <v>-1515.188200270930</v>
      </c>
      <c r="F1034" s="25">
        <f>3600*(B1034*'data'!$C$15/1000-H1034-I1034)/C1034</f>
        <v>498.544205191543</v>
      </c>
      <c r="G1034" s="25">
        <f>IF(N1034&gt;B1034,0,IF(E1034&gt;0,'data'!$H$29,IF(F1034&lt;0,0,F1034)))</f>
        <v>498.544205191543</v>
      </c>
      <c r="H1034" s="30">
        <f>(J1034*'data'!$C$16+K1034*OFFSET('data'!$C$17,0,$D$3)-I1033*(OFFSET('data'!$C$18,0,$D$3)+'data'!$C$19+OFFSET('data'!$C$20,0,$D$3)))*$C1034/60</f>
        <v>-0.692605693836591</v>
      </c>
      <c r="I1034" s="30">
        <f>(G1033/60)*$C1034/60+H1034+I1033</f>
        <v>22.9089155809813</v>
      </c>
      <c r="J1034" s="30">
        <f>J1033+('data'!$C$19*I1033-'data'!$C$16*J1033)*$C1034/60</f>
        <v>90.8005256617034</v>
      </c>
      <c r="K1034" s="30">
        <f>K1033+(OFFSET('data'!$C$20,0,$D$3)*I1033-OFFSET('data'!$C$17,0,$D$3)*K1033)*$C1034/60</f>
        <v>182.145807318841</v>
      </c>
      <c r="L1034" s="28">
        <f>$A1034/60</f>
        <v>85.7926811005748</v>
      </c>
      <c r="M1034" s="24">
        <f>I1034/'data'!$C$15*1000</f>
        <v>3.50002798728364</v>
      </c>
      <c r="N1034" s="24">
        <f>N1033+'data'!$G$21*(M1033-N1033)/60*C1033</f>
        <v>3.49112689967378</v>
      </c>
      <c r="O1034" s="25">
        <f>IF(N1034&lt;='data'!$G$22,1.89,1.47)</f>
        <v>1.47</v>
      </c>
      <c r="P1034" s="24">
        <f>$A1034</f>
        <v>5147.560866034490</v>
      </c>
      <c r="Q1034" s="29">
        <f>'data'!$G$23-'data'!$G$23*(1-('data'!$G$22^O1034)/('data'!$G$22^O1034+N1034^O1034))</f>
        <v>41.1563065860034</v>
      </c>
      <c r="R1034" s="29">
        <f>VLOOKUP(IF(P1034-'data'!$G$24&lt;0,0,P1034-'data'!$G$24),P2:Q1104,2)</f>
        <v>41.1604763644816</v>
      </c>
    </row>
    <row r="1035" ht="20.05" customHeight="1">
      <c r="A1035" s="22">
        <f>$A1034+C1034</f>
        <v>5152.560866034490</v>
      </c>
      <c r="B1035" s="23">
        <v>3.5</v>
      </c>
      <c r="C1035" s="24">
        <v>5</v>
      </c>
      <c r="D1035" t="b" s="25">
        <f>D$3</f>
        <v>1</v>
      </c>
      <c r="E1035" s="24">
        <f>IF(B1035-B1034&gt;0,(B1035-B1034)/'data'!$G$26*100-1,E1034-C1035)</f>
        <v>-1520.188200270930</v>
      </c>
      <c r="F1035" s="25">
        <f>3600*(B1035*'data'!$C$15/1000-H1035-I1035)/C1035</f>
        <v>498.413382829592</v>
      </c>
      <c r="G1035" s="25">
        <f>IF(N1035&gt;B1035,0,IF(E1035&gt;0,'data'!$H$29,IF(F1035&lt;0,0,F1035)))</f>
        <v>498.413382829592</v>
      </c>
      <c r="H1035" s="30">
        <f>(J1035*'data'!$C$16+K1035*OFFSET('data'!$C$17,0,$D$3)-I1034*(OFFSET('data'!$C$18,0,$D$3)+'data'!$C$19+OFFSET('data'!$C$20,0,$D$3)))*$C1035/60</f>
        <v>-0.692423251661059</v>
      </c>
      <c r="I1035" s="30">
        <f>(G1034/60)*$C1035/60+H1035+I1034</f>
        <v>22.9089148365307</v>
      </c>
      <c r="J1035" s="30">
        <f>J1034+('data'!$C$19*I1034-'data'!$C$16*J1034)*$C1035/60</f>
        <v>90.82133837996641</v>
      </c>
      <c r="K1035" s="30">
        <f>K1034+(OFFSET('data'!$C$20,0,$D$3)*I1034-OFFSET('data'!$C$17,0,$D$3)*K1034)*$C1035/60</f>
        <v>182.302900482827</v>
      </c>
      <c r="L1035" s="28">
        <f>$A1035/60</f>
        <v>85.8760144339082</v>
      </c>
      <c r="M1035" s="24">
        <f>I1035/'data'!$C$15*1000</f>
        <v>3.50002787354635</v>
      </c>
      <c r="N1035" s="24">
        <f>N1034+'data'!$G$21*(M1034-N1034)/60*C1034</f>
        <v>3.4912316406696</v>
      </c>
      <c r="O1035" s="25">
        <f>IF(N1035&lt;='data'!$G$22,1.89,1.47)</f>
        <v>1.47</v>
      </c>
      <c r="P1035" s="24">
        <f>$A1035</f>
        <v>5152.560866034490</v>
      </c>
      <c r="Q1035" s="29">
        <f>'data'!$G$23-'data'!$G$23*(1-('data'!$G$22^O1035)/('data'!$G$22^O1035+N1035^O1035))</f>
        <v>41.1552947499232</v>
      </c>
      <c r="R1035" s="29">
        <f>VLOOKUP(IF(P1035-'data'!$G$24&lt;0,0,P1035-'data'!$G$24),P2:Q1104,2)</f>
        <v>41.1594152612439</v>
      </c>
    </row>
    <row r="1036" ht="20.05" customHeight="1">
      <c r="A1036" s="22">
        <f>$A1035+C1035</f>
        <v>5157.560866034490</v>
      </c>
      <c r="B1036" s="23">
        <v>3.5</v>
      </c>
      <c r="C1036" s="24">
        <v>5</v>
      </c>
      <c r="D1036" t="b" s="25">
        <f>D$3</f>
        <v>1</v>
      </c>
      <c r="E1036" s="24">
        <f>IF(B1036-B1035&gt;0,(B1036-B1035)/'data'!$G$26*100-1,E1035-C1036)</f>
        <v>-1525.188200270930</v>
      </c>
      <c r="F1036" s="25">
        <f>3600*(B1036*'data'!$C$15/1000-H1036-I1036)/C1036</f>
        <v>498.283090362904</v>
      </c>
      <c r="G1036" s="25">
        <f>IF(N1036&gt;B1036,0,IF(E1036&gt;0,'data'!$H$29,IF(F1036&lt;0,0,F1036)))</f>
        <v>498.283090362904</v>
      </c>
      <c r="H1036" s="30">
        <f>(J1036*'data'!$C$16+K1036*OFFSET('data'!$C$17,0,$D$3)-I1035*(OFFSET('data'!$C$18,0,$D$3)+'data'!$C$19+OFFSET('data'!$C$20,0,$D$3)))*$C1036/60</f>
        <v>-0.692241549693671</v>
      </c>
      <c r="I1036" s="30">
        <f>(G1035/60)*$C1036/60+H1036+I1035</f>
        <v>22.9089140963226</v>
      </c>
      <c r="J1036" s="30">
        <f>J1035+('data'!$C$19*I1035-'data'!$C$16*J1035)*$C1036/60</f>
        <v>90.84202894376649</v>
      </c>
      <c r="K1036" s="30">
        <f>K1035+(OFFSET('data'!$C$20,0,$D$3)*I1035-OFFSET('data'!$C$17,0,$D$3)*K1035)*$C1036/60</f>
        <v>182.459933376067</v>
      </c>
      <c r="L1036" s="28">
        <f>$A1036/60</f>
        <v>85.9593477672415</v>
      </c>
      <c r="M1036" s="24">
        <f>I1036/'data'!$C$15*1000</f>
        <v>3.50002776045724</v>
      </c>
      <c r="N1036" s="24">
        <f>N1035+'data'!$G$21*(M1035-N1035)/60*C1035</f>
        <v>3.49133514781742</v>
      </c>
      <c r="O1036" s="25">
        <f>IF(N1036&lt;='data'!$G$22,1.89,1.47)</f>
        <v>1.47</v>
      </c>
      <c r="P1036" s="24">
        <f>$A1036</f>
        <v>5157.560866034490</v>
      </c>
      <c r="Q1036" s="29">
        <f>'data'!$G$23-'data'!$G$23*(1-('data'!$G$22^O1036)/('data'!$G$22^O1036+N1036^O1036))</f>
        <v>41.1542948681231</v>
      </c>
      <c r="R1036" s="29">
        <f>VLOOKUP(IF(P1036-'data'!$G$24&lt;0,0,P1036-'data'!$G$24),P2:Q1104,2)</f>
        <v>41.1583666957968</v>
      </c>
    </row>
    <row r="1037" ht="20.05" customHeight="1">
      <c r="A1037" s="22">
        <f>$A1036+C1036</f>
        <v>5162.560866034490</v>
      </c>
      <c r="B1037" s="23">
        <v>3.5</v>
      </c>
      <c r="C1037" s="24">
        <v>5</v>
      </c>
      <c r="D1037" t="b" s="25">
        <f>D$3</f>
        <v>1</v>
      </c>
      <c r="E1037" s="24">
        <f>IF(B1037-B1036&gt;0,(B1037-B1036)/'data'!$G$26*100-1,E1036-C1037)</f>
        <v>-1530.188200270930</v>
      </c>
      <c r="F1037" s="25">
        <f>3600*(B1037*'data'!$C$15/1000-H1037-I1037)/C1037</f>
        <v>498.153324772801</v>
      </c>
      <c r="G1037" s="25">
        <f>IF(N1037&gt;B1037,0,IF(E1037&gt;0,'data'!$H$29,IF(F1037&lt;0,0,F1037)))</f>
        <v>498.153324772801</v>
      </c>
      <c r="H1037" s="30">
        <f>(J1037*'data'!$C$16+K1037*OFFSET('data'!$C$17,0,$D$3)-I1036*(OFFSET('data'!$C$18,0,$D$3)+'data'!$C$19+OFFSET('data'!$C$20,0,$D$3)))*$C1037/60</f>
        <v>-0.692060583716816</v>
      </c>
      <c r="I1037" s="30">
        <f>(G1036/60)*$C1037/60+H1037+I1036</f>
        <v>22.908913360332</v>
      </c>
      <c r="J1037" s="30">
        <f>J1036+('data'!$C$19*I1036-'data'!$C$16*J1036)*$C1037/60</f>
        <v>90.8625980700523</v>
      </c>
      <c r="K1037" s="30">
        <f>K1036+(OFFSET('data'!$C$20,0,$D$3)*I1036-OFFSET('data'!$C$17,0,$D$3)*K1036)*$C1037/60</f>
        <v>182.616906021725</v>
      </c>
      <c r="L1037" s="28">
        <f>$A1037/60</f>
        <v>86.0426811005748</v>
      </c>
      <c r="M1037" s="24">
        <f>I1037/'data'!$C$15*1000</f>
        <v>3.50002764801247</v>
      </c>
      <c r="N1037" s="24">
        <f>N1036+'data'!$G$21*(M1036-N1036)/60*C1036</f>
        <v>3.49143743564382</v>
      </c>
      <c r="O1037" s="25">
        <f>IF(N1037&lt;='data'!$G$22,1.89,1.47)</f>
        <v>1.47</v>
      </c>
      <c r="P1037" s="24">
        <f>$A1037</f>
        <v>5162.560866034490</v>
      </c>
      <c r="Q1037" s="29">
        <f>'data'!$G$23-'data'!$G$23*(1-('data'!$G$22^O1037)/('data'!$G$22^O1037+N1037^O1037))</f>
        <v>41.1533067990428</v>
      </c>
      <c r="R1037" s="29">
        <f>VLOOKUP(IF(P1037-'data'!$G$24&lt;0,0,P1037-'data'!$G$24),P2:Q1104,2)</f>
        <v>41.1573305196303</v>
      </c>
    </row>
    <row r="1038" ht="20.05" customHeight="1">
      <c r="A1038" s="22">
        <f>$A1037+C1037</f>
        <v>5167.560866034490</v>
      </c>
      <c r="B1038" s="23">
        <v>3.5</v>
      </c>
      <c r="C1038" s="24">
        <v>5</v>
      </c>
      <c r="D1038" t="b" s="25">
        <f>D$3</f>
        <v>1</v>
      </c>
      <c r="E1038" s="24">
        <f>IF(B1038-B1037&gt;0,(B1038-B1037)/'data'!$G$26*100-1,E1037-C1038)</f>
        <v>-1535.188200270930</v>
      </c>
      <c r="F1038" s="25">
        <f>3600*(B1038*'data'!$C$15/1000-H1038-I1038)/C1038</f>
        <v>498.024083058024</v>
      </c>
      <c r="G1038" s="25">
        <f>IF(N1038&gt;B1038,0,IF(E1038&gt;0,'data'!$H$29,IF(F1038&lt;0,0,F1038)))</f>
        <v>498.024083058024</v>
      </c>
      <c r="H1038" s="30">
        <f>(J1038*'data'!$C$16+K1038*OFFSET('data'!$C$17,0,$D$3)-I1037*(OFFSET('data'!$C$18,0,$D$3)+'data'!$C$19+OFFSET('data'!$C$20,0,$D$3)))*$C1038/60</f>
        <v>-0.691880349537582</v>
      </c>
      <c r="I1038" s="30">
        <f>(G1037/60)*$C1038/60+H1038+I1037</f>
        <v>22.9089126285344</v>
      </c>
      <c r="J1038" s="30">
        <f>J1037+('data'!$C$19*I1037-'data'!$C$16*J1037)*$C1038/60</f>
        <v>90.8830464715645</v>
      </c>
      <c r="K1038" s="30">
        <f>K1037+(OFFSET('data'!$C$20,0,$D$3)*I1037-OFFSET('data'!$C$17,0,$D$3)*K1037)*$C1038/60</f>
        <v>182.773818442953</v>
      </c>
      <c r="L1038" s="28">
        <f>$A1038/60</f>
        <v>86.1260144339082</v>
      </c>
      <c r="M1038" s="24">
        <f>I1038/'data'!$C$15*1000</f>
        <v>3.50002753620831</v>
      </c>
      <c r="N1038" s="24">
        <f>N1037+'data'!$G$21*(M1037-N1037)/60*C1037</f>
        <v>3.4915385185044</v>
      </c>
      <c r="O1038" s="25">
        <f>IF(N1038&lt;='data'!$G$22,1.89,1.47)</f>
        <v>1.47</v>
      </c>
      <c r="P1038" s="24">
        <f>$A1038</f>
        <v>5167.560866034490</v>
      </c>
      <c r="Q1038" s="29">
        <f>'data'!$G$23-'data'!$G$23*(1-('data'!$G$22^O1038)/('data'!$G$22^O1038+N1038^O1038))</f>
        <v>41.1523304028071</v>
      </c>
      <c r="R1038" s="29">
        <f>VLOOKUP(IF(P1038-'data'!$G$24&lt;0,0,P1038-'data'!$G$24),P2:Q1104,2)</f>
        <v>41.1563065860034</v>
      </c>
    </row>
    <row r="1039" ht="20.05" customHeight="1">
      <c r="A1039" s="22">
        <f>$A1038+C1038</f>
        <v>5172.560866034490</v>
      </c>
      <c r="B1039" s="23">
        <v>3.5</v>
      </c>
      <c r="C1039" s="24">
        <v>5</v>
      </c>
      <c r="D1039" t="b" s="25">
        <f>D$3</f>
        <v>1</v>
      </c>
      <c r="E1039" s="24">
        <f>IF(B1039-B1038&gt;0,(B1039-B1038)/'data'!$G$26*100-1,E1038-C1039)</f>
        <v>-1540.188200270930</v>
      </c>
      <c r="F1039" s="25">
        <f>3600*(B1039*'data'!$C$15/1000-H1039-I1039)/C1039</f>
        <v>497.895362235159</v>
      </c>
      <c r="G1039" s="25">
        <f>IF(N1039&gt;B1039,0,IF(E1039&gt;0,'data'!$H$29,IF(F1039&lt;0,0,F1039)))</f>
        <v>497.895362235159</v>
      </c>
      <c r="H1039" s="30">
        <f>(J1039*'data'!$C$16+K1039*OFFSET('data'!$C$17,0,$D$3)-I1038*(OFFSET('data'!$C$18,0,$D$3)+'data'!$C$19+OFFSET('data'!$C$20,0,$D$3)))*$C1039/60</f>
        <v>-0.691700842987636</v>
      </c>
      <c r="I1039" s="30">
        <f>(G1038/60)*$C1039/60+H1039+I1038</f>
        <v>22.9089119009051</v>
      </c>
      <c r="J1039" s="30">
        <f>J1038+('data'!$C$19*I1038-'data'!$C$16*J1038)*$C1039/60</f>
        <v>90.90337485686049</v>
      </c>
      <c r="K1039" s="30">
        <f>K1038+(OFFSET('data'!$C$20,0,$D$3)*I1038-OFFSET('data'!$C$17,0,$D$3)*K1038)*$C1039/60</f>
        <v>182.930670662897</v>
      </c>
      <c r="L1039" s="28">
        <f>$A1039/60</f>
        <v>86.2093477672415</v>
      </c>
      <c r="M1039" s="24">
        <f>I1039/'data'!$C$15*1000</f>
        <v>3.50002742504098</v>
      </c>
      <c r="N1039" s="24">
        <f>N1038+'data'!$G$21*(M1038-N1038)/60*C1038</f>
        <v>3.49163841058578</v>
      </c>
      <c r="O1039" s="25">
        <f>IF(N1039&lt;='data'!$G$22,1.89,1.47)</f>
        <v>1.47</v>
      </c>
      <c r="P1039" s="24">
        <f>$A1039</f>
        <v>5172.560866034490</v>
      </c>
      <c r="Q1039" s="29">
        <f>'data'!$G$23-'data'!$G$23*(1-('data'!$G$22^O1039)/('data'!$G$22^O1039+N1039^O1039))</f>
        <v>41.1513655412063</v>
      </c>
      <c r="R1039" s="29">
        <f>VLOOKUP(IF(P1039-'data'!$G$24&lt;0,0,P1039-'data'!$G$24),P2:Q1104,2)</f>
        <v>41.1552947499232</v>
      </c>
    </row>
    <row r="1040" ht="20.05" customHeight="1">
      <c r="A1040" s="22">
        <f>$A1039+C1039</f>
        <v>5177.560866034490</v>
      </c>
      <c r="B1040" s="23">
        <v>3.5</v>
      </c>
      <c r="C1040" s="24">
        <v>5</v>
      </c>
      <c r="D1040" t="b" s="25">
        <f>D$3</f>
        <v>1</v>
      </c>
      <c r="E1040" s="24">
        <f>IF(B1040-B1039&gt;0,(B1040-B1039)/'data'!$G$26*100-1,E1039-C1040)</f>
        <v>-1545.188200270930</v>
      </c>
      <c r="F1040" s="25">
        <f>3600*(B1040*'data'!$C$15/1000-H1040-I1040)/C1040</f>
        <v>497.767159338068</v>
      </c>
      <c r="G1040" s="25">
        <f>IF(N1040&gt;B1040,0,IF(E1040&gt;0,'data'!$H$29,IF(F1040&lt;0,0,F1040)))</f>
        <v>497.767159338068</v>
      </c>
      <c r="H1040" s="30">
        <f>(J1040*'data'!$C$16+K1040*OFFSET('data'!$C$17,0,$D$3)-I1039*(OFFSET('data'!$C$18,0,$D$3)+'data'!$C$19+OFFSET('data'!$C$20,0,$D$3)))*$C1040/60</f>
        <v>-0.6915220599230431</v>
      </c>
      <c r="I1040" s="30">
        <f>(G1039/60)*$C1040/60+H1040+I1039</f>
        <v>22.9089111774198</v>
      </c>
      <c r="J1040" s="30">
        <f>J1039+('data'!$C$19*I1039-'data'!$C$16*J1039)*$C1040/60</f>
        <v>90.92358393033921</v>
      </c>
      <c r="K1040" s="30">
        <f>K1039+(OFFSET('data'!$C$20,0,$D$3)*I1039-OFFSET('data'!$C$17,0,$D$3)*K1039)*$C1040/60</f>
        <v>183.087462704692</v>
      </c>
      <c r="L1040" s="28">
        <f>$A1040/60</f>
        <v>86.2926811005748</v>
      </c>
      <c r="M1040" s="24">
        <f>I1040/'data'!$C$15*1000</f>
        <v>3.50002731450677</v>
      </c>
      <c r="N1040" s="24">
        <f>N1039+'data'!$G$21*(M1039-N1039)/60*C1039</f>
        <v>3.49173712590761</v>
      </c>
      <c r="O1040" s="25">
        <f>IF(N1040&lt;='data'!$G$22,1.89,1.47)</f>
        <v>1.47</v>
      </c>
      <c r="P1040" s="24">
        <f>$A1040</f>
        <v>5177.560866034490</v>
      </c>
      <c r="Q1040" s="29">
        <f>'data'!$G$23-'data'!$G$23*(1-('data'!$G$22^O1040)/('data'!$G$22^O1040+N1040^O1040))</f>
        <v>41.1504120776754</v>
      </c>
      <c r="R1040" s="29">
        <f>VLOOKUP(IF(P1040-'data'!$G$24&lt;0,0,P1040-'data'!$G$24),P2:Q1104,2)</f>
        <v>41.1542948681231</v>
      </c>
    </row>
    <row r="1041" ht="20.05" customHeight="1">
      <c r="A1041" s="22">
        <f>$A1040+C1040</f>
        <v>5182.560866034490</v>
      </c>
      <c r="B1041" s="23">
        <v>3.5</v>
      </c>
      <c r="C1041" s="24">
        <v>5</v>
      </c>
      <c r="D1041" t="b" s="25">
        <f>D$3</f>
        <v>1</v>
      </c>
      <c r="E1041" s="24">
        <f>IF(B1041-B1040&gt;0,(B1041-B1040)/'data'!$G$26*100-1,E1040-C1041)</f>
        <v>-1550.188200270930</v>
      </c>
      <c r="F1041" s="25">
        <f>3600*(B1041*'data'!$C$15/1000-H1041-I1041)/C1041</f>
        <v>497.639471418172</v>
      </c>
      <c r="G1041" s="25">
        <f>IF(N1041&gt;B1041,0,IF(E1041&gt;0,'data'!$H$29,IF(F1041&lt;0,0,F1041)))</f>
        <v>497.639471418172</v>
      </c>
      <c r="H1041" s="30">
        <f>(J1041*'data'!$C$16+K1041*OFFSET('data'!$C$17,0,$D$3)-I1040*(OFFSET('data'!$C$18,0,$D$3)+'data'!$C$19+OFFSET('data'!$C$20,0,$D$3)))*$C1041/60</f>
        <v>-0.691343996224154</v>
      </c>
      <c r="I1041" s="30">
        <f>(G1040/60)*$C1041/60+H1041+I1040</f>
        <v>22.9089104580541</v>
      </c>
      <c r="J1041" s="30">
        <f>J1040+('data'!$C$19*I1040-'data'!$C$16*J1040)*$C1041/60</f>
        <v>90.94367439226509</v>
      </c>
      <c r="K1041" s="30">
        <f>K1040+(OFFSET('data'!$C$20,0,$D$3)*I1040-OFFSET('data'!$C$17,0,$D$3)*K1040)*$C1041/60</f>
        <v>183.244194591464</v>
      </c>
      <c r="L1041" s="28">
        <f>$A1041/60</f>
        <v>86.3760144339082</v>
      </c>
      <c r="M1041" s="24">
        <f>I1041/'data'!$C$15*1000</f>
        <v>3.50002720460196</v>
      </c>
      <c r="N1041" s="24">
        <f>N1040+'data'!$G$21*(M1040-N1040)/60*C1040</f>
        <v>3.49183467832452</v>
      </c>
      <c r="O1041" s="25">
        <f>IF(N1041&lt;='data'!$G$22,1.89,1.47)</f>
        <v>1.47</v>
      </c>
      <c r="P1041" s="24">
        <f>$A1041</f>
        <v>5182.560866034490</v>
      </c>
      <c r="Q1041" s="29">
        <f>'data'!$G$23-'data'!$G$23*(1-('data'!$G$22^O1041)/('data'!$G$22^O1041+N1041^O1041))</f>
        <v>41.149469877275</v>
      </c>
      <c r="R1041" s="29">
        <f>VLOOKUP(IF(P1041-'data'!$G$24&lt;0,0,P1041-'data'!$G$24),P2:Q1104,2)</f>
        <v>41.1533067990428</v>
      </c>
    </row>
    <row r="1042" ht="20.05" customHeight="1">
      <c r="A1042" s="22">
        <f>$A1041+C1041</f>
        <v>5187.560866034490</v>
      </c>
      <c r="B1042" s="23">
        <v>3.5</v>
      </c>
      <c r="C1042" s="24">
        <v>5</v>
      </c>
      <c r="D1042" t="b" s="25">
        <f>D$3</f>
        <v>1</v>
      </c>
      <c r="E1042" s="24">
        <f>IF(B1042-B1041&gt;0,(B1042-B1041)/'data'!$G$26*100-1,E1041-C1042)</f>
        <v>-1555.188200270930</v>
      </c>
      <c r="F1042" s="25">
        <f>3600*(B1042*'data'!$C$15/1000-H1042-I1042)/C1042</f>
        <v>497.512295544041</v>
      </c>
      <c r="G1042" s="25">
        <f>IF(N1042&gt;B1042,0,IF(E1042&gt;0,'data'!$H$29,IF(F1042&lt;0,0,F1042)))</f>
        <v>497.512295544041</v>
      </c>
      <c r="H1042" s="30">
        <f>(J1042*'data'!$C$16+K1042*OFFSET('data'!$C$17,0,$D$3)-I1041*(OFFSET('data'!$C$18,0,$D$3)+'data'!$C$19+OFFSET('data'!$C$20,0,$D$3)))*$C1042/60</f>
        <v>-0.691166647795438</v>
      </c>
      <c r="I1042" s="30">
        <f>(G1041/60)*$C1042/60+H1042+I1041</f>
        <v>22.9089097427839</v>
      </c>
      <c r="J1042" s="30">
        <f>J1041+('data'!$C$19*I1041-'data'!$C$16*J1041)*$C1042/60</f>
        <v>90.96364693879271</v>
      </c>
      <c r="K1042" s="30">
        <f>K1041+(OFFSET('data'!$C$20,0,$D$3)*I1041-OFFSET('data'!$C$17,0,$D$3)*K1041)*$C1042/60</f>
        <v>183.400866346330</v>
      </c>
      <c r="L1042" s="28">
        <f>$A1042/60</f>
        <v>86.4593477672415</v>
      </c>
      <c r="M1042" s="24">
        <f>I1042/'data'!$C$15*1000</f>
        <v>3.50002709532286</v>
      </c>
      <c r="N1042" s="24">
        <f>N1041+'data'!$G$21*(M1041-N1041)/60*C1041</f>
        <v>3.49193108152806</v>
      </c>
      <c r="O1042" s="25">
        <f>IF(N1042&lt;='data'!$G$22,1.89,1.47)</f>
        <v>1.47</v>
      </c>
      <c r="P1042" s="24">
        <f>$A1042</f>
        <v>5187.560866034490</v>
      </c>
      <c r="Q1042" s="29">
        <f>'data'!$G$23-'data'!$G$23*(1-('data'!$G$22^O1042)/('data'!$G$22^O1042+N1042^O1042))</f>
        <v>41.1485388066714</v>
      </c>
      <c r="R1042" s="29">
        <f>VLOOKUP(IF(P1042-'data'!$G$24&lt;0,0,P1042-'data'!$G$24),P2:Q1104,2)</f>
        <v>41.1523304028071</v>
      </c>
    </row>
    <row r="1043" ht="20.05" customHeight="1">
      <c r="A1043" s="22">
        <f>$A1042+C1042</f>
        <v>5192.560866034490</v>
      </c>
      <c r="B1043" s="23">
        <v>3.5</v>
      </c>
      <c r="C1043" s="24">
        <v>5</v>
      </c>
      <c r="D1043" t="b" s="25">
        <f>D$3</f>
        <v>1</v>
      </c>
      <c r="E1043" s="24">
        <f>IF(B1043-B1042&gt;0,(B1043-B1042)/'data'!$G$26*100-1,E1042-C1043)</f>
        <v>-1560.188200270930</v>
      </c>
      <c r="F1043" s="25">
        <f>3600*(B1043*'data'!$C$15/1000-H1043-I1043)/C1043</f>
        <v>497.385628801377</v>
      </c>
      <c r="G1043" s="25">
        <f>IF(N1043&gt;B1043,0,IF(E1043&gt;0,'data'!$H$29,IF(F1043&lt;0,0,F1043)))</f>
        <v>497.385628801377</v>
      </c>
      <c r="H1043" s="30">
        <f>(J1043*'data'!$C$16+K1043*OFFSET('data'!$C$17,0,$D$3)-I1042*(OFFSET('data'!$C$18,0,$D$3)+'data'!$C$19+OFFSET('data'!$C$20,0,$D$3)))*$C1043/60</f>
        <v>-0.690990010565361</v>
      </c>
      <c r="I1043" s="30">
        <f>(G1042/60)*$C1043/60+H1043+I1042</f>
        <v>22.9089090315853</v>
      </c>
      <c r="J1043" s="30">
        <f>J1042+('data'!$C$19*I1042-'data'!$C$16*J1042)*$C1043/60</f>
        <v>90.98350226199079</v>
      </c>
      <c r="K1043" s="30">
        <f>K1042+(OFFSET('data'!$C$20,0,$D$3)*I1042-OFFSET('data'!$C$17,0,$D$3)*K1042)*$C1043/60</f>
        <v>183.557477992399</v>
      </c>
      <c r="L1043" s="28">
        <f>$A1043/60</f>
        <v>86.5426811005748</v>
      </c>
      <c r="M1043" s="24">
        <f>I1043/'data'!$C$15*1000</f>
        <v>3.50002698666582</v>
      </c>
      <c r="N1043" s="24">
        <f>N1042+'data'!$G$21*(M1042-N1042)/60*C1042</f>
        <v>3.49202634904864</v>
      </c>
      <c r="O1043" s="25">
        <f>IF(N1043&lt;='data'!$G$22,1.89,1.47)</f>
        <v>1.47</v>
      </c>
      <c r="P1043" s="24">
        <f>$A1043</f>
        <v>5192.560866034490</v>
      </c>
      <c r="Q1043" s="29">
        <f>'data'!$G$23-'data'!$G$23*(1-('data'!$G$22^O1043)/('data'!$G$22^O1043+N1043^O1043))</f>
        <v>41.147618734117</v>
      </c>
      <c r="R1043" s="29">
        <f>VLOOKUP(IF(P1043-'data'!$G$24&lt;0,0,P1043-'data'!$G$24),P2:Q1104,2)</f>
        <v>41.1513655412063</v>
      </c>
    </row>
    <row r="1044" ht="20.05" customHeight="1">
      <c r="A1044" s="22">
        <f>$A1043+C1043</f>
        <v>5197.560866034490</v>
      </c>
      <c r="B1044" s="23">
        <v>3.5</v>
      </c>
      <c r="C1044" s="24">
        <v>5</v>
      </c>
      <c r="D1044" t="b" s="25">
        <f>D$3</f>
        <v>1</v>
      </c>
      <c r="E1044" s="24">
        <f>IF(B1044-B1043&gt;0,(B1044-B1043)/'data'!$G$26*100-1,E1043-C1044)</f>
        <v>-1565.188200270930</v>
      </c>
      <c r="F1044" s="25">
        <f>3600*(B1044*'data'!$C$15/1000-H1044-I1044)/C1044</f>
        <v>497.259468293130</v>
      </c>
      <c r="G1044" s="25">
        <f>IF(N1044&gt;B1044,0,IF(E1044&gt;0,'data'!$H$29,IF(F1044&lt;0,0,F1044)))</f>
        <v>497.259468293130</v>
      </c>
      <c r="H1044" s="30">
        <f>(J1044*'data'!$C$16+K1044*OFFSET('data'!$C$17,0,$D$3)-I1043*(OFFSET('data'!$C$18,0,$D$3)+'data'!$C$19+OFFSET('data'!$C$20,0,$D$3)))*$C1044/60</f>
        <v>-0.69081408048624</v>
      </c>
      <c r="I1044" s="30">
        <f>(G1043/60)*$C1044/60+H1044+I1043</f>
        <v>22.9089083244343</v>
      </c>
      <c r="J1044" s="30">
        <f>J1043+('data'!$C$19*I1043-'data'!$C$16*J1043)*$C1044/60</f>
        <v>91.00324104986611</v>
      </c>
      <c r="K1044" s="30">
        <f>K1043+(OFFSET('data'!$C$20,0,$D$3)*I1043-OFFSET('data'!$C$17,0,$D$3)*K1043)*$C1044/60</f>
        <v>183.714029552770</v>
      </c>
      <c r="L1044" s="28">
        <f>$A1044/60</f>
        <v>86.6260144339082</v>
      </c>
      <c r="M1044" s="24">
        <f>I1044/'data'!$C$15*1000</f>
        <v>3.50002687862717</v>
      </c>
      <c r="N1044" s="24">
        <f>N1043+'data'!$G$21*(M1043-N1043)/60*C1043</f>
        <v>3.4921204942574</v>
      </c>
      <c r="O1044" s="25">
        <f>IF(N1044&lt;='data'!$G$22,1.89,1.47)</f>
        <v>1.47</v>
      </c>
      <c r="P1044" s="24">
        <f>$A1044</f>
        <v>5197.560866034490</v>
      </c>
      <c r="Q1044" s="29">
        <f>'data'!$G$23-'data'!$G$23*(1-('data'!$G$22^O1044)/('data'!$G$22^O1044+N1044^O1044))</f>
        <v>41.146709529432</v>
      </c>
      <c r="R1044" s="29">
        <f>VLOOKUP(IF(P1044-'data'!$G$24&lt;0,0,P1044-'data'!$G$24),P2:Q1104,2)</f>
        <v>41.1504120776754</v>
      </c>
    </row>
    <row r="1045" ht="20.05" customHeight="1">
      <c r="A1045" s="22">
        <f>$A1044+C1044</f>
        <v>5202.560866034490</v>
      </c>
      <c r="B1045" s="23">
        <v>3.5</v>
      </c>
      <c r="C1045" s="24">
        <v>5</v>
      </c>
      <c r="D1045" t="b" s="25">
        <f>D$3</f>
        <v>1</v>
      </c>
      <c r="E1045" s="24">
        <f>IF(B1045-B1044&gt;0,(B1045-B1044)/'data'!$G$26*100-1,E1044-C1045)</f>
        <v>-1570.188200270930</v>
      </c>
      <c r="F1045" s="25">
        <f>3600*(B1045*'data'!$C$15/1000-H1045-I1045)/C1045</f>
        <v>497.133811139021</v>
      </c>
      <c r="G1045" s="25">
        <f>IF(N1045&gt;B1045,0,IF(E1045&gt;0,'data'!$H$29,IF(F1045&lt;0,0,F1045)))</f>
        <v>497.133811139021</v>
      </c>
      <c r="H1045" s="30">
        <f>(J1045*'data'!$C$16+K1045*OFFSET('data'!$C$17,0,$D$3)-I1044*(OFFSET('data'!$C$18,0,$D$3)+'data'!$C$19+OFFSET('data'!$C$20,0,$D$3)))*$C1045/60</f>
        <v>-0.690638853534088</v>
      </c>
      <c r="I1045" s="30">
        <f>(G1044/60)*$C1045/60+H1045+I1044</f>
        <v>22.9089076213073</v>
      </c>
      <c r="J1045" s="30">
        <f>J1044+('data'!$C$19*I1044-'data'!$C$16*J1044)*$C1045/60</f>
        <v>91.02286398638751</v>
      </c>
      <c r="K1045" s="30">
        <f>K1044+(OFFSET('data'!$C$20,0,$D$3)*I1044-OFFSET('data'!$C$17,0,$D$3)*K1044)*$C1045/60</f>
        <v>183.870521050532</v>
      </c>
      <c r="L1045" s="28">
        <f>$A1045/60</f>
        <v>86.7093477672415</v>
      </c>
      <c r="M1045" s="24">
        <f>I1045/'data'!$C$15*1000</f>
        <v>3.50002677120331</v>
      </c>
      <c r="N1045" s="24">
        <f>N1044+'data'!$G$21*(M1044-N1044)/60*C1044</f>
        <v>3.4922135303681</v>
      </c>
      <c r="O1045" s="25">
        <f>IF(N1045&lt;='data'!$G$22,1.89,1.47)</f>
        <v>1.47</v>
      </c>
      <c r="P1045" s="24">
        <f>$A1045</f>
        <v>5202.560866034490</v>
      </c>
      <c r="Q1045" s="29">
        <f>'data'!$G$23-'data'!$G$23*(1-('data'!$G$22^O1045)/('data'!$G$22^O1045+N1045^O1045))</f>
        <v>41.1458110639849</v>
      </c>
      <c r="R1045" s="29">
        <f>VLOOKUP(IF(P1045-'data'!$G$24&lt;0,0,P1045-'data'!$G$24),P2:Q1104,2)</f>
        <v>41.149469877275</v>
      </c>
    </row>
    <row r="1046" ht="20.05" customHeight="1">
      <c r="A1046" s="22">
        <f>$A1045+C1045</f>
        <v>5207.560866034490</v>
      </c>
      <c r="B1046" s="23">
        <v>3.5</v>
      </c>
      <c r="C1046" s="24">
        <v>5</v>
      </c>
      <c r="D1046" t="b" s="25">
        <f>D$3</f>
        <v>1</v>
      </c>
      <c r="E1046" s="24">
        <f>IF(B1046-B1045&gt;0,(B1046-B1045)/'data'!$G$26*100-1,E1045-C1046)</f>
        <v>-1575.188200270930</v>
      </c>
      <c r="F1046" s="25">
        <f>3600*(B1046*'data'!$C$15/1000-H1046-I1046)/C1046</f>
        <v>497.008654475678</v>
      </c>
      <c r="G1046" s="25">
        <f>IF(N1046&gt;B1046,0,IF(E1046&gt;0,'data'!$H$29,IF(F1046&lt;0,0,F1046)))</f>
        <v>497.008654475678</v>
      </c>
      <c r="H1046" s="30">
        <f>(J1046*'data'!$C$16+K1046*OFFSET('data'!$C$17,0,$D$3)-I1045*(OFFSET('data'!$C$18,0,$D$3)+'data'!$C$19+OFFSET('data'!$C$20,0,$D$3)))*$C1046/60</f>
        <v>-0.690464325708501</v>
      </c>
      <c r="I1046" s="30">
        <f>(G1045/60)*$C1046/60+H1046+I1045</f>
        <v>22.9089069221808</v>
      </c>
      <c r="J1046" s="30">
        <f>J1045+('data'!$C$19*I1045-'data'!$C$16*J1045)*$C1046/60</f>
        <v>91.04237175150929</v>
      </c>
      <c r="K1046" s="30">
        <f>K1045+(OFFSET('data'!$C$20,0,$D$3)*I1045-OFFSET('data'!$C$17,0,$D$3)*K1045)*$C1046/60</f>
        <v>184.026952508766</v>
      </c>
      <c r="L1046" s="28">
        <f>$A1046/60</f>
        <v>86.7926811005748</v>
      </c>
      <c r="M1046" s="24">
        <f>I1046/'data'!$C$15*1000</f>
        <v>3.50002666439064</v>
      </c>
      <c r="N1046" s="24">
        <f>N1045+'data'!$G$21*(M1045-N1045)/60*C1045</f>
        <v>3.49230547043897</v>
      </c>
      <c r="O1046" s="25">
        <f>IF(N1046&lt;='data'!$G$22,1.89,1.47)</f>
        <v>1.47</v>
      </c>
      <c r="P1046" s="24">
        <f>$A1046</f>
        <v>5207.560866034490</v>
      </c>
      <c r="Q1046" s="29">
        <f>'data'!$G$23-'data'!$G$23*(1-('data'!$G$22^O1046)/('data'!$G$22^O1046+N1046^O1046))</f>
        <v>41.1449232106741</v>
      </c>
      <c r="R1046" s="29">
        <f>VLOOKUP(IF(P1046-'data'!$G$24&lt;0,0,P1046-'data'!$G$24),P2:Q1104,2)</f>
        <v>41.1485388066714</v>
      </c>
    </row>
    <row r="1047" ht="20.05" customHeight="1">
      <c r="A1047" s="22">
        <f>$A1046+C1046</f>
        <v>5212.560866034490</v>
      </c>
      <c r="B1047" s="23">
        <v>3.5</v>
      </c>
      <c r="C1047" s="24">
        <v>5</v>
      </c>
      <c r="D1047" t="b" s="25">
        <f>D$3</f>
        <v>1</v>
      </c>
      <c r="E1047" s="24">
        <f>IF(B1047-B1046&gt;0,(B1047-B1046)/'data'!$G$26*100-1,E1046-C1047)</f>
        <v>-1580.188200270930</v>
      </c>
      <c r="F1047" s="25">
        <f>3600*(B1047*'data'!$C$15/1000-H1047-I1047)/C1047</f>
        <v>496.883995456671</v>
      </c>
      <c r="G1047" s="25">
        <f>IF(N1047&gt;B1047,0,IF(E1047&gt;0,'data'!$H$29,IF(F1047&lt;0,0,F1047)))</f>
        <v>496.883995456671</v>
      </c>
      <c r="H1047" s="30">
        <f>(J1047*'data'!$C$16+K1047*OFFSET('data'!$C$17,0,$D$3)-I1046*(OFFSET('data'!$C$18,0,$D$3)+'data'!$C$19+OFFSET('data'!$C$20,0,$D$3)))*$C1047/60</f>
        <v>-0.690290493032503</v>
      </c>
      <c r="I1047" s="30">
        <f>(G1046/60)*$C1047/60+H1047+I1046</f>
        <v>22.9089062270312</v>
      </c>
      <c r="J1047" s="30">
        <f>J1046+('data'!$C$19*I1046-'data'!$C$16*J1046)*$C1047/60</f>
        <v>91.0617650211951</v>
      </c>
      <c r="K1047" s="30">
        <f>K1046+(OFFSET('data'!$C$20,0,$D$3)*I1046-OFFSET('data'!$C$17,0,$D$3)*K1046)*$C1047/60</f>
        <v>184.183323950544</v>
      </c>
      <c r="L1047" s="28">
        <f>$A1047/60</f>
        <v>86.8760144339082</v>
      </c>
      <c r="M1047" s="24">
        <f>I1047/'data'!$C$15*1000</f>
        <v>3.50002655818557</v>
      </c>
      <c r="N1047" s="24">
        <f>N1046+'data'!$G$21*(M1046-N1046)/60*C1046</f>
        <v>3.49239632737454</v>
      </c>
      <c r="O1047" s="25">
        <f>IF(N1047&lt;='data'!$G$22,1.89,1.47)</f>
        <v>1.47</v>
      </c>
      <c r="P1047" s="24">
        <f>$A1047</f>
        <v>5212.560866034490</v>
      </c>
      <c r="Q1047" s="29">
        <f>'data'!$G$23-'data'!$G$23*(1-('data'!$G$22^O1047)/('data'!$G$22^O1047+N1047^O1047))</f>
        <v>41.1440458439096</v>
      </c>
      <c r="R1047" s="29">
        <f>VLOOKUP(IF(P1047-'data'!$G$24&lt;0,0,P1047-'data'!$G$24),P2:Q1104,2)</f>
        <v>41.147618734117</v>
      </c>
    </row>
    <row r="1048" ht="20.05" customHeight="1">
      <c r="A1048" s="22">
        <f>$A1047+C1047</f>
        <v>5217.560866034490</v>
      </c>
      <c r="B1048" s="23">
        <v>3.5</v>
      </c>
      <c r="C1048" s="24">
        <v>5</v>
      </c>
      <c r="D1048" t="b" s="25">
        <f>D$3</f>
        <v>1</v>
      </c>
      <c r="E1048" s="24">
        <f>IF(B1048-B1047&gt;0,(B1048-B1047)/'data'!$G$26*100-1,E1047-C1048)</f>
        <v>-1585.188200270930</v>
      </c>
      <c r="F1048" s="25">
        <f>3600*(B1048*'data'!$C$15/1000-H1048-I1048)/C1048</f>
        <v>496.759831252044</v>
      </c>
      <c r="G1048" s="25">
        <f>IF(N1048&gt;B1048,0,IF(E1048&gt;0,'data'!$H$29,IF(F1048&lt;0,0,F1048)))</f>
        <v>496.759831252044</v>
      </c>
      <c r="H1048" s="30">
        <f>(J1048*'data'!$C$16+K1048*OFFSET('data'!$C$17,0,$D$3)-I1047*(OFFSET('data'!$C$18,0,$D$3)+'data'!$C$19+OFFSET('data'!$C$20,0,$D$3)))*$C1048/60</f>
        <v>-0.690117351552398</v>
      </c>
      <c r="I1048" s="30">
        <f>(G1047/60)*$C1048/60+H1048+I1047</f>
        <v>22.9089055358353</v>
      </c>
      <c r="J1048" s="30">
        <f>J1047+('data'!$C$19*I1047-'data'!$C$16*J1047)*$C1048/60</f>
        <v>91.0810444674412</v>
      </c>
      <c r="K1048" s="30">
        <f>K1047+(OFFSET('data'!$C$20,0,$D$3)*I1047-OFFSET('data'!$C$17,0,$D$3)*K1047)*$C1048/60</f>
        <v>184.339635398929</v>
      </c>
      <c r="L1048" s="28">
        <f>$A1048/60</f>
        <v>86.9593477672415</v>
      </c>
      <c r="M1048" s="24">
        <f>I1048/'data'!$C$15*1000</f>
        <v>3.50002645258454</v>
      </c>
      <c r="N1048" s="24">
        <f>N1047+'data'!$G$21*(M1047-N1047)/60*C1047</f>
        <v>3.49248611392744</v>
      </c>
      <c r="O1048" s="25">
        <f>IF(N1048&lt;='data'!$G$22,1.89,1.47)</f>
        <v>1.47</v>
      </c>
      <c r="P1048" s="24">
        <f>$A1048</f>
        <v>5217.560866034490</v>
      </c>
      <c r="Q1048" s="29">
        <f>'data'!$G$23-'data'!$G$23*(1-('data'!$G$22^O1048)/('data'!$G$22^O1048+N1048^O1048))</f>
        <v>41.1431788395949</v>
      </c>
      <c r="R1048" s="29">
        <f>VLOOKUP(IF(P1048-'data'!$G$24&lt;0,0,P1048-'data'!$G$24),P2:Q1104,2)</f>
        <v>41.146709529432</v>
      </c>
    </row>
    <row r="1049" ht="20.05" customHeight="1">
      <c r="A1049" s="22">
        <f>$A1048+C1048</f>
        <v>5222.560866034490</v>
      </c>
      <c r="B1049" s="23">
        <v>3.5</v>
      </c>
      <c r="C1049" s="24">
        <v>5</v>
      </c>
      <c r="D1049" t="b" s="25">
        <f>D$3</f>
        <v>1</v>
      </c>
      <c r="E1049" s="24">
        <f>IF(B1049-B1048&gt;0,(B1049-B1048)/'data'!$G$26*100-1,E1048-C1049)</f>
        <v>-1590.188200270930</v>
      </c>
      <c r="F1049" s="25">
        <f>3600*(B1049*'data'!$C$15/1000-H1049-I1049)/C1049</f>
        <v>496.636159048522</v>
      </c>
      <c r="G1049" s="25">
        <f>IF(N1049&gt;B1049,0,IF(E1049&gt;0,'data'!$H$29,IF(F1049&lt;0,0,F1049)))</f>
        <v>496.636159048522</v>
      </c>
      <c r="H1049" s="30">
        <f>(J1049*'data'!$C$16+K1049*OFFSET('data'!$C$17,0,$D$3)-I1048*(OFFSET('data'!$C$18,0,$D$3)+'data'!$C$19+OFFSET('data'!$C$20,0,$D$3)))*$C1049/60</f>
        <v>-0.689944897337662</v>
      </c>
      <c r="I1049" s="30">
        <f>(G1048/60)*$C1049/60+H1049+I1048</f>
        <v>22.9089048485699</v>
      </c>
      <c r="J1049" s="30">
        <f>J1048+('data'!$C$19*I1048-'data'!$C$16*J1048)*$C1049/60</f>
        <v>91.1002107582998</v>
      </c>
      <c r="K1049" s="30">
        <f>K1048+(OFFSET('data'!$C$20,0,$D$3)*I1048-OFFSET('data'!$C$17,0,$D$3)*K1048)*$C1049/60</f>
        <v>184.495886876974</v>
      </c>
      <c r="L1049" s="28">
        <f>$A1049/60</f>
        <v>87.0426811005748</v>
      </c>
      <c r="M1049" s="24">
        <f>I1049/'data'!$C$15*1000</f>
        <v>3.50002634758402</v>
      </c>
      <c r="N1049" s="24">
        <f>N1048+'data'!$G$21*(M1048-N1048)/60*C1048</f>
        <v>3.49257484270019</v>
      </c>
      <c r="O1049" s="25">
        <f>IF(N1049&lt;='data'!$G$22,1.89,1.47)</f>
        <v>1.47</v>
      </c>
      <c r="P1049" s="24">
        <f>$A1049</f>
        <v>5222.560866034490</v>
      </c>
      <c r="Q1049" s="29">
        <f>'data'!$G$23-'data'!$G$23*(1-('data'!$G$22^O1049)/('data'!$G$22^O1049+N1049^O1049))</f>
        <v>41.1423220751088</v>
      </c>
      <c r="R1049" s="29">
        <f>VLOOKUP(IF(P1049-'data'!$G$24&lt;0,0,P1049-'data'!$G$24),P2:Q1104,2)</f>
        <v>41.1458110639849</v>
      </c>
    </row>
    <row r="1050" ht="20.05" customHeight="1">
      <c r="A1050" s="22">
        <f>$A1049+C1049</f>
        <v>5227.560866034490</v>
      </c>
      <c r="B1050" s="23">
        <v>3.5</v>
      </c>
      <c r="C1050" s="24">
        <v>5</v>
      </c>
      <c r="D1050" t="b" s="25">
        <f>D$3</f>
        <v>1</v>
      </c>
      <c r="E1050" s="24">
        <f>IF(B1050-B1049&gt;0,(B1050-B1049)/'data'!$G$26*100-1,E1049-C1050)</f>
        <v>-1595.188200270930</v>
      </c>
      <c r="F1050" s="25">
        <f>3600*(B1050*'data'!$C$15/1000-H1050-I1050)/C1050</f>
        <v>496.512976049184</v>
      </c>
      <c r="G1050" s="25">
        <f>IF(N1050&gt;B1050,0,IF(E1050&gt;0,'data'!$H$29,IF(F1050&lt;0,0,F1050)))</f>
        <v>496.512976049184</v>
      </c>
      <c r="H1050" s="30">
        <f>(J1050*'data'!$C$16+K1050*OFFSET('data'!$C$17,0,$D$3)-I1049*(OFFSET('data'!$C$18,0,$D$3)+'data'!$C$19+OFFSET('data'!$C$20,0,$D$3)))*$C1050/60</f>
        <v>-0.689773126480782</v>
      </c>
      <c r="I1050" s="30">
        <f>(G1049/60)*$C1050/60+H1050+I1049</f>
        <v>22.9089041652121</v>
      </c>
      <c r="J1050" s="30">
        <f>J1049+('data'!$C$19*I1049-'data'!$C$16*J1049)*$C1050/60</f>
        <v>91.1192645579022</v>
      </c>
      <c r="K1050" s="30">
        <f>K1049+(OFFSET('data'!$C$20,0,$D$3)*I1049-OFFSET('data'!$C$17,0,$D$3)*K1049)*$C1050/60</f>
        <v>184.652078407724</v>
      </c>
      <c r="L1050" s="28">
        <f>$A1050/60</f>
        <v>87.1260144339082</v>
      </c>
      <c r="M1050" s="24">
        <f>I1050/'data'!$C$15*1000</f>
        <v>3.5000262431805</v>
      </c>
      <c r="N1050" s="24">
        <f>N1049+'data'!$G$21*(M1049-N1049)/60*C1049</f>
        <v>3.49266252614699</v>
      </c>
      <c r="O1050" s="25">
        <f>IF(N1050&lt;='data'!$G$22,1.89,1.47)</f>
        <v>1.47</v>
      </c>
      <c r="P1050" s="24">
        <f>$A1050</f>
        <v>5227.560866034490</v>
      </c>
      <c r="Q1050" s="29">
        <f>'data'!$G$23-'data'!$G$23*(1-('data'!$G$22^O1050)/('data'!$G$22^O1050+N1050^O1050))</f>
        <v>41.141475429288</v>
      </c>
      <c r="R1050" s="29">
        <f>VLOOKUP(IF(P1050-'data'!$G$24&lt;0,0,P1050-'data'!$G$24),P2:Q1104,2)</f>
        <v>41.1449232106741</v>
      </c>
    </row>
    <row r="1051" ht="20.05" customHeight="1">
      <c r="A1051" s="22">
        <f>$A1050+C1050</f>
        <v>5232.560866034490</v>
      </c>
      <c r="B1051" s="23">
        <v>3.5</v>
      </c>
      <c r="C1051" s="24">
        <v>5</v>
      </c>
      <c r="D1051" t="b" s="25">
        <f>D$3</f>
        <v>1</v>
      </c>
      <c r="E1051" s="24">
        <f>IF(B1051-B1050&gt;0,(B1051-B1050)/'data'!$G$26*100-1,E1050-C1051)</f>
        <v>-1600.188200270930</v>
      </c>
      <c r="F1051" s="25">
        <f>3600*(B1051*'data'!$C$15/1000-H1051-I1051)/C1051</f>
        <v>496.390279473739</v>
      </c>
      <c r="G1051" s="25">
        <f>IF(N1051&gt;B1051,0,IF(E1051&gt;0,'data'!$H$29,IF(F1051&lt;0,0,F1051)))</f>
        <v>496.390279473739</v>
      </c>
      <c r="H1051" s="30">
        <f>(J1051*'data'!$C$16+K1051*OFFSET('data'!$C$17,0,$D$3)-I1050*(OFFSET('data'!$C$18,0,$D$3)+'data'!$C$19+OFFSET('data'!$C$20,0,$D$3)))*$C1051/60</f>
        <v>-0.689602035097142</v>
      </c>
      <c r="I1051" s="30">
        <f>(G1050/60)*$C1051/60+H1051+I1050</f>
        <v>22.9089034857388</v>
      </c>
      <c r="J1051" s="30">
        <f>J1050+('data'!$C$19*I1050-'data'!$C$16*J1050)*$C1051/60</f>
        <v>91.1382065264817</v>
      </c>
      <c r="K1051" s="30">
        <f>K1050+(OFFSET('data'!$C$20,0,$D$3)*I1050-OFFSET('data'!$C$17,0,$D$3)*K1050)*$C1051/60</f>
        <v>184.808210014214</v>
      </c>
      <c r="L1051" s="28">
        <f>$A1051/60</f>
        <v>87.2093477672415</v>
      </c>
      <c r="M1051" s="24">
        <f>I1051/'data'!$C$15*1000</f>
        <v>3.50002613937045</v>
      </c>
      <c r="N1051" s="24">
        <f>N1050+'data'!$G$21*(M1050-N1050)/60*C1050</f>
        <v>3.49274917657544</v>
      </c>
      <c r="O1051" s="25">
        <f>IF(N1051&lt;='data'!$G$22,1.89,1.47)</f>
        <v>1.47</v>
      </c>
      <c r="P1051" s="24">
        <f>$A1051</f>
        <v>5232.560866034490</v>
      </c>
      <c r="Q1051" s="29">
        <f>'data'!$G$23-'data'!$G$23*(1-('data'!$G$22^O1051)/('data'!$G$22^O1051+N1051^O1051))</f>
        <v>41.1406387824092</v>
      </c>
      <c r="R1051" s="29">
        <f>VLOOKUP(IF(P1051-'data'!$G$24&lt;0,0,P1051-'data'!$G$24),P2:Q1104,2)</f>
        <v>41.1440458439096</v>
      </c>
    </row>
    <row r="1052" ht="20.05" customHeight="1">
      <c r="A1052" s="22">
        <f>$A1051+C1051</f>
        <v>5237.560866034490</v>
      </c>
      <c r="B1052" s="23">
        <v>3.5</v>
      </c>
      <c r="C1052" s="24">
        <v>5</v>
      </c>
      <c r="D1052" t="b" s="25">
        <f>D$3</f>
        <v>1</v>
      </c>
      <c r="E1052" s="24">
        <f>IF(B1052-B1051&gt;0,(B1052-B1051)/'data'!$G$26*100-1,E1051-C1052)</f>
        <v>-1605.188200270930</v>
      </c>
      <c r="F1052" s="25">
        <f>3600*(B1052*'data'!$C$15/1000-H1052-I1052)/C1052</f>
        <v>496.268066557831</v>
      </c>
      <c r="G1052" s="25">
        <f>IF(N1052&gt;B1052,0,IF(E1052&gt;0,'data'!$H$29,IF(F1052&lt;0,0,F1052)))</f>
        <v>496.268066557831</v>
      </c>
      <c r="H1052" s="30">
        <f>(J1052*'data'!$C$16+K1052*OFFSET('data'!$C$17,0,$D$3)-I1051*(OFFSET('data'!$C$18,0,$D$3)+'data'!$C$19+OFFSET('data'!$C$20,0,$D$3)))*$C1052/60</f>
        <v>-0.689431619324858</v>
      </c>
      <c r="I1052" s="30">
        <f>(G1051/60)*$C1052/60+H1052+I1051</f>
        <v>22.9089028101275</v>
      </c>
      <c r="J1052" s="30">
        <f>J1051+('data'!$C$19*I1051-'data'!$C$16*J1051)*$C1052/60</f>
        <v>91.1570373203966</v>
      </c>
      <c r="K1052" s="30">
        <f>K1051+(OFFSET('data'!$C$20,0,$D$3)*I1051-OFFSET('data'!$C$17,0,$D$3)*K1051)*$C1052/60</f>
        <v>184.964281719470</v>
      </c>
      <c r="L1052" s="28">
        <f>$A1052/60</f>
        <v>87.2926811005748</v>
      </c>
      <c r="M1052" s="24">
        <f>I1052/'data'!$C$15*1000</f>
        <v>3.50002603615044</v>
      </c>
      <c r="N1052" s="24">
        <f>N1051+'data'!$G$21*(M1051-N1051)/60*C1051</f>
        <v>3.49283480614827</v>
      </c>
      <c r="O1052" s="25">
        <f>IF(N1052&lt;='data'!$G$22,1.89,1.47)</f>
        <v>1.47</v>
      </c>
      <c r="P1052" s="24">
        <f>$A1052</f>
        <v>5237.560866034490</v>
      </c>
      <c r="Q1052" s="29">
        <f>'data'!$G$23-'data'!$G$23*(1-('data'!$G$22^O1052)/('data'!$G$22^O1052+N1052^O1052))</f>
        <v>41.1398120161724</v>
      </c>
      <c r="R1052" s="29">
        <f>VLOOKUP(IF(P1052-'data'!$G$24&lt;0,0,P1052-'data'!$G$24),P2:Q1104,2)</f>
        <v>41.1431788395949</v>
      </c>
    </row>
    <row r="1053" ht="20.05" customHeight="1">
      <c r="A1053" s="22">
        <f>$A1052+C1052</f>
        <v>5242.560866034490</v>
      </c>
      <c r="B1053" s="23">
        <v>3.5</v>
      </c>
      <c r="C1053" s="24">
        <v>5</v>
      </c>
      <c r="D1053" t="b" s="25">
        <f>D$3</f>
        <v>1</v>
      </c>
      <c r="E1053" s="24">
        <f>IF(B1053-B1052&gt;0,(B1053-B1052)/'data'!$G$26*100-1,E1052-C1053)</f>
        <v>-1610.188200270930</v>
      </c>
      <c r="F1053" s="25">
        <f>3600*(B1053*'data'!$C$15/1000-H1053-I1053)/C1053</f>
        <v>496.146334553621</v>
      </c>
      <c r="G1053" s="25">
        <f>IF(N1053&gt;B1053,0,IF(E1053&gt;0,'data'!$H$29,IF(F1053&lt;0,0,F1053)))</f>
        <v>496.146334553621</v>
      </c>
      <c r="H1053" s="30">
        <f>(J1053*'data'!$C$16+K1053*OFFSET('data'!$C$17,0,$D$3)-I1052*(OFFSET('data'!$C$18,0,$D$3)+'data'!$C$19+OFFSET('data'!$C$20,0,$D$3)))*$C1053/60</f>
        <v>-0.689261875324689</v>
      </c>
      <c r="I1053" s="30">
        <f>(G1052/60)*$C1053/60+H1053+I1052</f>
        <v>22.9089021383554</v>
      </c>
      <c r="J1053" s="30">
        <f>J1052+('data'!$C$19*I1052-'data'!$C$16*J1052)*$C1053/60</f>
        <v>91.17575759215291</v>
      </c>
      <c r="K1053" s="30">
        <f>K1052+(OFFSET('data'!$C$20,0,$D$3)*I1052-OFFSET('data'!$C$17,0,$D$3)*K1052)*$C1053/60</f>
        <v>185.120293546510</v>
      </c>
      <c r="L1053" s="28">
        <f>$A1053/60</f>
        <v>87.3760144339082</v>
      </c>
      <c r="M1053" s="24">
        <f>I1053/'data'!$C$15*1000</f>
        <v>3.50002593351699</v>
      </c>
      <c r="N1053" s="24">
        <f>N1052+'data'!$G$21*(M1052-N1052)/60*C1052</f>
        <v>3.49291942688504</v>
      </c>
      <c r="O1053" s="25">
        <f>IF(N1053&lt;='data'!$G$22,1.89,1.47)</f>
        <v>1.47</v>
      </c>
      <c r="P1053" s="24">
        <f>$A1053</f>
        <v>5242.560866034490</v>
      </c>
      <c r="Q1053" s="29">
        <f>'data'!$G$23-'data'!$G$23*(1-('data'!$G$22^O1053)/('data'!$G$22^O1053+N1053^O1053))</f>
        <v>41.1389950136832</v>
      </c>
      <c r="R1053" s="29">
        <f>VLOOKUP(IF(P1053-'data'!$G$24&lt;0,0,P1053-'data'!$G$24),P2:Q1104,2)</f>
        <v>41.1423220751088</v>
      </c>
    </row>
    <row r="1054" ht="20.05" customHeight="1">
      <c r="A1054" s="22">
        <f>$A1053+C1053</f>
        <v>5247.560866034490</v>
      </c>
      <c r="B1054" s="23">
        <v>3.5</v>
      </c>
      <c r="C1054" s="24">
        <v>5</v>
      </c>
      <c r="D1054" t="b" s="25">
        <f>D$3</f>
        <v>1</v>
      </c>
      <c r="E1054" s="24">
        <f>IF(B1054-B1053&gt;0,(B1054-B1053)/'data'!$G$26*100-1,E1053-C1054)</f>
        <v>-1615.188200270930</v>
      </c>
      <c r="F1054" s="25">
        <f>3600*(B1054*'data'!$C$15/1000-H1054-I1054)/C1054</f>
        <v>496.025080729229</v>
      </c>
      <c r="G1054" s="25">
        <f>IF(N1054&gt;B1054,0,IF(E1054&gt;0,'data'!$H$29,IF(F1054&lt;0,0,F1054)))</f>
        <v>496.025080729229</v>
      </c>
      <c r="H1054" s="30">
        <f>(J1054*'data'!$C$16+K1054*OFFSET('data'!$C$17,0,$D$3)-I1053*(OFFSET('data'!$C$18,0,$D$3)+'data'!$C$19+OFFSET('data'!$C$20,0,$D$3)))*$C1054/60</f>
        <v>-0.689092799279855</v>
      </c>
      <c r="I1054" s="30">
        <f>(G1053/60)*$C1054/60+H1054+I1053</f>
        <v>22.9089014704</v>
      </c>
      <c r="J1054" s="30">
        <f>J1053+('data'!$C$19*I1053-'data'!$C$16*J1053)*$C1054/60</f>
        <v>91.1943679904269</v>
      </c>
      <c r="K1054" s="30">
        <f>K1053+(OFFSET('data'!$C$20,0,$D$3)*I1053-OFFSET('data'!$C$17,0,$D$3)*K1053)*$C1054/60</f>
        <v>185.276245518342</v>
      </c>
      <c r="L1054" s="28">
        <f>$A1054/60</f>
        <v>87.4593477672415</v>
      </c>
      <c r="M1054" s="24">
        <f>I1054/'data'!$C$15*1000</f>
        <v>3.50002583146665</v>
      </c>
      <c r="N1054" s="24">
        <f>N1053+'data'!$G$21*(M1053-N1053)/60*C1053</f>
        <v>3.49300305066385</v>
      </c>
      <c r="O1054" s="25">
        <f>IF(N1054&lt;='data'!$G$22,1.89,1.47)</f>
        <v>1.47</v>
      </c>
      <c r="P1054" s="24">
        <f>$A1054</f>
        <v>5247.560866034490</v>
      </c>
      <c r="Q1054" s="29">
        <f>'data'!$G$23-'data'!$G$23*(1-('data'!$G$22^O1054)/('data'!$G$22^O1054+N1054^O1054))</f>
        <v>41.1381876594365</v>
      </c>
      <c r="R1054" s="29">
        <f>VLOOKUP(IF(P1054-'data'!$G$24&lt;0,0,P1054-'data'!$G$24),P2:Q1104,2)</f>
        <v>41.141475429288</v>
      </c>
    </row>
    <row r="1055" ht="20.05" customHeight="1">
      <c r="A1055" s="22">
        <f>$A1054+C1054</f>
        <v>5252.560866034490</v>
      </c>
      <c r="B1055" s="23">
        <v>3.5</v>
      </c>
      <c r="C1055" s="24">
        <v>5</v>
      </c>
      <c r="D1055" t="b" s="25">
        <f>D$3</f>
        <v>1</v>
      </c>
      <c r="E1055" s="24">
        <f>IF(B1055-B1054&gt;0,(B1055-B1054)/'data'!$G$26*100-1,E1054-C1055)</f>
        <v>-1620.188200270930</v>
      </c>
      <c r="F1055" s="25">
        <f>3600*(B1055*'data'!$C$15/1000-H1055-I1055)/C1055</f>
        <v>495.904302368657</v>
      </c>
      <c r="G1055" s="25">
        <f>IF(N1055&gt;B1055,0,IF(E1055&gt;0,'data'!$H$29,IF(F1055&lt;0,0,F1055)))</f>
        <v>495.904302368657</v>
      </c>
      <c r="H1055" s="30">
        <f>(J1055*'data'!$C$16+K1055*OFFSET('data'!$C$17,0,$D$3)-I1054*(OFFSET('data'!$C$18,0,$D$3)+'data'!$C$19+OFFSET('data'!$C$20,0,$D$3)))*$C1055/60</f>
        <v>-0.688924387395938</v>
      </c>
      <c r="I1055" s="30">
        <f>(G1054/60)*$C1055/60+H1055+I1054</f>
        <v>22.9089008062391</v>
      </c>
      <c r="J1055" s="30">
        <f>J1054+('data'!$C$19*I1054-'data'!$C$16*J1054)*$C1055/60</f>
        <v>91.21286916008781</v>
      </c>
      <c r="K1055" s="30">
        <f>K1054+(OFFSET('data'!$C$20,0,$D$3)*I1054-OFFSET('data'!$C$17,0,$D$3)*K1054)*$C1055/60</f>
        <v>185.432137657965</v>
      </c>
      <c r="L1055" s="28">
        <f>$A1055/60</f>
        <v>87.5426811005748</v>
      </c>
      <c r="M1055" s="24">
        <f>I1055/'data'!$C$15*1000</f>
        <v>3.50002572999604</v>
      </c>
      <c r="N1055" s="24">
        <f>N1054+'data'!$G$21*(M1054-N1054)/60*C1054</f>
        <v>3.49308568922298</v>
      </c>
      <c r="O1055" s="25">
        <f>IF(N1055&lt;='data'!$G$22,1.89,1.47)</f>
        <v>1.47</v>
      </c>
      <c r="P1055" s="24">
        <f>$A1055</f>
        <v>5252.560866034490</v>
      </c>
      <c r="Q1055" s="29">
        <f>'data'!$G$23-'data'!$G$23*(1-('data'!$G$22^O1055)/('data'!$G$22^O1055+N1055^O1055))</f>
        <v>41.1373898392994</v>
      </c>
      <c r="R1055" s="29">
        <f>VLOOKUP(IF(P1055-'data'!$G$24&lt;0,0,P1055-'data'!$G$24),P2:Q1104,2)</f>
        <v>41.1406387824092</v>
      </c>
    </row>
    <row r="1056" ht="20.05" customHeight="1">
      <c r="A1056" s="22">
        <f>$A1055+C1055</f>
        <v>5257.560866034490</v>
      </c>
      <c r="B1056" s="23">
        <v>3.5</v>
      </c>
      <c r="C1056" s="24">
        <v>5</v>
      </c>
      <c r="D1056" t="b" s="25">
        <f>D$3</f>
        <v>1</v>
      </c>
      <c r="E1056" s="24">
        <f>IF(B1056-B1055&gt;0,(B1056-B1055)/'data'!$G$26*100-1,E1055-C1056)</f>
        <v>-1625.188200270930</v>
      </c>
      <c r="F1056" s="25">
        <f>3600*(B1056*'data'!$C$15/1000-H1056-I1056)/C1056</f>
        <v>495.783996771987</v>
      </c>
      <c r="G1056" s="25">
        <f>IF(N1056&gt;B1056,0,IF(E1056&gt;0,'data'!$H$29,IF(F1056&lt;0,0,F1056)))</f>
        <v>495.783996771987</v>
      </c>
      <c r="H1056" s="30">
        <f>(J1056*'data'!$C$16+K1056*OFFSET('data'!$C$17,0,$D$3)-I1055*(OFFSET('data'!$C$18,0,$D$3)+'data'!$C$19+OFFSET('data'!$C$20,0,$D$3)))*$C1056/60</f>
        <v>-0.688756635900752</v>
      </c>
      <c r="I1056" s="30">
        <f>(G1055/60)*$C1056/60+H1056+I1055</f>
        <v>22.9089001458504</v>
      </c>
      <c r="J1056" s="30">
        <f>J1055+('data'!$C$19*I1055-'data'!$C$16*J1055)*$C1056/60</f>
        <v>91.2312617422198</v>
      </c>
      <c r="K1056" s="30">
        <f>K1055+(OFFSET('data'!$C$20,0,$D$3)*I1055-OFFSET('data'!$C$17,0,$D$3)*K1055)*$C1056/60</f>
        <v>185.587969988370</v>
      </c>
      <c r="L1056" s="28">
        <f>$A1056/60</f>
        <v>87.6260144339082</v>
      </c>
      <c r="M1056" s="24">
        <f>I1056/'data'!$C$15*1000</f>
        <v>3.50002562910174</v>
      </c>
      <c r="N1056" s="24">
        <f>N1055+'data'!$G$21*(M1055-N1055)/60*C1055</f>
        <v>3.49316735416253</v>
      </c>
      <c r="O1056" s="25">
        <f>IF(N1056&lt;='data'!$G$22,1.89,1.47)</f>
        <v>1.47</v>
      </c>
      <c r="P1056" s="24">
        <f>$A1056</f>
        <v>5257.560866034490</v>
      </c>
      <c r="Q1056" s="29">
        <f>'data'!$G$23-'data'!$G$23*(1-('data'!$G$22^O1056)/('data'!$G$22^O1056+N1056^O1056))</f>
        <v>41.1366014404951</v>
      </c>
      <c r="R1056" s="29">
        <f>VLOOKUP(IF(P1056-'data'!$G$24&lt;0,0,P1056-'data'!$G$24),P2:Q1104,2)</f>
        <v>41.1398120161724</v>
      </c>
    </row>
    <row r="1057" ht="20.05" customHeight="1">
      <c r="A1057" s="22">
        <f>$A1056+C1056</f>
        <v>5262.560866034490</v>
      </c>
      <c r="B1057" s="23">
        <v>3.5</v>
      </c>
      <c r="C1057" s="24">
        <v>5</v>
      </c>
      <c r="D1057" t="b" s="25">
        <f>D$3</f>
        <v>1</v>
      </c>
      <c r="E1057" s="24">
        <f>IF(B1057-B1056&gt;0,(B1057-B1056)/'data'!$G$26*100-1,E1056-C1057)</f>
        <v>-1630.188200270930</v>
      </c>
      <c r="F1057" s="25">
        <f>3600*(B1057*'data'!$C$15/1000-H1057-I1057)/C1057</f>
        <v>495.664161255126</v>
      </c>
      <c r="G1057" s="25">
        <f>IF(N1057&gt;B1057,0,IF(E1057&gt;0,'data'!$H$29,IF(F1057&lt;0,0,F1057)))</f>
        <v>495.664161255126</v>
      </c>
      <c r="H1057" s="30">
        <f>(J1057*'data'!$C$16+K1057*OFFSET('data'!$C$17,0,$D$3)-I1056*(OFFSET('data'!$C$18,0,$D$3)+'data'!$C$19+OFFSET('data'!$C$20,0,$D$3)))*$C1057/60</f>
        <v>-0.68858954104419</v>
      </c>
      <c r="I1057" s="30">
        <f>(G1056/60)*$C1057/60+H1057+I1056</f>
        <v>22.9088994892117</v>
      </c>
      <c r="J1057" s="30">
        <f>J1056+('data'!$C$19*I1056-'data'!$C$16*J1056)*$C1057/60</f>
        <v>91.2495463741445</v>
      </c>
      <c r="K1057" s="30">
        <f>K1056+(OFFSET('data'!$C$20,0,$D$3)*I1056-OFFSET('data'!$C$17,0,$D$3)*K1056)*$C1057/60</f>
        <v>185.743742532537</v>
      </c>
      <c r="L1057" s="28">
        <f>$A1057/60</f>
        <v>87.7093477672415</v>
      </c>
      <c r="M1057" s="24">
        <f>I1057/'data'!$C$15*1000</f>
        <v>3.50002552878037</v>
      </c>
      <c r="N1057" s="24">
        <f>N1056+'data'!$G$21*(M1056-N1056)/60*C1056</f>
        <v>3.49324805694608</v>
      </c>
      <c r="O1057" s="25">
        <f>IF(N1057&lt;='data'!$G$22,1.89,1.47)</f>
        <v>1.47</v>
      </c>
      <c r="P1057" s="24">
        <f>$A1057</f>
        <v>5262.560866034490</v>
      </c>
      <c r="Q1057" s="29">
        <f>'data'!$G$23-'data'!$G$23*(1-('data'!$G$22^O1057)/('data'!$G$22^O1057+N1057^O1057))</f>
        <v>41.1358223515863</v>
      </c>
      <c r="R1057" s="29">
        <f>VLOOKUP(IF(P1057-'data'!$G$24&lt;0,0,P1057-'data'!$G$24),P2:Q1104,2)</f>
        <v>41.1389950136832</v>
      </c>
    </row>
    <row r="1058" ht="20.05" customHeight="1">
      <c r="A1058" s="22">
        <f>$A1057+C1057</f>
        <v>5267.560866034490</v>
      </c>
      <c r="B1058" s="23">
        <v>3.5</v>
      </c>
      <c r="C1058" s="24">
        <v>5</v>
      </c>
      <c r="D1058" t="b" s="25">
        <f>D$3</f>
        <v>1</v>
      </c>
      <c r="E1058" s="24">
        <f>IF(B1058-B1057&gt;0,(B1058-B1057)/'data'!$G$26*100-1,E1057-C1058)</f>
        <v>-1635.188200270930</v>
      </c>
      <c r="F1058" s="25">
        <f>3600*(B1058*'data'!$C$15/1000-H1058-I1058)/C1058</f>
        <v>495.544793149431</v>
      </c>
      <c r="G1058" s="25">
        <f>IF(N1058&gt;B1058,0,IF(E1058&gt;0,'data'!$H$29,IF(F1058&lt;0,0,F1058)))</f>
        <v>495.544793149431</v>
      </c>
      <c r="H1058" s="30">
        <f>(J1058*'data'!$C$16+K1058*OFFSET('data'!$C$17,0,$D$3)-I1057*(OFFSET('data'!$C$18,0,$D$3)+'data'!$C$19+OFFSET('data'!$C$20,0,$D$3)))*$C1058/60</f>
        <v>-0.688423099098103</v>
      </c>
      <c r="I1058" s="30">
        <f>(G1057/60)*$C1058/60+H1058+I1057</f>
        <v>22.9088988363013</v>
      </c>
      <c r="J1058" s="30">
        <f>J1057+('data'!$C$19*I1057-'data'!$C$16*J1057)*$C1058/60</f>
        <v>91.2677236894429</v>
      </c>
      <c r="K1058" s="30">
        <f>K1057+(OFFSET('data'!$C$20,0,$D$3)*I1057-OFFSET('data'!$C$17,0,$D$3)*K1057)*$C1058/60</f>
        <v>185.899455313439</v>
      </c>
      <c r="L1058" s="28">
        <f>$A1058/60</f>
        <v>87.7926811005748</v>
      </c>
      <c r="M1058" s="24">
        <f>I1058/'data'!$C$15*1000</f>
        <v>3.50002542902861</v>
      </c>
      <c r="N1058" s="24">
        <f>N1057+'data'!$G$21*(M1057-N1057)/60*C1057</f>
        <v>3.49332780890227</v>
      </c>
      <c r="O1058" s="25">
        <f>IF(N1058&lt;='data'!$G$22,1.89,1.47)</f>
        <v>1.47</v>
      </c>
      <c r="P1058" s="24">
        <f>$A1058</f>
        <v>5267.560866034490</v>
      </c>
      <c r="Q1058" s="29">
        <f>'data'!$G$23-'data'!$G$23*(1-('data'!$G$22^O1058)/('data'!$G$22^O1058+N1058^O1058))</f>
        <v>41.1350524624593</v>
      </c>
      <c r="R1058" s="29">
        <f>VLOOKUP(IF(P1058-'data'!$G$24&lt;0,0,P1058-'data'!$G$24),P2:Q1104,2)</f>
        <v>41.1381876594365</v>
      </c>
    </row>
    <row r="1059" ht="20.05" customHeight="1">
      <c r="A1059" s="22">
        <f>$A1058+C1058</f>
        <v>5272.560866034490</v>
      </c>
      <c r="B1059" s="23">
        <v>3.5</v>
      </c>
      <c r="C1059" s="24">
        <v>5</v>
      </c>
      <c r="D1059" t="b" s="25">
        <f>D$3</f>
        <v>1</v>
      </c>
      <c r="E1059" s="24">
        <f>IF(B1059-B1058&gt;0,(B1059-B1058)/'data'!$G$26*100-1,E1058-C1059)</f>
        <v>-1640.188200270930</v>
      </c>
      <c r="F1059" s="25">
        <f>3600*(B1059*'data'!$C$15/1000-H1059-I1059)/C1059</f>
        <v>495.425889802284</v>
      </c>
      <c r="G1059" s="25">
        <f>IF(N1059&gt;B1059,0,IF(E1059&gt;0,'data'!$H$29,IF(F1059&lt;0,0,F1059)))</f>
        <v>495.425889802284</v>
      </c>
      <c r="H1059" s="30">
        <f>(J1059*'data'!$C$16+K1059*OFFSET('data'!$C$17,0,$D$3)-I1058*(OFFSET('data'!$C$18,0,$D$3)+'data'!$C$19+OFFSET('data'!$C$20,0,$D$3)))*$C1059/60</f>
        <v>-0.688257306356198</v>
      </c>
      <c r="I1059" s="30">
        <f>(G1058/60)*$C1059/60+H1059+I1058</f>
        <v>22.9088981870971</v>
      </c>
      <c r="J1059" s="30">
        <f>J1058+('data'!$C$19*I1058-'data'!$C$16*J1058)*$C1059/60</f>
        <v>91.2857943179775</v>
      </c>
      <c r="K1059" s="30">
        <f>K1058+(OFFSET('data'!$C$20,0,$D$3)*I1058-OFFSET('data'!$C$17,0,$D$3)*K1058)*$C1059/60</f>
        <v>186.055108354039</v>
      </c>
      <c r="L1059" s="28">
        <f>$A1059/60</f>
        <v>87.8760144339082</v>
      </c>
      <c r="M1059" s="24">
        <f>I1059/'data'!$C$15*1000</f>
        <v>3.50002532984308</v>
      </c>
      <c r="N1059" s="24">
        <f>N1058+'data'!$G$21*(M1058-N1058)/60*C1058</f>
        <v>3.49340662122639</v>
      </c>
      <c r="O1059" s="25">
        <f>IF(N1059&lt;='data'!$G$22,1.89,1.47)</f>
        <v>1.47</v>
      </c>
      <c r="P1059" s="24">
        <f>$A1059</f>
        <v>5272.560866034490</v>
      </c>
      <c r="Q1059" s="29">
        <f>'data'!$G$23-'data'!$G$23*(1-('data'!$G$22^O1059)/('data'!$G$22^O1059+N1059^O1059))</f>
        <v>41.1342916643084</v>
      </c>
      <c r="R1059" s="29">
        <f>VLOOKUP(IF(P1059-'data'!$G$24&lt;0,0,P1059-'data'!$G$24),P2:Q1104,2)</f>
        <v>41.1373898392994</v>
      </c>
    </row>
    <row r="1060" ht="20.05" customHeight="1">
      <c r="A1060" s="22">
        <f>$A1059+C1059</f>
        <v>5277.560866034490</v>
      </c>
      <c r="B1060" s="23">
        <v>3.5</v>
      </c>
      <c r="C1060" s="24">
        <v>5</v>
      </c>
      <c r="D1060" t="b" s="25">
        <f>D$3</f>
        <v>1</v>
      </c>
      <c r="E1060" s="24">
        <f>IF(B1060-B1059&gt;0,(B1060-B1059)/'data'!$G$26*100-1,E1059-C1060)</f>
        <v>-1645.188200270930</v>
      </c>
      <c r="F1060" s="25">
        <f>3600*(B1060*'data'!$C$15/1000-H1060-I1060)/C1060</f>
        <v>495.307448576310</v>
      </c>
      <c r="G1060" s="25">
        <f>IF(N1060&gt;B1060,0,IF(E1060&gt;0,'data'!$H$29,IF(F1060&lt;0,0,F1060)))</f>
        <v>495.307448576310</v>
      </c>
      <c r="H1060" s="30">
        <f>(J1060*'data'!$C$16+K1060*OFFSET('data'!$C$17,0,$D$3)-I1059*(OFFSET('data'!$C$18,0,$D$3)+'data'!$C$19+OFFSET('data'!$C$20,0,$D$3)))*$C1060/60</f>
        <v>-0.688092159133856</v>
      </c>
      <c r="I1060" s="30">
        <f>(G1059/60)*$C1060/60+H1060+I1059</f>
        <v>22.9088975415775</v>
      </c>
      <c r="J1060" s="30">
        <f>J1059+('data'!$C$19*I1059-'data'!$C$16*J1059)*$C1060/60</f>
        <v>91.30375888591389</v>
      </c>
      <c r="K1060" s="30">
        <f>K1059+(OFFSET('data'!$C$20,0,$D$3)*I1059-OFFSET('data'!$C$17,0,$D$3)*K1059)*$C1060/60</f>
        <v>186.210701677290</v>
      </c>
      <c r="L1060" s="28">
        <f>$A1060/60</f>
        <v>87.9593477672415</v>
      </c>
      <c r="M1060" s="24">
        <f>I1060/'data'!$C$15*1000</f>
        <v>3.50002523122049</v>
      </c>
      <c r="N1060" s="24">
        <f>N1059+'data'!$G$21*(M1059-N1059)/60*C1059</f>
        <v>3.49348450498195</v>
      </c>
      <c r="O1060" s="25">
        <f>IF(N1060&lt;='data'!$G$22,1.89,1.47)</f>
        <v>1.47</v>
      </c>
      <c r="P1060" s="24">
        <f>$A1060</f>
        <v>5277.560866034490</v>
      </c>
      <c r="Q1060" s="29">
        <f>'data'!$G$23-'data'!$G$23*(1-('data'!$G$22^O1060)/('data'!$G$22^O1060+N1060^O1060))</f>
        <v>41.1335398496199</v>
      </c>
      <c r="R1060" s="29">
        <f>VLOOKUP(IF(P1060-'data'!$G$24&lt;0,0,P1060-'data'!$G$24),P2:Q1104,2)</f>
        <v>41.1366014404951</v>
      </c>
    </row>
    <row r="1061" ht="20.05" customHeight="1">
      <c r="A1061" s="22">
        <f>$A1060+C1060</f>
        <v>5282.560866034490</v>
      </c>
      <c r="B1061" s="23">
        <v>3.5</v>
      </c>
      <c r="C1061" s="24">
        <v>5</v>
      </c>
      <c r="D1061" t="b" s="25">
        <f>D$3</f>
        <v>1</v>
      </c>
      <c r="E1061" s="24">
        <f>IF(B1061-B1060&gt;0,(B1061-B1060)/'data'!$G$26*100-1,E1060-C1061)</f>
        <v>-1650.188200270930</v>
      </c>
      <c r="F1061" s="25">
        <f>3600*(B1061*'data'!$C$15/1000-H1061-I1061)/C1061</f>
        <v>495.189466849614</v>
      </c>
      <c r="G1061" s="25">
        <f>IF(N1061&gt;B1061,0,IF(E1061&gt;0,'data'!$H$29,IF(F1061&lt;0,0,F1061)))</f>
        <v>495.189466849614</v>
      </c>
      <c r="H1061" s="30">
        <f>(J1061*'data'!$C$16+K1061*OFFSET('data'!$C$17,0,$D$3)-I1060*(OFFSET('data'!$C$18,0,$D$3)+'data'!$C$19+OFFSET('data'!$C$20,0,$D$3)))*$C1061/60</f>
        <v>-0.687927653768056</v>
      </c>
      <c r="I1061" s="30">
        <f>(G1060/60)*$C1061/60+H1061+I1060</f>
        <v>22.908896899721</v>
      </c>
      <c r="J1061" s="30">
        <f>J1060+('data'!$C$19*I1060-'data'!$C$16*J1060)*$C1061/60</f>
        <v>91.3216180157427</v>
      </c>
      <c r="K1061" s="30">
        <f>K1060+(OFFSET('data'!$C$20,0,$D$3)*I1060-OFFSET('data'!$C$17,0,$D$3)*K1060)*$C1061/60</f>
        <v>186.366235306138</v>
      </c>
      <c r="L1061" s="28">
        <f>$A1061/60</f>
        <v>88.0426811005748</v>
      </c>
      <c r="M1061" s="24">
        <f>I1061/'data'!$C$15*1000</f>
        <v>3.50002513315754</v>
      </c>
      <c r="N1061" s="24">
        <f>N1060+'data'!$G$21*(M1060-N1060)/60*C1060</f>
        <v>3.49356147110223</v>
      </c>
      <c r="O1061" s="25">
        <f>IF(N1061&lt;='data'!$G$22,1.89,1.47)</f>
        <v>1.47</v>
      </c>
      <c r="P1061" s="24">
        <f>$A1061</f>
        <v>5282.560866034490</v>
      </c>
      <c r="Q1061" s="29">
        <f>'data'!$G$23-'data'!$G$23*(1-('data'!$G$22^O1061)/('data'!$G$22^O1061+N1061^O1061))</f>
        <v>41.1327969121568</v>
      </c>
      <c r="R1061" s="29">
        <f>VLOOKUP(IF(P1061-'data'!$G$24&lt;0,0,P1061-'data'!$G$24),P2:Q1104,2)</f>
        <v>41.1358223515863</v>
      </c>
    </row>
    <row r="1062" ht="20.05" customHeight="1">
      <c r="A1062" s="22">
        <f>$A1061+C1061</f>
        <v>5287.560866034490</v>
      </c>
      <c r="B1062" s="23">
        <v>3.5</v>
      </c>
      <c r="C1062" s="24">
        <v>5</v>
      </c>
      <c r="D1062" t="b" s="25">
        <f>D$3</f>
        <v>1</v>
      </c>
      <c r="E1062" s="24">
        <f>IF(B1062-B1061&gt;0,(B1062-B1061)/'data'!$G$26*100-1,E1061-C1062)</f>
        <v>-1655.188200270930</v>
      </c>
      <c r="F1062" s="25">
        <f>3600*(B1062*'data'!$C$15/1000-H1062-I1062)/C1062</f>
        <v>495.071942015817</v>
      </c>
      <c r="G1062" s="25">
        <f>IF(N1062&gt;B1062,0,IF(E1062&gt;0,'data'!$H$29,IF(F1062&lt;0,0,F1062)))</f>
        <v>495.071942015817</v>
      </c>
      <c r="H1062" s="30">
        <f>(J1062*'data'!$C$16+K1062*OFFSET('data'!$C$17,0,$D$3)-I1061*(OFFSET('data'!$C$18,0,$D$3)+'data'!$C$19+OFFSET('data'!$C$20,0,$D$3)))*$C1062/60</f>
        <v>-0.687763786617227</v>
      </c>
      <c r="I1062" s="30">
        <f>(G1061/60)*$C1062/60+H1062+I1061</f>
        <v>22.908896261506</v>
      </c>
      <c r="J1062" s="30">
        <f>J1061+('data'!$C$19*I1061-'data'!$C$16*J1061)*$C1062/60</f>
        <v>91.3393723263009</v>
      </c>
      <c r="K1062" s="30">
        <f>K1061+(OFFSET('data'!$C$20,0,$D$3)*I1061-OFFSET('data'!$C$17,0,$D$3)*K1061)*$C1062/60</f>
        <v>186.521709263519</v>
      </c>
      <c r="L1062" s="28">
        <f>$A1062/60</f>
        <v>88.1260144339082</v>
      </c>
      <c r="M1062" s="24">
        <f>I1062/'data'!$C$15*1000</f>
        <v>3.50002503565095</v>
      </c>
      <c r="N1062" s="24">
        <f>N1061+'data'!$G$21*(M1061-N1061)/60*C1061</f>
        <v>3.49363753039184</v>
      </c>
      <c r="O1062" s="25">
        <f>IF(N1062&lt;='data'!$G$22,1.89,1.47)</f>
        <v>1.47</v>
      </c>
      <c r="P1062" s="24">
        <f>$A1062</f>
        <v>5287.560866034490</v>
      </c>
      <c r="Q1062" s="29">
        <f>'data'!$G$23-'data'!$G$23*(1-('data'!$G$22^O1062)/('data'!$G$22^O1062+N1062^O1062))</f>
        <v>41.1320627469432</v>
      </c>
      <c r="R1062" s="29">
        <f>VLOOKUP(IF(P1062-'data'!$G$24&lt;0,0,P1062-'data'!$G$24),P2:Q1104,2)</f>
        <v>41.1350524624593</v>
      </c>
    </row>
    <row r="1063" ht="20.05" customHeight="1">
      <c r="A1063" s="22">
        <f>$A1062+C1062</f>
        <v>5292.560866034490</v>
      </c>
      <c r="B1063" s="23">
        <v>3.5</v>
      </c>
      <c r="C1063" s="24">
        <v>5</v>
      </c>
      <c r="D1063" t="b" s="25">
        <f>D$3</f>
        <v>1</v>
      </c>
      <c r="E1063" s="24">
        <f>IF(B1063-B1062&gt;0,(B1063-B1062)/'data'!$G$26*100-1,E1062-C1063)</f>
        <v>-1660.188200270930</v>
      </c>
      <c r="F1063" s="25">
        <f>3600*(B1063*'data'!$C$15/1000-H1063-I1063)/C1063</f>
        <v>494.954871483597</v>
      </c>
      <c r="G1063" s="25">
        <f>IF(N1063&gt;B1063,0,IF(E1063&gt;0,'data'!$H$29,IF(F1063&lt;0,0,F1063)))</f>
        <v>494.954871483597</v>
      </c>
      <c r="H1063" s="30">
        <f>(J1063*'data'!$C$16+K1063*OFFSET('data'!$C$17,0,$D$3)-I1062*(OFFSET('data'!$C$18,0,$D$3)+'data'!$C$19+OFFSET('data'!$C$20,0,$D$3)))*$C1063/60</f>
        <v>-0.687600554061111</v>
      </c>
      <c r="I1063" s="30">
        <f>(G1062/60)*$C1063/60+H1063+I1062</f>
        <v>22.9088956269113</v>
      </c>
      <c r="J1063" s="30">
        <f>J1062+('data'!$C$19*I1062-'data'!$C$16*J1062)*$C1063/60</f>
        <v>91.3570224327935</v>
      </c>
      <c r="K1063" s="30">
        <f>K1062+(OFFSET('data'!$C$20,0,$D$3)*I1062-OFFSET('data'!$C$17,0,$D$3)*K1062)*$C1063/60</f>
        <v>186.677123572359</v>
      </c>
      <c r="L1063" s="28">
        <f>$A1063/60</f>
        <v>88.2093477672415</v>
      </c>
      <c r="M1063" s="24">
        <f>I1063/'data'!$C$15*1000</f>
        <v>3.50002493869746</v>
      </c>
      <c r="N1063" s="24">
        <f>N1062+'data'!$G$21*(M1062-N1062)/60*C1062</f>
        <v>3.49371269352819</v>
      </c>
      <c r="O1063" s="25">
        <f>IF(N1063&lt;='data'!$G$22,1.89,1.47)</f>
        <v>1.47</v>
      </c>
      <c r="P1063" s="24">
        <f>$A1063</f>
        <v>5292.560866034490</v>
      </c>
      <c r="Q1063" s="29">
        <f>'data'!$G$23-'data'!$G$23*(1-('data'!$G$22^O1063)/('data'!$G$22^O1063+N1063^O1063))</f>
        <v>41.1313372502497</v>
      </c>
      <c r="R1063" s="29">
        <f>VLOOKUP(IF(P1063-'data'!$G$24&lt;0,0,P1063-'data'!$G$24),P2:Q1104,2)</f>
        <v>41.1342916643084</v>
      </c>
    </row>
    <row r="1064" ht="20.05" customHeight="1">
      <c r="A1064" s="22">
        <f>$A1063+C1063</f>
        <v>5297.560866034490</v>
      </c>
      <c r="B1064" s="23">
        <v>3.5</v>
      </c>
      <c r="C1064" s="24">
        <v>5</v>
      </c>
      <c r="D1064" t="b" s="25">
        <f>D$3</f>
        <v>1</v>
      </c>
      <c r="E1064" s="24">
        <f>IF(B1064-B1063&gt;0,(B1064-B1063)/'data'!$G$26*100-1,E1063-C1064)</f>
        <v>-1665.188200270930</v>
      </c>
      <c r="F1064" s="25">
        <f>3600*(B1064*'data'!$C$15/1000-H1064-I1064)/C1064</f>
        <v>494.838252676978</v>
      </c>
      <c r="G1064" s="25">
        <f>IF(N1064&gt;B1064,0,IF(E1064&gt;0,'data'!$H$29,IF(F1064&lt;0,0,F1064)))</f>
        <v>494.838252676978</v>
      </c>
      <c r="H1064" s="30">
        <f>(J1064*'data'!$C$16+K1064*OFFSET('data'!$C$17,0,$D$3)-I1063*(OFFSET('data'!$C$18,0,$D$3)+'data'!$C$19+OFFSET('data'!$C$20,0,$D$3)))*$C1064/60</f>
        <v>-0.687437952500662</v>
      </c>
      <c r="I1064" s="30">
        <f>(G1063/60)*$C1064/60+H1064+I1063</f>
        <v>22.9088949959156</v>
      </c>
      <c r="J1064" s="30">
        <f>J1063+('data'!$C$19*I1063-'data'!$C$16*J1063)*$C1064/60</f>
        <v>91.37456894681461</v>
      </c>
      <c r="K1064" s="30">
        <f>K1063+(OFFSET('data'!$C$20,0,$D$3)*I1063-OFFSET('data'!$C$17,0,$D$3)*K1063)*$C1064/60</f>
        <v>186.832478255577</v>
      </c>
      <c r="L1064" s="28">
        <f>$A1064/60</f>
        <v>88.2926811005748</v>
      </c>
      <c r="M1064" s="24">
        <f>I1064/'data'!$C$15*1000</f>
        <v>3.50002484229383</v>
      </c>
      <c r="N1064" s="24">
        <f>N1063+'data'!$G$21*(M1063-N1063)/60*C1063</f>
        <v>3.49378697106301</v>
      </c>
      <c r="O1064" s="25">
        <f>IF(N1064&lt;='data'!$G$22,1.89,1.47)</f>
        <v>1.47</v>
      </c>
      <c r="P1064" s="24">
        <f>$A1064</f>
        <v>5297.560866034490</v>
      </c>
      <c r="Q1064" s="29">
        <f>'data'!$G$23-'data'!$G$23*(1-('data'!$G$22^O1064)/('data'!$G$22^O1064+N1064^O1064))</f>
        <v>41.1306203195781</v>
      </c>
      <c r="R1064" s="29">
        <f>VLOOKUP(IF(P1064-'data'!$G$24&lt;0,0,P1064-'data'!$G$24),P2:Q1104,2)</f>
        <v>41.1335398496199</v>
      </c>
    </row>
    <row r="1065" ht="20.05" customHeight="1">
      <c r="A1065" s="22">
        <f>$A1064+C1064</f>
        <v>5302.560866034490</v>
      </c>
      <c r="B1065" s="23">
        <v>3.5</v>
      </c>
      <c r="C1065" s="24">
        <v>5</v>
      </c>
      <c r="D1065" t="b" s="25">
        <f>D$3</f>
        <v>1</v>
      </c>
      <c r="E1065" s="24">
        <f>IF(B1065-B1064&gt;0,(B1065-B1064)/'data'!$G$26*100-1,E1064-C1065)</f>
        <v>-1670.188200270930</v>
      </c>
      <c r="F1065" s="25">
        <f>3600*(B1065*'data'!$C$15/1000-H1065-I1065)/C1065</f>
        <v>494.722083034934</v>
      </c>
      <c r="G1065" s="25">
        <f>IF(N1065&gt;B1065,0,IF(E1065&gt;0,'data'!$H$29,IF(F1065&lt;0,0,F1065)))</f>
        <v>494.722083034934</v>
      </c>
      <c r="H1065" s="30">
        <f>(J1065*'data'!$C$16+K1065*OFFSET('data'!$C$17,0,$D$3)-I1064*(OFFSET('data'!$C$18,0,$D$3)+'data'!$C$19+OFFSET('data'!$C$20,0,$D$3)))*$C1065/60</f>
        <v>-0.687275978357901</v>
      </c>
      <c r="I1065" s="30">
        <f>(G1064/60)*$C1065/60+H1065+I1064</f>
        <v>22.9088943684979</v>
      </c>
      <c r="J1065" s="30">
        <f>J1064+('data'!$C$19*I1064-'data'!$C$16*J1064)*$C1065/60</f>
        <v>91.392012476369</v>
      </c>
      <c r="K1065" s="30">
        <f>K1064+(OFFSET('data'!$C$20,0,$D$3)*I1064-OFFSET('data'!$C$17,0,$D$3)*K1064)*$C1065/60</f>
        <v>186.987773336081</v>
      </c>
      <c r="L1065" s="28">
        <f>$A1065/60</f>
        <v>88.3760144339082</v>
      </c>
      <c r="M1065" s="24">
        <f>I1065/'data'!$C$15*1000</f>
        <v>3.50002474643685</v>
      </c>
      <c r="N1065" s="24">
        <f>N1064+'data'!$G$21*(M1064-N1064)/60*C1064</f>
        <v>3.49386037342384</v>
      </c>
      <c r="O1065" s="25">
        <f>IF(N1065&lt;='data'!$G$22,1.89,1.47)</f>
        <v>1.47</v>
      </c>
      <c r="P1065" s="24">
        <f>$A1065</f>
        <v>5302.560866034490</v>
      </c>
      <c r="Q1065" s="29">
        <f>'data'!$G$23-'data'!$G$23*(1-('data'!$G$22^O1065)/('data'!$G$22^O1065+N1065^O1065))</f>
        <v>41.1299118536469</v>
      </c>
      <c r="R1065" s="29">
        <f>VLOOKUP(IF(P1065-'data'!$G$24&lt;0,0,P1065-'data'!$G$24),P2:Q1104,2)</f>
        <v>41.1327969121568</v>
      </c>
    </row>
    <row r="1066" ht="20.05" customHeight="1">
      <c r="A1066" s="22">
        <f>$A1065+C1065</f>
        <v>5307.560866034490</v>
      </c>
      <c r="B1066" s="23">
        <v>3.5</v>
      </c>
      <c r="C1066" s="24">
        <v>5</v>
      </c>
      <c r="D1066" t="b" s="25">
        <f>D$3</f>
        <v>1</v>
      </c>
      <c r="E1066" s="24">
        <f>IF(B1066-B1065&gt;0,(B1066-B1065)/'data'!$G$26*100-1,E1065-C1066)</f>
        <v>-1675.188200270930</v>
      </c>
      <c r="F1066" s="25">
        <f>3600*(B1066*'data'!$C$15/1000-H1066-I1066)/C1066</f>
        <v>494.606360011458</v>
      </c>
      <c r="G1066" s="25">
        <f>IF(N1066&gt;B1066,0,IF(E1066&gt;0,'data'!$H$29,IF(F1066&lt;0,0,F1066)))</f>
        <v>494.606360011458</v>
      </c>
      <c r="H1066" s="30">
        <f>(J1066*'data'!$C$16+K1066*OFFSET('data'!$C$17,0,$D$3)-I1065*(OFFSET('data'!$C$18,0,$D$3)+'data'!$C$19+OFFSET('data'!$C$20,0,$D$3)))*$C1066/60</f>
        <v>-0.687114628075807</v>
      </c>
      <c r="I1066" s="30">
        <f>(G1065/60)*$C1066/60+H1066+I1065</f>
        <v>22.9088937446373</v>
      </c>
      <c r="J1066" s="30">
        <f>J1065+('data'!$C$19*I1065-'data'!$C$16*J1065)*$C1066/60</f>
        <v>91.40935362589271</v>
      </c>
      <c r="K1066" s="30">
        <f>K1065+(OFFSET('data'!$C$20,0,$D$3)*I1065-OFFSET('data'!$C$17,0,$D$3)*K1065)*$C1066/60</f>
        <v>187.143008836772</v>
      </c>
      <c r="L1066" s="28">
        <f>$A1066/60</f>
        <v>88.4593477672415</v>
      </c>
      <c r="M1066" s="24">
        <f>I1066/'data'!$C$15*1000</f>
        <v>3.50002465112332</v>
      </c>
      <c r="N1066" s="24">
        <f>N1065+'data'!$G$21*(M1065-N1065)/60*C1065</f>
        <v>3.49393291091547</v>
      </c>
      <c r="O1066" s="25">
        <f>IF(N1066&lt;='data'!$G$22,1.89,1.47)</f>
        <v>1.47</v>
      </c>
      <c r="P1066" s="24">
        <f>$A1066</f>
        <v>5307.560866034490</v>
      </c>
      <c r="Q1066" s="29">
        <f>'data'!$G$23-'data'!$G$23*(1-('data'!$G$22^O1066)/('data'!$G$22^O1066+N1066^O1066))</f>
        <v>41.1292117523765</v>
      </c>
      <c r="R1066" s="29">
        <f>VLOOKUP(IF(P1066-'data'!$G$24&lt;0,0,P1066-'data'!$G$24),P2:Q1104,2)</f>
        <v>41.1320627469432</v>
      </c>
    </row>
    <row r="1067" ht="20.05" customHeight="1">
      <c r="A1067" s="22">
        <f>$A1066+C1066</f>
        <v>5312.560866034490</v>
      </c>
      <c r="B1067" s="23">
        <v>3.5</v>
      </c>
      <c r="C1067" s="24">
        <v>5</v>
      </c>
      <c r="D1067" t="b" s="25">
        <f>D$3</f>
        <v>1</v>
      </c>
      <c r="E1067" s="24">
        <f>IF(B1067-B1066&gt;0,(B1067-B1066)/'data'!$G$26*100-1,E1066-C1067)</f>
        <v>-1680.188200270930</v>
      </c>
      <c r="F1067" s="25">
        <f>3600*(B1067*'data'!$C$15/1000-H1067-I1067)/C1067</f>
        <v>494.491081075613</v>
      </c>
      <c r="G1067" s="25">
        <f>IF(N1067&gt;B1067,0,IF(E1067&gt;0,'data'!$H$29,IF(F1067&lt;0,0,F1067)))</f>
        <v>494.491081075613</v>
      </c>
      <c r="H1067" s="30">
        <f>(J1067*'data'!$C$16+K1067*OFFSET('data'!$C$17,0,$D$3)-I1066*(OFFSET('data'!$C$18,0,$D$3)+'data'!$C$19+OFFSET('data'!$C$20,0,$D$3)))*$C1067/60</f>
        <v>-0.686953898118188</v>
      </c>
      <c r="I1067" s="30">
        <f>(G1066/60)*$C1067/60+H1067+I1066</f>
        <v>22.9088931243128</v>
      </c>
      <c r="J1067" s="30">
        <f>J1066+('data'!$C$19*I1066-'data'!$C$16*J1066)*$C1067/60</f>
        <v>91.42659299627429</v>
      </c>
      <c r="K1067" s="30">
        <f>K1066+(OFFSET('data'!$C$20,0,$D$3)*I1066-OFFSET('data'!$C$17,0,$D$3)*K1066)*$C1067/60</f>
        <v>187.298184780540</v>
      </c>
      <c r="L1067" s="28">
        <f>$A1067/60</f>
        <v>88.5426811005748</v>
      </c>
      <c r="M1067" s="24">
        <f>I1067/'data'!$C$15*1000</f>
        <v>3.50002455635004</v>
      </c>
      <c r="N1067" s="24">
        <f>N1066+'data'!$G$21*(M1066-N1066)/60*C1066</f>
        <v>3.4940045937214</v>
      </c>
      <c r="O1067" s="25">
        <f>IF(N1067&lt;='data'!$G$22,1.89,1.47)</f>
        <v>1.47</v>
      </c>
      <c r="P1067" s="24">
        <f>$A1067</f>
        <v>5312.560866034490</v>
      </c>
      <c r="Q1067" s="29">
        <f>'data'!$G$23-'data'!$G$23*(1-('data'!$G$22^O1067)/('data'!$G$22^O1067+N1067^O1067))</f>
        <v>41.128519916875</v>
      </c>
      <c r="R1067" s="29">
        <f>VLOOKUP(IF(P1067-'data'!$G$24&lt;0,0,P1067-'data'!$G$24),P2:Q1104,2)</f>
        <v>41.1313372502497</v>
      </c>
    </row>
    <row r="1068" ht="20.05" customHeight="1">
      <c r="A1068" s="22">
        <f>$A1067+C1067</f>
        <v>5317.560866034490</v>
      </c>
      <c r="B1068" s="23">
        <v>3.5</v>
      </c>
      <c r="C1068" s="24">
        <v>5</v>
      </c>
      <c r="D1068" t="b" s="25">
        <f>D$3</f>
        <v>1</v>
      </c>
      <c r="E1068" s="24">
        <f>IF(B1068-B1067&gt;0,(B1068-B1067)/'data'!$G$26*100-1,E1067-C1068)</f>
        <v>-1685.188200270930</v>
      </c>
      <c r="F1068" s="25">
        <f>3600*(B1068*'data'!$C$15/1000-H1068-I1068)/C1068</f>
        <v>494.376243711071</v>
      </c>
      <c r="G1068" s="25">
        <f>IF(N1068&gt;B1068,0,IF(E1068&gt;0,'data'!$H$29,IF(F1068&lt;0,0,F1068)))</f>
        <v>494.376243711071</v>
      </c>
      <c r="H1068" s="30">
        <f>(J1068*'data'!$C$16+K1068*OFFSET('data'!$C$17,0,$D$3)-I1067*(OFFSET('data'!$C$18,0,$D$3)+'data'!$C$19+OFFSET('data'!$C$20,0,$D$3)))*$C1068/60</f>
        <v>-0.686793784969547</v>
      </c>
      <c r="I1068" s="30">
        <f>(G1067/60)*$C1068/60+H1068+I1067</f>
        <v>22.9088925075038</v>
      </c>
      <c r="J1068" s="30">
        <f>J1067+('data'!$C$19*I1067-'data'!$C$16*J1067)*$C1068/60</f>
        <v>91.4437311848757</v>
      </c>
      <c r="K1068" s="30">
        <f>K1067+(OFFSET('data'!$C$20,0,$D$3)*I1067-OFFSET('data'!$C$17,0,$D$3)*K1067)*$C1068/60</f>
        <v>187.453301190268</v>
      </c>
      <c r="L1068" s="28">
        <f>$A1068/60</f>
        <v>88.6260144339082</v>
      </c>
      <c r="M1068" s="24">
        <f>I1068/'data'!$C$15*1000</f>
        <v>3.50002446211386</v>
      </c>
      <c r="N1068" s="24">
        <f>N1067+'data'!$G$21*(M1067-N1067)/60*C1067</f>
        <v>3.49407543190525</v>
      </c>
      <c r="O1068" s="25">
        <f>IF(N1068&lt;='data'!$G$22,1.89,1.47)</f>
        <v>1.47</v>
      </c>
      <c r="P1068" s="24">
        <f>$A1068</f>
        <v>5317.560866034490</v>
      </c>
      <c r="Q1068" s="29">
        <f>'data'!$G$23-'data'!$G$23*(1-('data'!$G$22^O1068)/('data'!$G$22^O1068+N1068^O1068))</f>
        <v>41.1278362494241</v>
      </c>
      <c r="R1068" s="29">
        <f>VLOOKUP(IF(P1068-'data'!$G$24&lt;0,0,P1068-'data'!$G$24),P2:Q1104,2)</f>
        <v>41.1306203195781</v>
      </c>
    </row>
    <row r="1069" ht="20.05" customHeight="1">
      <c r="A1069" s="22">
        <f>$A1068+C1068</f>
        <v>5322.560866034490</v>
      </c>
      <c r="B1069" s="23">
        <v>3.5</v>
      </c>
      <c r="C1069" s="24">
        <v>5</v>
      </c>
      <c r="D1069" t="b" s="25">
        <f>D$3</f>
        <v>1</v>
      </c>
      <c r="E1069" s="24">
        <f>IF(B1069-B1068&gt;0,(B1069-B1068)/'data'!$G$26*100-1,E1068-C1069)</f>
        <v>-1690.188200270930</v>
      </c>
      <c r="F1069" s="25">
        <f>3600*(B1069*'data'!$C$15/1000-H1069-I1069)/C1069</f>
        <v>494.261845416339</v>
      </c>
      <c r="G1069" s="25">
        <f>IF(N1069&gt;B1069,0,IF(E1069&gt;0,'data'!$H$29,IF(F1069&lt;0,0,F1069)))</f>
        <v>494.261845416339</v>
      </c>
      <c r="H1069" s="30">
        <f>(J1069*'data'!$C$16+K1069*OFFSET('data'!$C$17,0,$D$3)-I1068*(OFFSET('data'!$C$18,0,$D$3)+'data'!$C$19+OFFSET('data'!$C$20,0,$D$3)))*$C1069/60</f>
        <v>-0.686634285134986</v>
      </c>
      <c r="I1069" s="30">
        <f>(G1068/60)*$C1069/60+H1069+I1068</f>
        <v>22.9088918941897</v>
      </c>
      <c r="J1069" s="30">
        <f>J1068+('data'!$C$19*I1068-'data'!$C$16*J1068)*$C1069/60</f>
        <v>91.4607687855527</v>
      </c>
      <c r="K1069" s="30">
        <f>K1068+(OFFSET('data'!$C$20,0,$D$3)*I1068-OFFSET('data'!$C$17,0,$D$3)*K1068)*$C1069/60</f>
        <v>187.608358088828</v>
      </c>
      <c r="L1069" s="28">
        <f>$A1069/60</f>
        <v>88.7093477672415</v>
      </c>
      <c r="M1069" s="24">
        <f>I1069/'data'!$C$15*1000</f>
        <v>3.50002436841163</v>
      </c>
      <c r="N1069" s="24">
        <f>N1068+'data'!$G$21*(M1068-N1068)/60*C1068</f>
        <v>3.49414543541219</v>
      </c>
      <c r="O1069" s="25">
        <f>IF(N1069&lt;='data'!$G$22,1.89,1.47)</f>
        <v>1.47</v>
      </c>
      <c r="P1069" s="24">
        <f>$A1069</f>
        <v>5322.560866034490</v>
      </c>
      <c r="Q1069" s="29">
        <f>'data'!$G$23-'data'!$G$23*(1-('data'!$G$22^O1069)/('data'!$G$22^O1069+N1069^O1069))</f>
        <v>41.1271606534648</v>
      </c>
      <c r="R1069" s="29">
        <f>VLOOKUP(IF(P1069-'data'!$G$24&lt;0,0,P1069-'data'!$G$24),P2:Q1104,2)</f>
        <v>41.1299118536469</v>
      </c>
    </row>
    <row r="1070" ht="20.05" customHeight="1">
      <c r="A1070" s="22">
        <f>$A1069+C1069</f>
        <v>5327.560866034490</v>
      </c>
      <c r="B1070" s="23">
        <v>3.5</v>
      </c>
      <c r="C1070" s="24">
        <v>5</v>
      </c>
      <c r="D1070" t="b" s="25">
        <f>D$3</f>
        <v>1</v>
      </c>
      <c r="E1070" s="24">
        <f>IF(B1070-B1069&gt;0,(B1070-B1069)/'data'!$G$26*100-1,E1069-C1070)</f>
        <v>-1695.188200270930</v>
      </c>
      <c r="F1070" s="25">
        <f>3600*(B1070*'data'!$C$15/1000-H1070-I1070)/C1070</f>
        <v>494.147883704507</v>
      </c>
      <c r="G1070" s="25">
        <f>IF(N1070&gt;B1070,0,IF(E1070&gt;0,'data'!$H$29,IF(F1070&lt;0,0,F1070)))</f>
        <v>494.147883704507</v>
      </c>
      <c r="H1070" s="30">
        <f>(J1070*'data'!$C$16+K1070*OFFSET('data'!$C$17,0,$D$3)-I1069*(OFFSET('data'!$C$18,0,$D$3)+'data'!$C$19+OFFSET('data'!$C$20,0,$D$3)))*$C1070/60</f>
        <v>-0.6864753951400639</v>
      </c>
      <c r="I1070" s="30">
        <f>(G1069/60)*$C1070/60+H1070+I1069</f>
        <v>22.9088912843501</v>
      </c>
      <c r="J1070" s="30">
        <f>J1069+('data'!$C$19*I1069-'data'!$C$16*J1069)*$C1070/60</f>
        <v>91.4777063886757</v>
      </c>
      <c r="K1070" s="30">
        <f>K1069+(OFFSET('data'!$C$20,0,$D$3)*I1069-OFFSET('data'!$C$17,0,$D$3)*K1069)*$C1070/60</f>
        <v>187.763355499085</v>
      </c>
      <c r="L1070" s="28">
        <f>$A1070/60</f>
        <v>88.7926811005748</v>
      </c>
      <c r="M1070" s="24">
        <f>I1070/'data'!$C$15*1000</f>
        <v>3.50002427524023</v>
      </c>
      <c r="N1070" s="24">
        <f>N1069+'data'!$G$21*(M1069-N1069)/60*C1069</f>
        <v>3.49421461407032</v>
      </c>
      <c r="O1070" s="25">
        <f>IF(N1070&lt;='data'!$G$22,1.89,1.47)</f>
        <v>1.47</v>
      </c>
      <c r="P1070" s="24">
        <f>$A1070</f>
        <v>5327.560866034490</v>
      </c>
      <c r="Q1070" s="29">
        <f>'data'!$G$23-'data'!$G$23*(1-('data'!$G$22^O1070)/('data'!$G$22^O1070+N1070^O1070))</f>
        <v>41.1264930335837</v>
      </c>
      <c r="R1070" s="29">
        <f>VLOOKUP(IF(P1070-'data'!$G$24&lt;0,0,P1070-'data'!$G$24),P2:Q1104,2)</f>
        <v>41.1292117523765</v>
      </c>
    </row>
    <row r="1071" ht="20.05" customHeight="1">
      <c r="A1071" s="22">
        <f>$A1070+C1070</f>
        <v>5332.560866034490</v>
      </c>
      <c r="B1071" s="23">
        <v>3.5</v>
      </c>
      <c r="C1071" s="24">
        <v>5</v>
      </c>
      <c r="D1071" t="b" s="25">
        <f>D$3</f>
        <v>1</v>
      </c>
      <c r="E1071" s="24">
        <f>IF(B1071-B1070&gt;0,(B1071-B1070)/'data'!$G$26*100-1,E1070-C1071)</f>
        <v>-1700.188200270930</v>
      </c>
      <c r="F1071" s="25">
        <f>3600*(B1071*'data'!$C$15/1000-H1071-I1071)/C1071</f>
        <v>494.034356103318</v>
      </c>
      <c r="G1071" s="25">
        <f>IF(N1071&gt;B1071,0,IF(E1071&gt;0,'data'!$H$29,IF(F1071&lt;0,0,F1071)))</f>
        <v>494.034356103318</v>
      </c>
      <c r="H1071" s="30">
        <f>(J1071*'data'!$C$16+K1071*OFFSET('data'!$C$17,0,$D$3)-I1070*(OFFSET('data'!$C$18,0,$D$3)+'data'!$C$19+OFFSET('data'!$C$20,0,$D$3)))*$C1071/60</f>
        <v>-0.68631711153069</v>
      </c>
      <c r="I1071" s="30">
        <f>(G1070/60)*$C1071/60+H1071+I1070</f>
        <v>22.9088906779646</v>
      </c>
      <c r="J1071" s="30">
        <f>J1070+('data'!$C$19*I1070-'data'!$C$16*J1070)*$C1071/60</f>
        <v>91.494544581150</v>
      </c>
      <c r="K1071" s="30">
        <f>K1070+(OFFSET('data'!$C$20,0,$D$3)*I1070-OFFSET('data'!$C$17,0,$D$3)*K1070)*$C1071/60</f>
        <v>187.918293443894</v>
      </c>
      <c r="L1071" s="28">
        <f>$A1071/60</f>
        <v>88.8760144339082</v>
      </c>
      <c r="M1071" s="24">
        <f>I1071/'data'!$C$15*1000</f>
        <v>3.50002418259655</v>
      </c>
      <c r="N1071" s="24">
        <f>N1070+'data'!$G$21*(M1070-N1070)/60*C1070</f>
        <v>3.49428297759206</v>
      </c>
      <c r="O1071" s="25">
        <f>IF(N1071&lt;='data'!$G$22,1.89,1.47)</f>
        <v>1.47</v>
      </c>
      <c r="P1071" s="24">
        <f>$A1071</f>
        <v>5332.560866034490</v>
      </c>
      <c r="Q1071" s="29">
        <f>'data'!$G$23-'data'!$G$23*(1-('data'!$G$22^O1071)/('data'!$G$22^O1071+N1071^O1071))</f>
        <v>41.1258332954992</v>
      </c>
      <c r="R1071" s="29">
        <f>VLOOKUP(IF(P1071-'data'!$G$24&lt;0,0,P1071-'data'!$G$24),P2:Q1104,2)</f>
        <v>41.128519916875</v>
      </c>
    </row>
    <row r="1072" ht="20.05" customHeight="1">
      <c r="A1072" s="22">
        <f>$A1071+C1071</f>
        <v>5337.560866034490</v>
      </c>
      <c r="B1072" s="23">
        <v>3.5</v>
      </c>
      <c r="C1072" s="24">
        <v>5</v>
      </c>
      <c r="D1072" t="b" s="25">
        <f>D$3</f>
        <v>1</v>
      </c>
      <c r="E1072" s="24">
        <f>IF(B1072-B1071&gt;0,(B1072-B1071)/'data'!$G$26*100-1,E1071-C1072)</f>
        <v>-1705.188200270930</v>
      </c>
      <c r="F1072" s="25">
        <f>3600*(B1072*'data'!$C$15/1000-H1072-I1072)/C1072</f>
        <v>493.921260154999</v>
      </c>
      <c r="G1072" s="25">
        <f>IF(N1072&gt;B1072,0,IF(E1072&gt;0,'data'!$H$29,IF(F1072&lt;0,0,F1072)))</f>
        <v>493.921260154999</v>
      </c>
      <c r="H1072" s="30">
        <f>(J1072*'data'!$C$16+K1072*OFFSET('data'!$C$17,0,$D$3)-I1071*(OFFSET('data'!$C$18,0,$D$3)+'data'!$C$19+OFFSET('data'!$C$20,0,$D$3)))*$C1072/60</f>
        <v>-0.686159430872991</v>
      </c>
      <c r="I1072" s="30">
        <f>(G1071/60)*$C1072/60+H1072+I1071</f>
        <v>22.9088900750129</v>
      </c>
      <c r="J1072" s="30">
        <f>J1071+('data'!$C$19*I1071-'data'!$C$16*J1071)*$C1072/60</f>
        <v>91.51128394643639</v>
      </c>
      <c r="K1072" s="30">
        <f>K1071+(OFFSET('data'!$C$20,0,$D$3)*I1071-OFFSET('data'!$C$17,0,$D$3)*K1071)*$C1072/60</f>
        <v>188.0731719461</v>
      </c>
      <c r="L1072" s="28">
        <f>$A1072/60</f>
        <v>88.9593477672415</v>
      </c>
      <c r="M1072" s="24">
        <f>I1072/'data'!$C$15*1000</f>
        <v>3.50002409047749</v>
      </c>
      <c r="N1072" s="24">
        <f>N1071+'data'!$G$21*(M1071-N1071)/60*C1071</f>
        <v>3.49435053557551</v>
      </c>
      <c r="O1072" s="25">
        <f>IF(N1072&lt;='data'!$G$22,1.89,1.47)</f>
        <v>1.47</v>
      </c>
      <c r="P1072" s="24">
        <f>$A1072</f>
        <v>5337.560866034490</v>
      </c>
      <c r="Q1072" s="29">
        <f>'data'!$G$23-'data'!$G$23*(1-('data'!$G$22^O1072)/('data'!$G$22^O1072+N1072^O1072))</f>
        <v>41.1251813460482</v>
      </c>
      <c r="R1072" s="29">
        <f>VLOOKUP(IF(P1072-'data'!$G$24&lt;0,0,P1072-'data'!$G$24),P2:Q1104,2)</f>
        <v>41.1278362494241</v>
      </c>
    </row>
    <row r="1073" ht="20.05" customHeight="1">
      <c r="A1073" s="22">
        <f>$A1072+C1072</f>
        <v>5342.560866034490</v>
      </c>
      <c r="B1073" s="23">
        <v>3.5</v>
      </c>
      <c r="C1073" s="24">
        <v>5</v>
      </c>
      <c r="D1073" t="b" s="25">
        <f>D$3</f>
        <v>1</v>
      </c>
      <c r="E1073" s="24">
        <f>IF(B1073-B1072&gt;0,(B1073-B1072)/'data'!$G$26*100-1,E1072-C1073)</f>
        <v>-1710.188200270930</v>
      </c>
      <c r="F1073" s="25">
        <f>3600*(B1073*'data'!$C$15/1000-H1073-I1073)/C1073</f>
        <v>493.808593416036</v>
      </c>
      <c r="G1073" s="25">
        <f>IF(N1073&gt;B1073,0,IF(E1073&gt;0,'data'!$H$29,IF(F1073&lt;0,0,F1073)))</f>
        <v>493.808593416036</v>
      </c>
      <c r="H1073" s="30">
        <f>(J1073*'data'!$C$16+K1073*OFFSET('data'!$C$17,0,$D$3)-I1072*(OFFSET('data'!$C$18,0,$D$3)+'data'!$C$19+OFFSET('data'!$C$20,0,$D$3)))*$C1073/60</f>
        <v>-0.686002349753198</v>
      </c>
      <c r="I1073" s="30">
        <f>(G1072/60)*$C1073/60+H1073+I1072</f>
        <v>22.908889475475</v>
      </c>
      <c r="J1073" s="30">
        <f>J1072+('data'!$C$19*I1072-'data'!$C$16*J1072)*$C1073/60</f>
        <v>91.52792506457109</v>
      </c>
      <c r="K1073" s="30">
        <f>K1072+(OFFSET('data'!$C$20,0,$D$3)*I1072-OFFSET('data'!$C$17,0,$D$3)*K1072)*$C1073/60</f>
        <v>188.227991028541</v>
      </c>
      <c r="L1073" s="28">
        <f>$A1073/60</f>
        <v>89.0426811005748</v>
      </c>
      <c r="M1073" s="24">
        <f>I1073/'data'!$C$15*1000</f>
        <v>3.50002399887999</v>
      </c>
      <c r="N1073" s="24">
        <f>N1072+'data'!$G$21*(M1072-N1072)/60*C1072</f>
        <v>3.49441729750578</v>
      </c>
      <c r="O1073" s="25">
        <f>IF(N1073&lt;='data'!$G$22,1.89,1.47)</f>
        <v>1.47</v>
      </c>
      <c r="P1073" s="24">
        <f>$A1073</f>
        <v>5342.560866034490</v>
      </c>
      <c r="Q1073" s="29">
        <f>'data'!$G$23-'data'!$G$23*(1-('data'!$G$22^O1073)/('data'!$G$22^O1073+N1073^O1073))</f>
        <v>41.1245370931723</v>
      </c>
      <c r="R1073" s="29">
        <f>VLOOKUP(IF(P1073-'data'!$G$24&lt;0,0,P1073-'data'!$G$24),P2:Q1104,2)</f>
        <v>41.1271606534648</v>
      </c>
    </row>
    <row r="1074" ht="20.05" customHeight="1">
      <c r="A1074" s="22">
        <f>$A1073+C1073</f>
        <v>5347.560866034490</v>
      </c>
      <c r="B1074" s="23">
        <v>3.5</v>
      </c>
      <c r="C1074" s="24">
        <v>5</v>
      </c>
      <c r="D1074" t="b" s="25">
        <f>D$3</f>
        <v>1</v>
      </c>
      <c r="E1074" s="24">
        <f>IF(B1074-B1073&gt;0,(B1074-B1073)/'data'!$G$26*100-1,E1073-C1074)</f>
        <v>-1715.188200270930</v>
      </c>
      <c r="F1074" s="25">
        <f>3600*(B1074*'data'!$C$15/1000-H1074-I1074)/C1074</f>
        <v>493.696353457386</v>
      </c>
      <c r="G1074" s="25">
        <f>IF(N1074&gt;B1074,0,IF(E1074&gt;0,'data'!$H$29,IF(F1074&lt;0,0,F1074)))</f>
        <v>493.696353457386</v>
      </c>
      <c r="H1074" s="30">
        <f>(J1074*'data'!$C$16+K1074*OFFSET('data'!$C$17,0,$D$3)-I1073*(OFFSET('data'!$C$18,0,$D$3)+'data'!$C$19+OFFSET('data'!$C$20,0,$D$3)))*$C1074/60</f>
        <v>-0.6858458647775399</v>
      </c>
      <c r="I1074" s="30">
        <f>(G1073/60)*$C1074/60+H1074+I1073</f>
        <v>22.9088888793308</v>
      </c>
      <c r="J1074" s="30">
        <f>J1073+('data'!$C$19*I1073-'data'!$C$16*J1073)*$C1074/60</f>
        <v>91.544468512186</v>
      </c>
      <c r="K1074" s="30">
        <f>K1073+(OFFSET('data'!$C$20,0,$D$3)*I1073-OFFSET('data'!$C$17,0,$D$3)*K1073)*$C1074/60</f>
        <v>188.382750714045</v>
      </c>
      <c r="L1074" s="28">
        <f>$A1074/60</f>
        <v>89.1260144339082</v>
      </c>
      <c r="M1074" s="24">
        <f>I1074/'data'!$C$15*1000</f>
        <v>3.50002390780097</v>
      </c>
      <c r="N1074" s="24">
        <f>N1073+'data'!$G$21*(M1073-N1073)/60*C1073</f>
        <v>3.49448327275633</v>
      </c>
      <c r="O1074" s="25">
        <f>IF(N1074&lt;='data'!$G$22,1.89,1.47)</f>
        <v>1.47</v>
      </c>
      <c r="P1074" s="24">
        <f>$A1074</f>
        <v>5347.560866034490</v>
      </c>
      <c r="Q1074" s="29">
        <f>'data'!$G$23-'data'!$G$23*(1-('data'!$G$22^O1074)/('data'!$G$22^O1074+N1074^O1074))</f>
        <v>41.1239004459054</v>
      </c>
      <c r="R1074" s="29">
        <f>VLOOKUP(IF(P1074-'data'!$G$24&lt;0,0,P1074-'data'!$G$24),P2:Q1104,2)</f>
        <v>41.1264930335837</v>
      </c>
    </row>
    <row r="1075" ht="20.05" customHeight="1">
      <c r="A1075" s="22">
        <f>$A1074+C1074</f>
        <v>5352.560866034490</v>
      </c>
      <c r="B1075" s="23">
        <v>3.5</v>
      </c>
      <c r="C1075" s="24">
        <v>5</v>
      </c>
      <c r="D1075" t="b" s="25">
        <f>D$3</f>
        <v>1</v>
      </c>
      <c r="E1075" s="24">
        <f>IF(B1075-B1074&gt;0,(B1075-B1074)/'data'!$G$26*100-1,E1074-C1075)</f>
        <v>-1720.188200270930</v>
      </c>
      <c r="F1075" s="25">
        <f>3600*(B1075*'data'!$C$15/1000-H1075-I1075)/C1075</f>
        <v>493.584537864018</v>
      </c>
      <c r="G1075" s="25">
        <f>IF(N1075&gt;B1075,0,IF(E1075&gt;0,'data'!$H$29,IF(F1075&lt;0,0,F1075)))</f>
        <v>493.584537864018</v>
      </c>
      <c r="H1075" s="30">
        <f>(J1075*'data'!$C$16+K1075*OFFSET('data'!$C$17,0,$D$3)-I1074*(OFFSET('data'!$C$18,0,$D$3)+'data'!$C$19+OFFSET('data'!$C$20,0,$D$3)))*$C1075/60</f>
        <v>-0.685689972572107</v>
      </c>
      <c r="I1075" s="30">
        <f>(G1074/60)*$C1075/60+H1075+I1074</f>
        <v>22.9088882865606</v>
      </c>
      <c r="J1075" s="30">
        <f>J1074+('data'!$C$19*I1074-'data'!$C$16*J1074)*$C1075/60</f>
        <v>91.56091486252861</v>
      </c>
      <c r="K1075" s="30">
        <f>K1074+(OFFSET('data'!$C$20,0,$D$3)*I1074-OFFSET('data'!$C$17,0,$D$3)*K1074)*$C1075/60</f>
        <v>188.537451025431</v>
      </c>
      <c r="L1075" s="28">
        <f>$A1075/60</f>
        <v>89.2093477672415</v>
      </c>
      <c r="M1075" s="24">
        <f>I1075/'data'!$C$15*1000</f>
        <v>3.50002381723744</v>
      </c>
      <c r="N1075" s="24">
        <f>N1074+'data'!$G$21*(M1074-N1074)/60*C1074</f>
        <v>3.49454847059029</v>
      </c>
      <c r="O1075" s="25">
        <f>IF(N1075&lt;='data'!$G$22,1.89,1.47)</f>
        <v>1.47</v>
      </c>
      <c r="P1075" s="24">
        <f>$A1075</f>
        <v>5352.560866034490</v>
      </c>
      <c r="Q1075" s="29">
        <f>'data'!$G$23-'data'!$G$23*(1-('data'!$G$22^O1075)/('data'!$G$22^O1075+N1075^O1075))</f>
        <v>41.1232713143596</v>
      </c>
      <c r="R1075" s="29">
        <f>VLOOKUP(IF(P1075-'data'!$G$24&lt;0,0,P1075-'data'!$G$24),P2:Q1104,2)</f>
        <v>41.1258332954992</v>
      </c>
    </row>
    <row r="1076" ht="20.05" customHeight="1">
      <c r="A1076" s="22">
        <f>$A1075+C1075</f>
        <v>5357.560866034490</v>
      </c>
      <c r="B1076" s="23">
        <v>3.5</v>
      </c>
      <c r="C1076" s="24">
        <v>5</v>
      </c>
      <c r="D1076" t="b" s="25">
        <f>D$3</f>
        <v>1</v>
      </c>
      <c r="E1076" s="24">
        <f>IF(B1076-B1075&gt;0,(B1076-B1075)/'data'!$G$26*100-1,E1075-C1076)</f>
        <v>-1725.188200270930</v>
      </c>
      <c r="F1076" s="25">
        <f>3600*(B1076*'data'!$C$15/1000-H1076-I1076)/C1076</f>
        <v>493.473144235278</v>
      </c>
      <c r="G1076" s="25">
        <f>IF(N1076&gt;B1076,0,IF(E1076&gt;0,'data'!$H$29,IF(F1076&lt;0,0,F1076)))</f>
        <v>493.473144235278</v>
      </c>
      <c r="H1076" s="30">
        <f>(J1076*'data'!$C$16+K1076*OFFSET('data'!$C$17,0,$D$3)-I1075*(OFFSET('data'!$C$18,0,$D$3)+'data'!$C$19+OFFSET('data'!$C$20,0,$D$3)))*$C1076/60</f>
        <v>-0.685534669782756</v>
      </c>
      <c r="I1076" s="30">
        <f>(G1075/60)*$C1076/60+H1076+I1075</f>
        <v>22.9088876971445</v>
      </c>
      <c r="J1076" s="30">
        <f>J1075+('data'!$C$19*I1075-'data'!$C$16*J1075)*$C1076/60</f>
        <v>91.57726468548201</v>
      </c>
      <c r="K1076" s="30">
        <f>K1075+(OFFSET('data'!$C$20,0,$D$3)*I1075-OFFSET('data'!$C$17,0,$D$3)*K1075)*$C1076/60</f>
        <v>188.692091985510</v>
      </c>
      <c r="L1076" s="28">
        <f>$A1076/60</f>
        <v>89.2926811005748</v>
      </c>
      <c r="M1076" s="24">
        <f>I1076/'data'!$C$15*1000</f>
        <v>3.50002372718635</v>
      </c>
      <c r="N1076" s="24">
        <f>N1075+'data'!$G$21*(M1075-N1075)/60*C1075</f>
        <v>3.49461290016176</v>
      </c>
      <c r="O1076" s="25">
        <f>IF(N1076&lt;='data'!$G$22,1.89,1.47)</f>
        <v>1.47</v>
      </c>
      <c r="P1076" s="24">
        <f>$A1076</f>
        <v>5357.560866034490</v>
      </c>
      <c r="Q1076" s="29">
        <f>'data'!$G$23-'data'!$G$23*(1-('data'!$G$22^O1076)/('data'!$G$22^O1076+N1076^O1076))</f>
        <v>41.122649609713</v>
      </c>
      <c r="R1076" s="29">
        <f>VLOOKUP(IF(P1076-'data'!$G$24&lt;0,0,P1076-'data'!$G$24),P2:Q1104,2)</f>
        <v>41.1251813460482</v>
      </c>
    </row>
    <row r="1077" ht="20.05" customHeight="1">
      <c r="A1077" s="22">
        <f>$A1076+C1076</f>
        <v>5362.560866034490</v>
      </c>
      <c r="B1077" s="23">
        <v>3.5</v>
      </c>
      <c r="C1077" s="24">
        <v>5</v>
      </c>
      <c r="D1077" t="b" s="25">
        <f>D$3</f>
        <v>1</v>
      </c>
      <c r="E1077" s="24">
        <f>IF(B1077-B1076&gt;0,(B1077-B1076)/'data'!$G$26*100-1,E1076-C1077)</f>
        <v>-1730.188200270930</v>
      </c>
      <c r="F1077" s="25">
        <f>3600*(B1077*'data'!$C$15/1000-H1077-I1077)/C1077</f>
        <v>493.362170184348</v>
      </c>
      <c r="G1077" s="25">
        <f>IF(N1077&gt;B1077,0,IF(E1077&gt;0,'data'!$H$29,IF(F1077&lt;0,0,F1077)))</f>
        <v>493.362170184348</v>
      </c>
      <c r="H1077" s="30">
        <f>(J1077*'data'!$C$16+K1077*OFFSET('data'!$C$17,0,$D$3)-I1076*(OFFSET('data'!$C$18,0,$D$3)+'data'!$C$19+OFFSET('data'!$C$20,0,$D$3)))*$C1077/60</f>
        <v>-0.685379953074965</v>
      </c>
      <c r="I1077" s="30">
        <f>(G1076/60)*$C1077/60+H1077+I1076</f>
        <v>22.908887111063</v>
      </c>
      <c r="J1077" s="30">
        <f>J1076+('data'!$C$19*I1076-'data'!$C$16*J1076)*$C1077/60</f>
        <v>91.59351854758449</v>
      </c>
      <c r="K1077" s="30">
        <f>K1076+(OFFSET('data'!$C$20,0,$D$3)*I1076-OFFSET('data'!$C$17,0,$D$3)*K1076)*$C1077/60</f>
        <v>188.846673617082</v>
      </c>
      <c r="L1077" s="28">
        <f>$A1077/60</f>
        <v>89.3760144339082</v>
      </c>
      <c r="M1077" s="24">
        <f>I1077/'data'!$C$15*1000</f>
        <v>3.50002363764472</v>
      </c>
      <c r="N1077" s="24">
        <f>N1076+'data'!$G$21*(M1076-N1076)/60*C1076</f>
        <v>3.49467657051707</v>
      </c>
      <c r="O1077" s="25">
        <f>IF(N1077&lt;='data'!$G$22,1.89,1.47)</f>
        <v>1.47</v>
      </c>
      <c r="P1077" s="24">
        <f>$A1077</f>
        <v>5362.560866034490</v>
      </c>
      <c r="Q1077" s="29">
        <f>'data'!$G$23-'data'!$G$23*(1-('data'!$G$22^O1077)/('data'!$G$22^O1077+N1077^O1077))</f>
        <v>41.1220352441972</v>
      </c>
      <c r="R1077" s="29">
        <f>VLOOKUP(IF(P1077-'data'!$G$24&lt;0,0,P1077-'data'!$G$24),P2:Q1104,2)</f>
        <v>41.1245370931723</v>
      </c>
    </row>
    <row r="1078" ht="20.05" customHeight="1">
      <c r="A1078" s="22">
        <f>$A1077+C1077</f>
        <v>5367.560866034490</v>
      </c>
      <c r="B1078" s="23">
        <v>3.5</v>
      </c>
      <c r="C1078" s="24">
        <v>5</v>
      </c>
      <c r="D1078" t="b" s="25">
        <f>D$3</f>
        <v>1</v>
      </c>
      <c r="E1078" s="24">
        <f>IF(B1078-B1077&gt;0,(B1078-B1077)/'data'!$G$26*100-1,E1077-C1078)</f>
        <v>-1735.188200270930</v>
      </c>
      <c r="F1078" s="25">
        <f>3600*(B1078*'data'!$C$15/1000-H1078-I1078)/C1078</f>
        <v>493.251613338627</v>
      </c>
      <c r="G1078" s="25">
        <f>IF(N1078&gt;B1078,0,IF(E1078&gt;0,'data'!$H$29,IF(F1078&lt;0,0,F1078)))</f>
        <v>493.251613338627</v>
      </c>
      <c r="H1078" s="30">
        <f>(J1078*'data'!$C$16+K1078*OFFSET('data'!$C$17,0,$D$3)-I1077*(OFFSET('data'!$C$18,0,$D$3)+'data'!$C$19+OFFSET('data'!$C$20,0,$D$3)))*$C1078/60</f>
        <v>-0.685225819133753</v>
      </c>
      <c r="I1078" s="30">
        <f>(G1077/60)*$C1078/60+H1078+I1077</f>
        <v>22.9088865282964</v>
      </c>
      <c r="J1078" s="30">
        <f>J1077+('data'!$C$19*I1077-'data'!$C$16*J1077)*$C1078/60</f>
        <v>91.6096770120493</v>
      </c>
      <c r="K1078" s="30">
        <f>K1077+(OFFSET('data'!$C$20,0,$D$3)*I1077-OFFSET('data'!$C$17,0,$D$3)*K1077)*$C1078/60</f>
        <v>189.001195942941</v>
      </c>
      <c r="L1078" s="28">
        <f>$A1078/60</f>
        <v>89.4593477672415</v>
      </c>
      <c r="M1078" s="24">
        <f>I1078/'data'!$C$15*1000</f>
        <v>3.50002354860954</v>
      </c>
      <c r="N1078" s="24">
        <f>N1077+'data'!$G$21*(M1077-N1077)/60*C1077</f>
        <v>3.49473949059608</v>
      </c>
      <c r="O1078" s="25">
        <f>IF(N1078&lt;='data'!$G$22,1.89,1.47)</f>
        <v>1.47</v>
      </c>
      <c r="P1078" s="24">
        <f>$A1078</f>
        <v>5367.560866034490</v>
      </c>
      <c r="Q1078" s="29">
        <f>'data'!$G$23-'data'!$G$23*(1-('data'!$G$22^O1078)/('data'!$G$22^O1078+N1078^O1078))</f>
        <v>41.1214281310837</v>
      </c>
      <c r="R1078" s="29">
        <f>VLOOKUP(IF(P1078-'data'!$G$24&lt;0,0,P1078-'data'!$G$24),P2:Q1104,2)</f>
        <v>41.1239004459054</v>
      </c>
    </row>
    <row r="1079" ht="20.05" customHeight="1">
      <c r="A1079" s="22">
        <f>$A1078+C1078</f>
        <v>5372.560866034490</v>
      </c>
      <c r="B1079" s="23">
        <v>3.5</v>
      </c>
      <c r="C1079" s="24">
        <v>5</v>
      </c>
      <c r="D1079" t="b" s="25">
        <f>D$3</f>
        <v>1</v>
      </c>
      <c r="E1079" s="24">
        <f>IF(B1079-B1078&gt;0,(B1079-B1078)/'data'!$G$26*100-1,E1078-C1079)</f>
        <v>-1740.188200270930</v>
      </c>
      <c r="F1079" s="25">
        <f>3600*(B1079*'data'!$C$15/1000-H1079-I1079)/C1079</f>
        <v>493.141471339185</v>
      </c>
      <c r="G1079" s="25">
        <f>IF(N1079&gt;B1079,0,IF(E1079&gt;0,'data'!$H$29,IF(F1079&lt;0,0,F1079)))</f>
        <v>493.141471339185</v>
      </c>
      <c r="H1079" s="30">
        <f>(J1079*'data'!$C$16+K1079*OFFSET('data'!$C$17,0,$D$3)-I1078*(OFFSET('data'!$C$18,0,$D$3)+'data'!$C$19+OFFSET('data'!$C$20,0,$D$3)))*$C1079/60</f>
        <v>-0.685072264663528</v>
      </c>
      <c r="I1079" s="30">
        <f>(G1078/60)*$C1079/60+H1079+I1078</f>
        <v>22.9088859488254</v>
      </c>
      <c r="J1079" s="30">
        <f>J1078+('data'!$C$19*I1078-'data'!$C$16*J1078)*$C1079/60</f>
        <v>91.6257406387839</v>
      </c>
      <c r="K1079" s="30">
        <f>K1078+(OFFSET('data'!$C$20,0,$D$3)*I1078-OFFSET('data'!$C$17,0,$D$3)*K1078)*$C1079/60</f>
        <v>189.155658985869</v>
      </c>
      <c r="L1079" s="28">
        <f>$A1079/60</f>
        <v>89.5426811005748</v>
      </c>
      <c r="M1079" s="24">
        <f>I1079/'data'!$C$15*1000</f>
        <v>3.50002346007786</v>
      </c>
      <c r="N1079" s="24">
        <f>N1078+'data'!$G$21*(M1078-N1078)/60*C1078</f>
        <v>3.49480166923341</v>
      </c>
      <c r="O1079" s="25">
        <f>IF(N1079&lt;='data'!$G$22,1.89,1.47)</f>
        <v>1.47</v>
      </c>
      <c r="P1079" s="24">
        <f>$A1079</f>
        <v>5372.560866034490</v>
      </c>
      <c r="Q1079" s="29">
        <f>'data'!$G$23-'data'!$G$23*(1-('data'!$G$22^O1079)/('data'!$G$22^O1079+N1079^O1079))</f>
        <v>41.1208281846728</v>
      </c>
      <c r="R1079" s="29">
        <f>VLOOKUP(IF(P1079-'data'!$G$24&lt;0,0,P1079-'data'!$G$24),P2:Q1104,2)</f>
        <v>41.1232713143596</v>
      </c>
    </row>
    <row r="1080" ht="20.05" customHeight="1">
      <c r="A1080" s="22">
        <f>$A1079+C1079</f>
        <v>5377.560866034490</v>
      </c>
      <c r="B1080" s="23">
        <v>3.5</v>
      </c>
      <c r="C1080" s="24">
        <v>5</v>
      </c>
      <c r="D1080" t="b" s="25">
        <f>D$3</f>
        <v>1</v>
      </c>
      <c r="E1080" s="24">
        <f>IF(B1080-B1079&gt;0,(B1080-B1079)/'data'!$G$26*100-1,E1079-C1080)</f>
        <v>-1745.188200270930</v>
      </c>
      <c r="F1080" s="25">
        <f>3600*(B1080*'data'!$C$15/1000-H1080-I1080)/C1080</f>
        <v>493.031741840995</v>
      </c>
      <c r="G1080" s="25">
        <f>IF(N1080&gt;B1080,0,IF(E1080&gt;0,'data'!$H$29,IF(F1080&lt;0,0,F1080)))</f>
        <v>493.031741840995</v>
      </c>
      <c r="H1080" s="30">
        <f>(J1080*'data'!$C$16+K1080*OFFSET('data'!$C$17,0,$D$3)-I1079*(OFFSET('data'!$C$18,0,$D$3)+'data'!$C$19+OFFSET('data'!$C$20,0,$D$3)))*$C1080/60</f>
        <v>-0.684919286388008</v>
      </c>
      <c r="I1080" s="30">
        <f>(G1079/60)*$C1080/60+H1080+I1079</f>
        <v>22.9088853726307</v>
      </c>
      <c r="J1080" s="30">
        <f>J1079+('data'!$C$19*I1079-'data'!$C$16*J1079)*$C1080/60</f>
        <v>91.6417099844097</v>
      </c>
      <c r="K1080" s="30">
        <f>K1079+(OFFSET('data'!$C$20,0,$D$3)*I1079-OFFSET('data'!$C$17,0,$D$3)*K1079)*$C1080/60</f>
        <v>189.310062768641</v>
      </c>
      <c r="L1080" s="28">
        <f>$A1080/60</f>
        <v>89.6260144339082</v>
      </c>
      <c r="M1080" s="24">
        <f>I1080/'data'!$C$15*1000</f>
        <v>3.50002337204674</v>
      </c>
      <c r="N1080" s="24">
        <f>N1079+'data'!$G$21*(M1079-N1079)/60*C1079</f>
        <v>3.49486311515968</v>
      </c>
      <c r="O1080" s="25">
        <f>IF(N1080&lt;='data'!$G$22,1.89,1.47)</f>
        <v>1.47</v>
      </c>
      <c r="P1080" s="24">
        <f>$A1080</f>
        <v>5377.560866034490</v>
      </c>
      <c r="Q1080" s="29">
        <f>'data'!$G$23-'data'!$G$23*(1-('data'!$G$22^O1080)/('data'!$G$22^O1080+N1080^O1080))</f>
        <v>41.1202353202802</v>
      </c>
      <c r="R1080" s="29">
        <f>VLOOKUP(IF(P1080-'data'!$G$24&lt;0,0,P1080-'data'!$G$24),P2:Q1104,2)</f>
        <v>41.122649609713</v>
      </c>
    </row>
    <row r="1081" ht="20.05" customHeight="1">
      <c r="A1081" s="22">
        <f>$A1080+C1080</f>
        <v>5382.560866034490</v>
      </c>
      <c r="B1081" s="23">
        <v>3.5</v>
      </c>
      <c r="C1081" s="24">
        <v>5</v>
      </c>
      <c r="D1081" t="b" s="25">
        <f>D$3</f>
        <v>1</v>
      </c>
      <c r="E1081" s="24">
        <f>IF(B1081-B1080&gt;0,(B1081-B1080)/'data'!$G$26*100-1,E1080-C1081)</f>
        <v>-1750.188200270930</v>
      </c>
      <c r="F1081" s="25">
        <f>3600*(B1081*'data'!$C$15/1000-H1081-I1081)/C1081</f>
        <v>492.922422512765</v>
      </c>
      <c r="G1081" s="25">
        <f>IF(N1081&gt;B1081,0,IF(E1081&gt;0,'data'!$H$29,IF(F1081&lt;0,0,F1081)))</f>
        <v>492.922422512765</v>
      </c>
      <c r="H1081" s="30">
        <f>(J1081*'data'!$C$16+K1081*OFFSET('data'!$C$17,0,$D$3)-I1080*(OFFSET('data'!$C$18,0,$D$3)+'data'!$C$19+OFFSET('data'!$C$20,0,$D$3)))*$C1081/60</f>
        <v>-0.684766881050089</v>
      </c>
      <c r="I1081" s="30">
        <f>(G1080/60)*$C1081/60+H1081+I1080</f>
        <v>22.9088847996931</v>
      </c>
      <c r="J1081" s="30">
        <f>J1080+('data'!$C$19*I1080-'data'!$C$16*J1080)*$C1081/60</f>
        <v>91.657585602281</v>
      </c>
      <c r="K1081" s="30">
        <f>K1080+(OFFSET('data'!$C$20,0,$D$3)*I1080-OFFSET('data'!$C$17,0,$D$3)*K1080)*$C1081/60</f>
        <v>189.464407314023</v>
      </c>
      <c r="L1081" s="28">
        <f>$A1081/60</f>
        <v>89.7093477672415</v>
      </c>
      <c r="M1081" s="24">
        <f>I1081/'data'!$C$15*1000</f>
        <v>3.50002328451324</v>
      </c>
      <c r="N1081" s="24">
        <f>N1080+'data'!$G$21*(M1080-N1080)/60*C1080</f>
        <v>3.49492383700276</v>
      </c>
      <c r="O1081" s="25">
        <f>IF(N1081&lt;='data'!$G$22,1.89,1.47)</f>
        <v>1.47</v>
      </c>
      <c r="P1081" s="24">
        <f>$A1081</f>
        <v>5382.560866034490</v>
      </c>
      <c r="Q1081" s="29">
        <f>'data'!$G$23-'data'!$G$23*(1-('data'!$G$22^O1081)/('data'!$G$22^O1081+N1081^O1081))</f>
        <v>41.1196494542256</v>
      </c>
      <c r="R1081" s="29">
        <f>VLOOKUP(IF(P1081-'data'!$G$24&lt;0,0,P1081-'data'!$G$24),P2:Q1104,2)</f>
        <v>41.1220352441972</v>
      </c>
    </row>
    <row r="1082" ht="20.05" customHeight="1">
      <c r="A1082" s="22">
        <f>$A1081+C1081</f>
        <v>5387.560866034490</v>
      </c>
      <c r="B1082" s="23">
        <v>3.5</v>
      </c>
      <c r="C1082" s="24">
        <v>5</v>
      </c>
      <c r="D1082" t="b" s="25">
        <f>D$3</f>
        <v>1</v>
      </c>
      <c r="E1082" s="24">
        <f>IF(B1082-B1081&gt;0,(B1082-B1081)/'data'!$G$26*100-1,E1081-C1082)</f>
        <v>-1755.188200270930</v>
      </c>
      <c r="F1082" s="25">
        <f>3600*(B1082*'data'!$C$15/1000-H1082-I1082)/C1082</f>
        <v>492.813511036860</v>
      </c>
      <c r="G1082" s="25">
        <f>IF(N1082&gt;B1082,0,IF(E1082&gt;0,'data'!$H$29,IF(F1082&lt;0,0,F1082)))</f>
        <v>492.813511036860</v>
      </c>
      <c r="H1082" s="30">
        <f>(J1082*'data'!$C$16+K1082*OFFSET('data'!$C$17,0,$D$3)-I1081*(OFFSET('data'!$C$18,0,$D$3)+'data'!$C$19+OFFSET('data'!$C$20,0,$D$3)))*$C1082/60</f>
        <v>-0.684615045411731</v>
      </c>
      <c r="I1082" s="30">
        <f>(G1081/60)*$C1082/60+H1082+I1081</f>
        <v>22.9088842299935</v>
      </c>
      <c r="J1082" s="30">
        <f>J1081+('data'!$C$19*I1081-'data'!$C$16*J1081)*$C1082/60</f>
        <v>91.67336804250461</v>
      </c>
      <c r="K1082" s="30">
        <f>K1081+(OFFSET('data'!$C$20,0,$D$3)*I1081-OFFSET('data'!$C$17,0,$D$3)*K1081)*$C1082/60</f>
        <v>189.618692644771</v>
      </c>
      <c r="L1082" s="28">
        <f>$A1082/60</f>
        <v>89.7926811005748</v>
      </c>
      <c r="M1082" s="24">
        <f>I1082/'data'!$C$15*1000</f>
        <v>3.50002319747444</v>
      </c>
      <c r="N1082" s="24">
        <f>N1081+'data'!$G$21*(M1081-N1081)/60*C1081</f>
        <v>3.49498384328894</v>
      </c>
      <c r="O1082" s="25">
        <f>IF(N1082&lt;='data'!$G$22,1.89,1.47)</f>
        <v>1.47</v>
      </c>
      <c r="P1082" s="24">
        <f>$A1082</f>
        <v>5387.560866034490</v>
      </c>
      <c r="Q1082" s="29">
        <f>'data'!$G$23-'data'!$G$23*(1-('data'!$G$22^O1082)/('data'!$G$22^O1082+N1082^O1082))</f>
        <v>41.1190705038203</v>
      </c>
      <c r="R1082" s="29">
        <f>VLOOKUP(IF(P1082-'data'!$G$24&lt;0,0,P1082-'data'!$G$24),P2:Q1104,2)</f>
        <v>41.1214281310837</v>
      </c>
    </row>
    <row r="1083" ht="20.05" customHeight="1">
      <c r="A1083" s="22">
        <f>$A1082+C1082</f>
        <v>5392.560866034490</v>
      </c>
      <c r="B1083" s="23">
        <v>3.5</v>
      </c>
      <c r="C1083" s="24">
        <v>5</v>
      </c>
      <c r="D1083" t="b" s="25">
        <f>D$3</f>
        <v>1</v>
      </c>
      <c r="E1083" s="24">
        <f>IF(B1083-B1082&gt;0,(B1083-B1082)/'data'!$G$26*100-1,E1082-C1083)</f>
        <v>-1760.188200270930</v>
      </c>
      <c r="F1083" s="25">
        <f>3600*(B1083*'data'!$C$15/1000-H1083-I1083)/C1083</f>
        <v>492.705005109075</v>
      </c>
      <c r="G1083" s="25">
        <f>IF(N1083&gt;B1083,0,IF(E1083&gt;0,'data'!$H$29,IF(F1083&lt;0,0,F1083)))</f>
        <v>492.705005109075</v>
      </c>
      <c r="H1083" s="30">
        <f>(J1083*'data'!$C$16+K1083*OFFSET('data'!$C$17,0,$D$3)-I1082*(OFFSET('data'!$C$18,0,$D$3)+'data'!$C$19+OFFSET('data'!$C$20,0,$D$3)))*$C1083/60</f>
        <v>-0.684463776253853</v>
      </c>
      <c r="I1083" s="30">
        <f>(G1082/60)*$C1083/60+H1083+I1082</f>
        <v>22.9088836635131</v>
      </c>
      <c r="J1083" s="30">
        <f>J1082+('data'!$C$19*I1082-'data'!$C$16*J1082)*$C1083/60</f>
        <v>91.68905785195849</v>
      </c>
      <c r="K1083" s="30">
        <f>K1082+(OFFSET('data'!$C$20,0,$D$3)*I1082-OFFSET('data'!$C$17,0,$D$3)*K1082)*$C1083/60</f>
        <v>189.772918783633</v>
      </c>
      <c r="L1083" s="28">
        <f>$A1083/60</f>
        <v>89.8760144339082</v>
      </c>
      <c r="M1083" s="24">
        <f>I1083/'data'!$C$15*1000</f>
        <v>3.50002311092747</v>
      </c>
      <c r="N1083" s="24">
        <f>N1082+'data'!$G$21*(M1082-N1082)/60*C1082</f>
        <v>3.49504314244415</v>
      </c>
      <c r="O1083" s="25">
        <f>IF(N1083&lt;='data'!$G$22,1.89,1.47)</f>
        <v>1.47</v>
      </c>
      <c r="P1083" s="24">
        <f>$A1083</f>
        <v>5392.560866034490</v>
      </c>
      <c r="Q1083" s="29">
        <f>'data'!$G$23-'data'!$G$23*(1-('data'!$G$22^O1083)/('data'!$G$22^O1083+N1083^O1083))</f>
        <v>41.1184983873557</v>
      </c>
      <c r="R1083" s="29">
        <f>VLOOKUP(IF(P1083-'data'!$G$24&lt;0,0,P1083-'data'!$G$24),P2:Q1104,2)</f>
        <v>41.1208281846728</v>
      </c>
    </row>
    <row r="1084" ht="20.05" customHeight="1">
      <c r="A1084" s="22">
        <f>$A1083+C1083</f>
        <v>5397.560866034490</v>
      </c>
      <c r="B1084" s="23">
        <v>3.5</v>
      </c>
      <c r="C1084" s="24">
        <v>5</v>
      </c>
      <c r="D1084" t="b" s="25">
        <f>D$3</f>
        <v>1</v>
      </c>
      <c r="E1084" s="24">
        <f>IF(B1084-B1083&gt;0,(B1084-B1083)/'data'!$G$26*100-1,E1083-C1084)</f>
        <v>-1765.188200270930</v>
      </c>
      <c r="F1084" s="25">
        <f>3600*(B1084*'data'!$C$15/1000-H1084-I1084)/C1084</f>
        <v>492.596902439001</v>
      </c>
      <c r="G1084" s="25">
        <f>IF(N1084&gt;B1084,0,IF(E1084&gt;0,'data'!$H$29,IF(F1084&lt;0,0,F1084)))</f>
        <v>492.596902439001</v>
      </c>
      <c r="H1084" s="30">
        <f>(J1084*'data'!$C$16+K1084*OFFSET('data'!$C$17,0,$D$3)-I1083*(OFFSET('data'!$C$18,0,$D$3)+'data'!$C$19+OFFSET('data'!$C$20,0,$D$3)))*$C1084/60</f>
        <v>-0.684313070376228</v>
      </c>
      <c r="I1084" s="30">
        <f>(G1083/60)*$C1084/60+H1084+I1083</f>
        <v>22.9088831002328</v>
      </c>
      <c r="J1084" s="30">
        <f>J1083+('data'!$C$19*I1083-'data'!$C$16*J1083)*$C1084/60</f>
        <v>91.704655574311</v>
      </c>
      <c r="K1084" s="30">
        <f>K1083+(OFFSET('data'!$C$20,0,$D$3)*I1083-OFFSET('data'!$C$17,0,$D$3)*K1083)*$C1084/60</f>
        <v>189.927085753348</v>
      </c>
      <c r="L1084" s="28">
        <f>$A1084/60</f>
        <v>89.9593477672415</v>
      </c>
      <c r="M1084" s="24">
        <f>I1084/'data'!$C$15*1000</f>
        <v>3.50002302486941</v>
      </c>
      <c r="N1084" s="24">
        <f>N1083+'data'!$G$21*(M1083-N1083)/60*C1083</f>
        <v>3.49510174279514</v>
      </c>
      <c r="O1084" s="25">
        <f>IF(N1084&lt;='data'!$G$22,1.89,1.47)</f>
        <v>1.47</v>
      </c>
      <c r="P1084" s="24">
        <f>$A1084</f>
        <v>5397.560866034490</v>
      </c>
      <c r="Q1084" s="29">
        <f>'data'!$G$23-'data'!$G$23*(1-('data'!$G$22^O1084)/('data'!$G$22^O1084+N1084^O1084))</f>
        <v>41.1179330240914</v>
      </c>
      <c r="R1084" s="29">
        <f>VLOOKUP(IF(P1084-'data'!$G$24&lt;0,0,P1084-'data'!$G$24),P2:Q1104,2)</f>
        <v>41.1202353202802</v>
      </c>
    </row>
    <row r="1085" ht="20.05" customHeight="1">
      <c r="A1085" s="22">
        <f>$A1084+C1084</f>
        <v>5402.560866034490</v>
      </c>
      <c r="B1085" s="23">
        <v>3.5</v>
      </c>
      <c r="C1085" s="24">
        <v>5</v>
      </c>
      <c r="D1085" t="b" s="25">
        <f>D$3</f>
        <v>1</v>
      </c>
      <c r="E1085" s="24">
        <f>IF(B1085-B1084&gt;0,(B1085-B1084)/'data'!$G$26*100-1,E1084-C1085)</f>
        <v>-1770.188200270930</v>
      </c>
      <c r="F1085" s="25">
        <f>3600*(B1085*'data'!$C$15/1000-H1085-I1085)/C1085</f>
        <v>492.489200749269</v>
      </c>
      <c r="G1085" s="25">
        <f>IF(N1085&gt;B1085,0,IF(E1085&gt;0,'data'!$H$29,IF(F1085&lt;0,0,F1085)))</f>
        <v>492.489200749269</v>
      </c>
      <c r="H1085" s="30">
        <f>(J1085*'data'!$C$16+K1085*OFFSET('data'!$C$17,0,$D$3)-I1084*(OFFSET('data'!$C$18,0,$D$3)+'data'!$C$19+OFFSET('data'!$C$20,0,$D$3)))*$C1085/60</f>
        <v>-0.684162924597344</v>
      </c>
      <c r="I1085" s="30">
        <f>(G1084/60)*$C1085/60+H1085+I1084</f>
        <v>22.9088825401341</v>
      </c>
      <c r="J1085" s="30">
        <f>J1084+('data'!$C$19*I1084-'data'!$C$16*J1084)*$C1085/60</f>
        <v>91.7201617500394</v>
      </c>
      <c r="K1085" s="30">
        <f>K1084+(OFFSET('data'!$C$20,0,$D$3)*I1084-OFFSET('data'!$C$17,0,$D$3)*K1084)*$C1085/60</f>
        <v>190.081193576646</v>
      </c>
      <c r="L1085" s="28">
        <f>$A1085/60</f>
        <v>90.0426811005748</v>
      </c>
      <c r="M1085" s="24">
        <f>I1085/'data'!$C$15*1000</f>
        <v>3.50002293929743</v>
      </c>
      <c r="N1085" s="24">
        <f>N1084+'data'!$G$21*(M1084-N1084)/60*C1084</f>
        <v>3.49515965257064</v>
      </c>
      <c r="O1085" s="25">
        <f>IF(N1085&lt;='data'!$G$22,1.89,1.47)</f>
        <v>1.47</v>
      </c>
      <c r="P1085" s="24">
        <f>$A1085</f>
        <v>5402.560866034490</v>
      </c>
      <c r="Q1085" s="29">
        <f>'data'!$G$23-'data'!$G$23*(1-('data'!$G$22^O1085)/('data'!$G$22^O1085+N1085^O1085))</f>
        <v>41.1173743342436</v>
      </c>
      <c r="R1085" s="29">
        <f>VLOOKUP(IF(P1085-'data'!$G$24&lt;0,0,P1085-'data'!$G$24),P2:Q1104,2)</f>
        <v>41.1196494542256</v>
      </c>
    </row>
    <row r="1086" ht="20.05" customHeight="1">
      <c r="A1086" s="22">
        <f>$A1085+C1085</f>
        <v>5407.560866034490</v>
      </c>
      <c r="B1086" s="23">
        <v>3.5</v>
      </c>
      <c r="C1086" s="24">
        <v>5</v>
      </c>
      <c r="D1086" t="b" s="25">
        <f>D$3</f>
        <v>1</v>
      </c>
      <c r="E1086" s="24">
        <f>IF(B1086-B1085&gt;0,(B1086-B1085)/'data'!$G$26*100-1,E1085-C1086)</f>
        <v>-1775.188200270930</v>
      </c>
      <c r="F1086" s="25">
        <f>3600*(B1086*'data'!$C$15/1000-H1086-I1086)/C1086</f>
        <v>492.381897776153</v>
      </c>
      <c r="G1086" s="25">
        <f>IF(N1086&gt;B1086,0,IF(E1086&gt;0,'data'!$H$29,IF(F1086&lt;0,0,F1086)))</f>
        <v>492.381897776153</v>
      </c>
      <c r="H1086" s="30">
        <f>(J1086*'data'!$C$16+K1086*OFFSET('data'!$C$17,0,$D$3)-I1085*(OFFSET('data'!$C$18,0,$D$3)+'data'!$C$19+OFFSET('data'!$C$20,0,$D$3)))*$C1086/60</f>
        <v>-0.684013335754339</v>
      </c>
      <c r="I1086" s="30">
        <f>(G1085/60)*$C1086/60+H1086+I1085</f>
        <v>22.9088819831982</v>
      </c>
      <c r="J1086" s="30">
        <f>J1085+('data'!$C$19*I1085-'data'!$C$16*J1085)*$C1086/60</f>
        <v>91.73557691644891</v>
      </c>
      <c r="K1086" s="30">
        <f>K1085+(OFFSET('data'!$C$20,0,$D$3)*I1085-OFFSET('data'!$C$17,0,$D$3)*K1085)*$C1086/60</f>
        <v>190.235242276247</v>
      </c>
      <c r="L1086" s="28">
        <f>$A1086/60</f>
        <v>90.1260144339082</v>
      </c>
      <c r="M1086" s="24">
        <f>I1086/'data'!$C$15*1000</f>
        <v>3.50002285420867</v>
      </c>
      <c r="N1086" s="24">
        <f>N1085+'data'!$G$21*(M1085-N1085)/60*C1085</f>
        <v>3.49521687990252</v>
      </c>
      <c r="O1086" s="25">
        <f>IF(N1086&lt;='data'!$G$22,1.89,1.47)</f>
        <v>1.47</v>
      </c>
      <c r="P1086" s="24">
        <f>$A1086</f>
        <v>5407.560866034490</v>
      </c>
      <c r="Q1086" s="29">
        <f>'data'!$G$23-'data'!$G$23*(1-('data'!$G$22^O1086)/('data'!$G$22^O1086+N1086^O1086))</f>
        <v>41.116822238974</v>
      </c>
      <c r="R1086" s="29">
        <f>VLOOKUP(IF(P1086-'data'!$G$24&lt;0,0,P1086-'data'!$G$24),P2:Q1104,2)</f>
        <v>41.1190705038203</v>
      </c>
    </row>
    <row r="1087" ht="20.05" customHeight="1">
      <c r="A1087" s="22">
        <f>$A1086+C1086</f>
        <v>5412.560866034490</v>
      </c>
      <c r="B1087" s="23">
        <v>3.5</v>
      </c>
      <c r="C1087" s="24">
        <v>5</v>
      </c>
      <c r="D1087" t="b" s="25">
        <f>D$3</f>
        <v>1</v>
      </c>
      <c r="E1087" s="24">
        <f>IF(B1087-B1086&gt;0,(B1087-B1086)/'data'!$G$26*100-1,E1086-C1087)</f>
        <v>-1780.188200270930</v>
      </c>
      <c r="F1087" s="25">
        <f>3600*(B1087*'data'!$C$15/1000-H1087-I1087)/C1087</f>
        <v>492.274991268957</v>
      </c>
      <c r="G1087" s="25">
        <f>IF(N1087&gt;B1087,0,IF(E1087&gt;0,'data'!$H$29,IF(F1087&lt;0,0,F1087)))</f>
        <v>492.274991268957</v>
      </c>
      <c r="H1087" s="30">
        <f>(J1087*'data'!$C$16+K1087*OFFSET('data'!$C$17,0,$D$3)-I1086*(OFFSET('data'!$C$18,0,$D$3)+'data'!$C$19+OFFSET('data'!$C$20,0,$D$3)))*$C1087/60</f>
        <v>-0.683864300702844</v>
      </c>
      <c r="I1087" s="30">
        <f>(G1086/60)*$C1087/60+H1087+I1086</f>
        <v>22.9088814294067</v>
      </c>
      <c r="J1087" s="30">
        <f>J1086+('data'!$C$19*I1086-'data'!$C$16*J1086)*$C1087/60</f>
        <v>91.7509016076912</v>
      </c>
      <c r="K1087" s="30">
        <f>K1086+(OFFSET('data'!$C$20,0,$D$3)*I1086-OFFSET('data'!$C$17,0,$D$3)*K1086)*$C1087/60</f>
        <v>190.389231874864</v>
      </c>
      <c r="L1087" s="28">
        <f>$A1087/60</f>
        <v>90.2093477672415</v>
      </c>
      <c r="M1087" s="24">
        <f>I1087/'data'!$C$15*1000</f>
        <v>3.50002276960031</v>
      </c>
      <c r="N1087" s="24">
        <f>N1086+'data'!$G$21*(M1086-N1086)/60*C1086</f>
        <v>3.49527343282693</v>
      </c>
      <c r="O1087" s="25">
        <f>IF(N1087&lt;='data'!$G$22,1.89,1.47)</f>
        <v>1.47</v>
      </c>
      <c r="P1087" s="24">
        <f>$A1087</f>
        <v>5412.560866034490</v>
      </c>
      <c r="Q1087" s="29">
        <f>'data'!$G$23-'data'!$G$23*(1-('data'!$G$22^O1087)/('data'!$G$22^O1087+N1087^O1087))</f>
        <v>41.1162766603781</v>
      </c>
      <c r="R1087" s="29">
        <f>VLOOKUP(IF(P1087-'data'!$G$24&lt;0,0,P1087-'data'!$G$24),P2:Q1104,2)</f>
        <v>41.1184983873557</v>
      </c>
    </row>
    <row r="1088" ht="20.05" customHeight="1">
      <c r="A1088" s="22">
        <f>$A1087+C1087</f>
        <v>5417.560866034490</v>
      </c>
      <c r="B1088" s="23">
        <v>3.5</v>
      </c>
      <c r="C1088" s="24">
        <v>5</v>
      </c>
      <c r="D1088" t="b" s="25">
        <f>D$3</f>
        <v>1</v>
      </c>
      <c r="E1088" s="24">
        <f>IF(B1088-B1087&gt;0,(B1088-B1087)/'data'!$G$26*100-1,E1087-C1088)</f>
        <v>-1785.188200270930</v>
      </c>
      <c r="F1088" s="25">
        <f>3600*(B1088*'data'!$C$15/1000-H1088-I1088)/C1088</f>
        <v>492.168478990319</v>
      </c>
      <c r="G1088" s="25">
        <f>IF(N1088&gt;B1088,0,IF(E1088&gt;0,'data'!$H$29,IF(F1088&lt;0,0,F1088)))</f>
        <v>492.168478990319</v>
      </c>
      <c r="H1088" s="30">
        <f>(J1088*'data'!$C$16+K1088*OFFSET('data'!$C$17,0,$D$3)-I1087*(OFFSET('data'!$C$18,0,$D$3)+'data'!$C$19+OFFSET('data'!$C$20,0,$D$3)))*$C1088/60</f>
        <v>-0.683715816316913</v>
      </c>
      <c r="I1088" s="30">
        <f>(G1087/60)*$C1088/60+H1088+I1087</f>
        <v>22.9088808787411</v>
      </c>
      <c r="J1088" s="30">
        <f>J1087+('data'!$C$19*I1087-'data'!$C$16*J1087)*$C1088/60</f>
        <v>91.766136354783</v>
      </c>
      <c r="K1088" s="30">
        <f>K1087+(OFFSET('data'!$C$20,0,$D$3)*I1087-OFFSET('data'!$C$17,0,$D$3)*K1087)*$C1088/60</f>
        <v>190.5431623952</v>
      </c>
      <c r="L1088" s="28">
        <f>$A1088/60</f>
        <v>90.2926811005748</v>
      </c>
      <c r="M1088" s="24">
        <f>I1088/'data'!$C$15*1000</f>
        <v>3.50002268546953</v>
      </c>
      <c r="N1088" s="24">
        <f>N1087+'data'!$G$21*(M1087-N1087)/60*C1087</f>
        <v>3.49532931928541</v>
      </c>
      <c r="O1088" s="25">
        <f>IF(N1088&lt;='data'!$G$22,1.89,1.47)</f>
        <v>1.47</v>
      </c>
      <c r="P1088" s="24">
        <f>$A1088</f>
        <v>5417.560866034490</v>
      </c>
      <c r="Q1088" s="29">
        <f>'data'!$G$23-'data'!$G$23*(1-('data'!$G$22^O1088)/('data'!$G$22^O1088+N1088^O1088))</f>
        <v>41.1157375214745</v>
      </c>
      <c r="R1088" s="29">
        <f>VLOOKUP(IF(P1088-'data'!$G$24&lt;0,0,P1088-'data'!$G$24),P2:Q1104,2)</f>
        <v>41.1179330240914</v>
      </c>
    </row>
    <row r="1089" ht="20.05" customHeight="1">
      <c r="A1089" s="22">
        <f>$A1088+C1088</f>
        <v>5422.560866034490</v>
      </c>
      <c r="B1089" s="23">
        <v>3.5</v>
      </c>
      <c r="C1089" s="24">
        <v>5</v>
      </c>
      <c r="D1089" t="b" s="25">
        <f>D$3</f>
        <v>1</v>
      </c>
      <c r="E1089" s="24">
        <f>IF(B1089-B1088&gt;0,(B1089-B1088)/'data'!$G$26*100-1,E1088-C1089)</f>
        <v>-1790.188200270930</v>
      </c>
      <c r="F1089" s="25">
        <f>3600*(B1089*'data'!$C$15/1000-H1089-I1089)/C1089</f>
        <v>492.062358715830</v>
      </c>
      <c r="G1089" s="25">
        <f>IF(N1089&gt;B1089,0,IF(E1089&gt;0,'data'!$H$29,IF(F1089&lt;0,0,F1089)))</f>
        <v>492.062358715830</v>
      </c>
      <c r="H1089" s="30">
        <f>(J1089*'data'!$C$16+K1089*OFFSET('data'!$C$17,0,$D$3)-I1088*(OFFSET('data'!$C$18,0,$D$3)+'data'!$C$19+OFFSET('data'!$C$20,0,$D$3)))*$C1089/60</f>
        <v>-0.68356787948889</v>
      </c>
      <c r="I1089" s="30">
        <f>(G1088/60)*$C1089/60+H1089+I1088</f>
        <v>22.9088803311832</v>
      </c>
      <c r="J1089" s="30">
        <f>J1088+('data'!$C$19*I1088-'data'!$C$16*J1088)*$C1089/60</f>
        <v>91.78128168562409</v>
      </c>
      <c r="K1089" s="30">
        <f>K1088+(OFFSET('data'!$C$20,0,$D$3)*I1088-OFFSET('data'!$C$17,0,$D$3)*K1088)*$C1089/60</f>
        <v>190.697033859950</v>
      </c>
      <c r="L1089" s="28">
        <f>$A1089/60</f>
        <v>90.3760144339082</v>
      </c>
      <c r="M1089" s="24">
        <f>I1089/'data'!$C$15*1000</f>
        <v>3.50002260181354</v>
      </c>
      <c r="N1089" s="24">
        <f>N1088+'data'!$G$21*(M1088-N1088)/60*C1088</f>
        <v>3.49538454712603</v>
      </c>
      <c r="O1089" s="25">
        <f>IF(N1089&lt;='data'!$G$22,1.89,1.47)</f>
        <v>1.47</v>
      </c>
      <c r="P1089" s="24">
        <f>$A1089</f>
        <v>5422.560866034490</v>
      </c>
      <c r="Q1089" s="29">
        <f>'data'!$G$23-'data'!$G$23*(1-('data'!$G$22^O1089)/('data'!$G$22^O1089+N1089^O1089))</f>
        <v>41.1152047461936</v>
      </c>
      <c r="R1089" s="29">
        <f>VLOOKUP(IF(P1089-'data'!$G$24&lt;0,0,P1089-'data'!$G$24),P2:Q1104,2)</f>
        <v>41.1173743342436</v>
      </c>
    </row>
    <row r="1090" ht="20.05" customHeight="1">
      <c r="A1090" s="22">
        <f>$A1089+C1089</f>
        <v>5427.560866034490</v>
      </c>
      <c r="B1090" s="23">
        <v>3.5</v>
      </c>
      <c r="C1090" s="24">
        <v>5</v>
      </c>
      <c r="D1090" t="b" s="25">
        <f>D$3</f>
        <v>1</v>
      </c>
      <c r="E1090" s="24">
        <f>IF(B1090-B1089&gt;0,(B1090-B1089)/'data'!$G$26*100-1,E1089-C1090)</f>
        <v>-1795.188200270930</v>
      </c>
      <c r="F1090" s="25">
        <f>3600*(B1090*'data'!$C$15/1000-H1090-I1090)/C1090</f>
        <v>491.956628234188</v>
      </c>
      <c r="G1090" s="25">
        <f>IF(N1090&gt;B1090,0,IF(E1090&gt;0,'data'!$H$29,IF(F1090&lt;0,0,F1090)))</f>
        <v>491.956628234188</v>
      </c>
      <c r="H1090" s="30">
        <f>(J1090*'data'!$C$16+K1090*OFFSET('data'!$C$17,0,$D$3)-I1089*(OFFSET('data'!$C$18,0,$D$3)+'data'!$C$19+OFFSET('data'!$C$20,0,$D$3)))*$C1090/60</f>
        <v>-0.68342048712932</v>
      </c>
      <c r="I1090" s="30">
        <f>(G1089/60)*$C1090/60+H1090+I1089</f>
        <v>22.9088797867148</v>
      </c>
      <c r="J1090" s="30">
        <f>J1089+('data'!$C$19*I1089-'data'!$C$16*J1089)*$C1090/60</f>
        <v>91.79633812501631</v>
      </c>
      <c r="K1090" s="30">
        <f>K1089+(OFFSET('data'!$C$20,0,$D$3)*I1089-OFFSET('data'!$C$17,0,$D$3)*K1089)*$C1090/60</f>
        <v>190.850846291798</v>
      </c>
      <c r="L1090" s="28">
        <f>$A1090/60</f>
        <v>90.4593477672415</v>
      </c>
      <c r="M1090" s="24">
        <f>I1090/'data'!$C$15*1000</f>
        <v>3.50002251862957</v>
      </c>
      <c r="N1090" s="24">
        <f>N1089+'data'!$G$21*(M1089-N1089)/60*C1089</f>
        <v>3.49543912410448</v>
      </c>
      <c r="O1090" s="25">
        <f>IF(N1090&lt;='data'!$G$22,1.89,1.47)</f>
        <v>1.47</v>
      </c>
      <c r="P1090" s="24">
        <f>$A1090</f>
        <v>5427.560866034490</v>
      </c>
      <c r="Q1090" s="29">
        <f>'data'!$G$23-'data'!$G$23*(1-('data'!$G$22^O1090)/('data'!$G$22^O1090+N1090^O1090))</f>
        <v>41.1146782593667</v>
      </c>
      <c r="R1090" s="29">
        <f>VLOOKUP(IF(P1090-'data'!$G$24&lt;0,0,P1090-'data'!$G$24),P2:Q1104,2)</f>
        <v>41.116822238974</v>
      </c>
    </row>
    <row r="1091" ht="20.05" customHeight="1">
      <c r="A1091" s="22">
        <f>$A1090+C1090</f>
        <v>5432.560866034490</v>
      </c>
      <c r="B1091" s="23">
        <v>3.5</v>
      </c>
      <c r="C1091" s="24">
        <v>5</v>
      </c>
      <c r="D1091" t="b" s="25">
        <f>D$3</f>
        <v>1</v>
      </c>
      <c r="E1091" s="24">
        <f>IF(B1091-B1090&gt;0,(B1091-B1090)/'data'!$G$26*100-1,E1090-C1091)</f>
        <v>-1800.188200270930</v>
      </c>
      <c r="F1091" s="25">
        <f>3600*(B1091*'data'!$C$15/1000-H1091-I1091)/C1091</f>
        <v>491.851285347103</v>
      </c>
      <c r="G1091" s="25">
        <f>IF(N1091&gt;B1091,0,IF(E1091&gt;0,'data'!$H$29,IF(F1091&lt;0,0,F1091)))</f>
        <v>491.851285347103</v>
      </c>
      <c r="H1091" s="30">
        <f>(J1091*'data'!$C$16+K1091*OFFSET('data'!$C$17,0,$D$3)-I1090*(OFFSET('data'!$C$18,0,$D$3)+'data'!$C$19+OFFSET('data'!$C$20,0,$D$3)))*$C1091/60</f>
        <v>-0.683273636166825</v>
      </c>
      <c r="I1091" s="30">
        <f>(G1090/60)*$C1091/60+H1091+I1090</f>
        <v>22.9088792453177</v>
      </c>
      <c r="J1091" s="30">
        <f>J1090+('data'!$C$19*I1090-'data'!$C$16*J1090)*$C1091/60</f>
        <v>91.81130619468099</v>
      </c>
      <c r="K1091" s="30">
        <f>K1090+(OFFSET('data'!$C$20,0,$D$3)*I1090-OFFSET('data'!$C$17,0,$D$3)*K1090)*$C1091/60</f>
        <v>191.004599713422</v>
      </c>
      <c r="L1091" s="28">
        <f>$A1091/60</f>
        <v>90.5426811005748</v>
      </c>
      <c r="M1091" s="24">
        <f>I1091/'data'!$C$15*1000</f>
        <v>3.50002243591483</v>
      </c>
      <c r="N1091" s="24">
        <f>N1090+'data'!$G$21*(M1090-N1090)/60*C1090</f>
        <v>3.49549305788514</v>
      </c>
      <c r="O1091" s="25">
        <f>IF(N1091&lt;='data'!$G$22,1.89,1.47)</f>
        <v>1.47</v>
      </c>
      <c r="P1091" s="24">
        <f>$A1091</f>
        <v>5432.560866034490</v>
      </c>
      <c r="Q1091" s="29">
        <f>'data'!$G$23-'data'!$G$23*(1-('data'!$G$22^O1091)/('data'!$G$22^O1091+N1091^O1091))</f>
        <v>41.1141579867156</v>
      </c>
      <c r="R1091" s="29">
        <f>VLOOKUP(IF(P1091-'data'!$G$24&lt;0,0,P1091-'data'!$G$24),P2:Q1104,2)</f>
        <v>41.1162766603781</v>
      </c>
    </row>
    <row r="1092" ht="20.05" customHeight="1">
      <c r="A1092" s="22">
        <f>$A1091+C1091</f>
        <v>5437.560866034490</v>
      </c>
      <c r="B1092" s="23">
        <v>3.5</v>
      </c>
      <c r="C1092" s="24">
        <v>5</v>
      </c>
      <c r="D1092" t="b" s="25">
        <f>D$3</f>
        <v>1</v>
      </c>
      <c r="E1092" s="24">
        <f>IF(B1092-B1091&gt;0,(B1092-B1091)/'data'!$G$26*100-1,E1091-C1092)</f>
        <v>-1805.188200270930</v>
      </c>
      <c r="F1092" s="25">
        <f>3600*(B1092*'data'!$C$15/1000-H1092-I1092)/C1092</f>
        <v>491.746327869015</v>
      </c>
      <c r="G1092" s="25">
        <f>IF(N1092&gt;B1092,0,IF(E1092&gt;0,'data'!$H$29,IF(F1092&lt;0,0,F1092)))</f>
        <v>491.746327869015</v>
      </c>
      <c r="H1092" s="30">
        <f>(J1092*'data'!$C$16+K1092*OFFSET('data'!$C$17,0,$D$3)-I1091*(OFFSET('data'!$C$18,0,$D$3)+'data'!$C$19+OFFSET('data'!$C$20,0,$D$3)))*$C1092/60</f>
        <v>-0.683127323548003</v>
      </c>
      <c r="I1092" s="30">
        <f>(G1091/60)*$C1092/60+H1092+I1091</f>
        <v>22.908878706974</v>
      </c>
      <c r="J1092" s="30">
        <f>J1091+('data'!$C$19*I1091-'data'!$C$16*J1091)*$C1092/60</f>
        <v>91.8261864132775</v>
      </c>
      <c r="K1092" s="30">
        <f>K1091+(OFFSET('data'!$C$20,0,$D$3)*I1091-OFFSET('data'!$C$17,0,$D$3)*K1091)*$C1092/60</f>
        <v>191.158294147489</v>
      </c>
      <c r="L1092" s="28">
        <f>$A1092/60</f>
        <v>90.6260144339082</v>
      </c>
      <c r="M1092" s="24">
        <f>I1092/'data'!$C$15*1000</f>
        <v>3.50002235366659</v>
      </c>
      <c r="N1092" s="24">
        <f>N1091+'data'!$G$21*(M1091-N1091)/60*C1091</f>
        <v>3.49554635604218</v>
      </c>
      <c r="O1092" s="25">
        <f>IF(N1092&lt;='data'!$G$22,1.89,1.47)</f>
        <v>1.47</v>
      </c>
      <c r="P1092" s="24">
        <f>$A1092</f>
        <v>5437.560866034490</v>
      </c>
      <c r="Q1092" s="29">
        <f>'data'!$G$23-'data'!$G$23*(1-('data'!$G$22^O1092)/('data'!$G$22^O1092+N1092^O1092))</f>
        <v>41.1136438548418</v>
      </c>
      <c r="R1092" s="29">
        <f>VLOOKUP(IF(P1092-'data'!$G$24&lt;0,0,P1092-'data'!$G$24),P2:Q1104,2)</f>
        <v>41.1157375214745</v>
      </c>
    </row>
    <row r="1093" ht="20.05" customHeight="1">
      <c r="A1093" s="22">
        <f>$A1092+C1092</f>
        <v>5442.560866034490</v>
      </c>
      <c r="B1093" s="23">
        <v>3.5</v>
      </c>
      <c r="C1093" s="24">
        <v>5</v>
      </c>
      <c r="D1093" t="b" s="25">
        <f>D$3</f>
        <v>1</v>
      </c>
      <c r="E1093" s="24">
        <f>IF(B1093-B1092&gt;0,(B1093-B1092)/'data'!$G$26*100-1,E1092-C1093)</f>
        <v>-1810.188200270930</v>
      </c>
      <c r="F1093" s="25">
        <f>3600*(B1093*'data'!$C$15/1000-H1093-I1093)/C1093</f>
        <v>491.641753627166</v>
      </c>
      <c r="G1093" s="25">
        <f>IF(N1093&gt;B1093,0,IF(E1093&gt;0,'data'!$H$29,IF(F1093&lt;0,0,F1093)))</f>
        <v>491.641753627166</v>
      </c>
      <c r="H1093" s="30">
        <f>(J1093*'data'!$C$16+K1093*OFFSET('data'!$C$17,0,$D$3)-I1092*(OFFSET('data'!$C$18,0,$D$3)+'data'!$C$19+OFFSET('data'!$C$20,0,$D$3)))*$C1093/60</f>
        <v>-0.682981546237335</v>
      </c>
      <c r="I1093" s="30">
        <f>(G1092/60)*$C1093/60+H1093+I1092</f>
        <v>22.9088781716659</v>
      </c>
      <c r="J1093" s="30">
        <f>J1092+('data'!$C$19*I1092-'data'!$C$16*J1092)*$C1093/60</f>
        <v>91.8409792964212</v>
      </c>
      <c r="K1093" s="30">
        <f>K1092+(OFFSET('data'!$C$20,0,$D$3)*I1092-OFFSET('data'!$C$17,0,$D$3)*K1092)*$C1093/60</f>
        <v>191.311929616657</v>
      </c>
      <c r="L1093" s="28">
        <f>$A1093/60</f>
        <v>90.7093477672415</v>
      </c>
      <c r="M1093" s="24">
        <f>I1093/'data'!$C$15*1000</f>
        <v>3.50002227188212</v>
      </c>
      <c r="N1093" s="24">
        <f>N1092+'data'!$G$21*(M1092-N1092)/60*C1092</f>
        <v>3.49559902606061</v>
      </c>
      <c r="O1093" s="25">
        <f>IF(N1093&lt;='data'!$G$22,1.89,1.47)</f>
        <v>1.47</v>
      </c>
      <c r="P1093" s="24">
        <f>$A1093</f>
        <v>5442.560866034490</v>
      </c>
      <c r="Q1093" s="29">
        <f>'data'!$G$23-'data'!$G$23*(1-('data'!$G$22^O1093)/('data'!$G$22^O1093+N1093^O1093))</f>
        <v>41.1131357912158</v>
      </c>
      <c r="R1093" s="29">
        <f>VLOOKUP(IF(P1093-'data'!$G$24&lt;0,0,P1093-'data'!$G$24),P2:Q1104,2)</f>
        <v>41.1152047461936</v>
      </c>
    </row>
    <row r="1094" ht="20.05" customHeight="1">
      <c r="A1094" s="22">
        <f>$A1093+C1093</f>
        <v>5447.560866034490</v>
      </c>
      <c r="B1094" s="23">
        <v>3.5</v>
      </c>
      <c r="C1094" s="24">
        <v>5</v>
      </c>
      <c r="D1094" t="b" s="25">
        <f>D$3</f>
        <v>1</v>
      </c>
      <c r="E1094" s="24">
        <f>IF(B1094-B1093&gt;0,(B1094-B1093)/'data'!$G$26*100-1,E1093-C1094)</f>
        <v>-1815.188200270930</v>
      </c>
      <c r="F1094" s="25">
        <f>3600*(B1094*'data'!$C$15/1000-H1094-I1094)/C1094</f>
        <v>491.537560461736</v>
      </c>
      <c r="G1094" s="25">
        <f>IF(N1094&gt;B1094,0,IF(E1094&gt;0,'data'!$H$29,IF(F1094&lt;0,0,F1094)))</f>
        <v>491.537560461736</v>
      </c>
      <c r="H1094" s="30">
        <f>(J1094*'data'!$C$16+K1094*OFFSET('data'!$C$17,0,$D$3)-I1093*(OFFSET('data'!$C$18,0,$D$3)+'data'!$C$19+OFFSET('data'!$C$20,0,$D$3)))*$C1094/60</f>
        <v>-0.68283630121707</v>
      </c>
      <c r="I1094" s="30">
        <f>(G1093/60)*$C1094/60+H1094+I1093</f>
        <v>22.9088776393754</v>
      </c>
      <c r="J1094" s="30">
        <f>J1093+('data'!$C$19*I1093-'data'!$C$16*J1093)*$C1094/60</f>
        <v>91.855685356701</v>
      </c>
      <c r="K1094" s="30">
        <f>K1093+(OFFSET('data'!$C$20,0,$D$3)*I1093-OFFSET('data'!$C$17,0,$D$3)*K1093)*$C1094/60</f>
        <v>191.465506143577</v>
      </c>
      <c r="L1094" s="28">
        <f>$A1094/60</f>
        <v>90.7926811005748</v>
      </c>
      <c r="M1094" s="24">
        <f>I1094/'data'!$C$15*1000</f>
        <v>3.50002219055869</v>
      </c>
      <c r="N1094" s="24">
        <f>N1093+'data'!$G$21*(M1093-N1093)/60*C1093</f>
        <v>3.49565107533733</v>
      </c>
      <c r="O1094" s="25">
        <f>IF(N1094&lt;='data'!$G$22,1.89,1.47)</f>
        <v>1.47</v>
      </c>
      <c r="P1094" s="24">
        <f>$A1094</f>
        <v>5447.560866034490</v>
      </c>
      <c r="Q1094" s="29">
        <f>'data'!$G$23-'data'!$G$23*(1-('data'!$G$22^O1094)/('data'!$G$22^O1094+N1094^O1094))</f>
        <v>41.1126337241671</v>
      </c>
      <c r="R1094" s="29">
        <f>VLOOKUP(IF(P1094-'data'!$G$24&lt;0,0,P1094-'data'!$G$24),P2:Q1104,2)</f>
        <v>41.1146782593667</v>
      </c>
    </row>
    <row r="1095" ht="20.05" customHeight="1">
      <c r="A1095" s="22">
        <f>$A1094+C1094</f>
        <v>5452.560866034490</v>
      </c>
      <c r="B1095" s="23">
        <v>3.5</v>
      </c>
      <c r="C1095" s="24">
        <v>5</v>
      </c>
      <c r="D1095" t="b" s="25">
        <f>D$3</f>
        <v>1</v>
      </c>
      <c r="E1095" s="24">
        <f>IF(B1095-B1094&gt;0,(B1095-B1094)/'data'!$G$26*100-1,E1094-C1095)</f>
        <v>-1820.188200270930</v>
      </c>
      <c r="F1095" s="25">
        <f>3600*(B1095*'data'!$C$15/1000-H1095-I1095)/C1095</f>
        <v>491.433746225103</v>
      </c>
      <c r="G1095" s="25">
        <f>IF(N1095&gt;B1095,0,IF(E1095&gt;0,'data'!$H$29,IF(F1095&lt;0,0,F1095)))</f>
        <v>491.433746225103</v>
      </c>
      <c r="H1095" s="30">
        <f>(J1095*'data'!$C$16+K1095*OFFSET('data'!$C$17,0,$D$3)-I1094*(OFFSET('data'!$C$18,0,$D$3)+'data'!$C$19+OFFSET('data'!$C$20,0,$D$3)))*$C1095/60</f>
        <v>-0.682691585487103</v>
      </c>
      <c r="I1095" s="30">
        <f>(G1094/60)*$C1095/60+H1095+I1094</f>
        <v>22.9088771100852</v>
      </c>
      <c r="J1095" s="30">
        <f>J1094+('data'!$C$19*I1094-'data'!$C$16*J1094)*$C1095/60</f>
        <v>91.8703051036975</v>
      </c>
      <c r="K1095" s="30">
        <f>K1094+(OFFSET('data'!$C$20,0,$D$3)*I1094-OFFSET('data'!$C$17,0,$D$3)*K1094)*$C1095/60</f>
        <v>191.619023750890</v>
      </c>
      <c r="L1095" s="28">
        <f>$A1095/60</f>
        <v>90.8760144339082</v>
      </c>
      <c r="M1095" s="24">
        <f>I1095/'data'!$C$15*1000</f>
        <v>3.50002210969365</v>
      </c>
      <c r="N1095" s="24">
        <f>N1094+'data'!$G$21*(M1094-N1094)/60*C1094</f>
        <v>3.49570251118216</v>
      </c>
      <c r="O1095" s="25">
        <f>IF(N1095&lt;='data'!$G$22,1.89,1.47)</f>
        <v>1.47</v>
      </c>
      <c r="P1095" s="24">
        <f>$A1095</f>
        <v>5452.560866034490</v>
      </c>
      <c r="Q1095" s="29">
        <f>'data'!$G$23-'data'!$G$23*(1-('data'!$G$22^O1095)/('data'!$G$22^O1095+N1095^O1095))</f>
        <v>41.1121375828739</v>
      </c>
      <c r="R1095" s="29">
        <f>VLOOKUP(IF(P1095-'data'!$G$24&lt;0,0,P1095-'data'!$G$24),P2:Q1104,2)</f>
        <v>41.1141579867156</v>
      </c>
    </row>
    <row r="1096" ht="20.05" customHeight="1">
      <c r="A1096" s="22">
        <f>$A1095+C1095</f>
        <v>5457.560866034490</v>
      </c>
      <c r="B1096" s="23">
        <v>3.5</v>
      </c>
      <c r="C1096" s="24">
        <v>5</v>
      </c>
      <c r="D1096" t="b" s="25">
        <f>D$3</f>
        <v>1</v>
      </c>
      <c r="E1096" s="24">
        <f>IF(B1096-B1095&gt;0,(B1096-B1095)/'data'!$G$26*100-1,E1095-C1096)</f>
        <v>-1825.188200270930</v>
      </c>
      <c r="F1096" s="25">
        <f>3600*(B1096*'data'!$C$15/1000-H1096-I1096)/C1096</f>
        <v>491.330308782752</v>
      </c>
      <c r="G1096" s="25">
        <f>IF(N1096&gt;B1096,0,IF(E1096&gt;0,'data'!$H$29,IF(F1096&lt;0,0,F1096)))</f>
        <v>491.330308782752</v>
      </c>
      <c r="H1096" s="30">
        <f>(J1096*'data'!$C$16+K1096*OFFSET('data'!$C$17,0,$D$3)-I1095*(OFFSET('data'!$C$18,0,$D$3)+'data'!$C$19+OFFSET('data'!$C$20,0,$D$3)))*$C1096/60</f>
        <v>-0.682547396064926</v>
      </c>
      <c r="I1096" s="30">
        <f>(G1095/60)*$C1096/60+H1096+I1095</f>
        <v>22.9088765837774</v>
      </c>
      <c r="J1096" s="30">
        <f>J1095+('data'!$C$19*I1095-'data'!$C$16*J1095)*$C1096/60</f>
        <v>91.8848390440004</v>
      </c>
      <c r="K1096" s="30">
        <f>K1095+(OFFSET('data'!$C$20,0,$D$3)*I1095-OFFSET('data'!$C$17,0,$D$3)*K1095)*$C1096/60</f>
        <v>191.772482461228</v>
      </c>
      <c r="L1096" s="28">
        <f>$A1096/60</f>
        <v>90.9593477672415</v>
      </c>
      <c r="M1096" s="24">
        <f>I1096/'data'!$C$15*1000</f>
        <v>3.50002202928425</v>
      </c>
      <c r="N1096" s="24">
        <f>N1095+'data'!$G$21*(M1095-N1095)/60*C1095</f>
        <v>3.49575334081888</v>
      </c>
      <c r="O1096" s="25">
        <f>IF(N1096&lt;='data'!$G$22,1.89,1.47)</f>
        <v>1.47</v>
      </c>
      <c r="P1096" s="24">
        <f>$A1096</f>
        <v>5457.560866034490</v>
      </c>
      <c r="Q1096" s="29">
        <f>'data'!$G$23-'data'!$G$23*(1-('data'!$G$22^O1096)/('data'!$G$22^O1096+N1096^O1096))</f>
        <v>41.1116472973528</v>
      </c>
      <c r="R1096" s="29">
        <f>VLOOKUP(IF(P1096-'data'!$G$24&lt;0,0,P1096-'data'!$G$24),P2:Q1104,2)</f>
        <v>41.1136438548418</v>
      </c>
    </row>
    <row r="1097" ht="20.05" customHeight="1">
      <c r="A1097" s="22">
        <f>$A1096+C1096</f>
        <v>5462.560866034490</v>
      </c>
      <c r="B1097" s="23">
        <v>3.5</v>
      </c>
      <c r="C1097" s="24">
        <v>5</v>
      </c>
      <c r="D1097" t="b" s="25">
        <f>D$3</f>
        <v>1</v>
      </c>
      <c r="E1097" s="24">
        <f>IF(B1097-B1096&gt;0,(B1097-B1096)/'data'!$G$26*100-1,E1096-C1097)</f>
        <v>-1830.188200270930</v>
      </c>
      <c r="F1097" s="25">
        <f>3600*(B1097*'data'!$C$15/1000-H1097-I1097)/C1097</f>
        <v>491.227246012270</v>
      </c>
      <c r="G1097" s="25">
        <f>IF(N1097&gt;B1097,0,IF(E1097&gt;0,'data'!$H$29,IF(F1097&lt;0,0,F1097)))</f>
        <v>491.227246012270</v>
      </c>
      <c r="H1097" s="30">
        <f>(J1097*'data'!$C$16+K1097*OFFSET('data'!$C$17,0,$D$3)-I1096*(OFFSET('data'!$C$18,0,$D$3)+'data'!$C$19+OFFSET('data'!$C$20,0,$D$3)))*$C1097/60</f>
        <v>-0.682403729985445</v>
      </c>
      <c r="I1097" s="30">
        <f>(G1096/60)*$C1097/60+H1097+I1096</f>
        <v>22.9088760604347</v>
      </c>
      <c r="J1097" s="30">
        <f>J1096+('data'!$C$19*I1096-'data'!$C$16*J1096)*$C1097/60</f>
        <v>91.8992876812261</v>
      </c>
      <c r="K1097" s="30">
        <f>K1096+(OFFSET('data'!$C$20,0,$D$3)*I1096-OFFSET('data'!$C$17,0,$D$3)*K1096)*$C1097/60</f>
        <v>191.925882297214</v>
      </c>
      <c r="L1097" s="28">
        <f>$A1097/60</f>
        <v>91.0426811005748</v>
      </c>
      <c r="M1097" s="24">
        <f>I1097/'data'!$C$15*1000</f>
        <v>3.50002194932787</v>
      </c>
      <c r="N1097" s="24">
        <f>N1096+'data'!$G$21*(M1096-N1096)/60*C1096</f>
        <v>3.49580357138624</v>
      </c>
      <c r="O1097" s="25">
        <f>IF(N1097&lt;='data'!$G$22,1.89,1.47)</f>
        <v>1.47</v>
      </c>
      <c r="P1097" s="24">
        <f>$A1097</f>
        <v>5462.560866034490</v>
      </c>
      <c r="Q1097" s="29">
        <f>'data'!$G$23-'data'!$G$23*(1-('data'!$G$22^O1097)/('data'!$G$22^O1097+N1097^O1097))</f>
        <v>41.1111627984488</v>
      </c>
      <c r="R1097" s="29">
        <f>VLOOKUP(IF(P1097-'data'!$G$24&lt;0,0,P1097-'data'!$G$24),P2:Q1104,2)</f>
        <v>41.1131357912158</v>
      </c>
    </row>
    <row r="1098" ht="20.05" customHeight="1">
      <c r="A1098" s="22">
        <f>$A1097+C1097</f>
        <v>5467.560866034490</v>
      </c>
      <c r="B1098" s="23">
        <v>3.5</v>
      </c>
      <c r="C1098" s="24">
        <v>5</v>
      </c>
      <c r="D1098" t="b" s="25">
        <f>D$3</f>
        <v>1</v>
      </c>
      <c r="E1098" s="24">
        <f>IF(B1098-B1097&gt;0,(B1098-B1097)/'data'!$G$26*100-1,E1097-C1098)</f>
        <v>-1835.188200270930</v>
      </c>
      <c r="F1098" s="25">
        <f>3600*(B1098*'data'!$C$15/1000-H1098-I1098)/C1098</f>
        <v>491.124555803835</v>
      </c>
      <c r="G1098" s="25">
        <f>IF(N1098&gt;B1098,0,IF(E1098&gt;0,'data'!$H$29,IF(F1098&lt;0,0,F1098)))</f>
        <v>491.124555803835</v>
      </c>
      <c r="H1098" s="30">
        <f>(J1098*'data'!$C$16+K1098*OFFSET('data'!$C$17,0,$D$3)-I1097*(OFFSET('data'!$C$18,0,$D$3)+'data'!$C$19+OFFSET('data'!$C$20,0,$D$3)))*$C1098/60</f>
        <v>-0.682260584300952</v>
      </c>
      <c r="I1098" s="30">
        <f>(G1097/60)*$C1098/60+H1098+I1097</f>
        <v>22.9088755400397</v>
      </c>
      <c r="J1098" s="30">
        <f>J1097+('data'!$C$19*I1097-'data'!$C$16*J1097)*$C1098/60</f>
        <v>91.9136515160353</v>
      </c>
      <c r="K1098" s="30">
        <f>K1097+(OFFSET('data'!$C$20,0,$D$3)*I1097-OFFSET('data'!$C$17,0,$D$3)*K1097)*$C1098/60</f>
        <v>192.079223281463</v>
      </c>
      <c r="L1098" s="28">
        <f>$A1098/60</f>
        <v>91.1260144339082</v>
      </c>
      <c r="M1098" s="24">
        <f>I1098/'data'!$C$15*1000</f>
        <v>3.50002186982183</v>
      </c>
      <c r="N1098" s="24">
        <f>N1097+'data'!$G$21*(M1097-N1097)/60*C1097</f>
        <v>3.49585320993894</v>
      </c>
      <c r="O1098" s="25">
        <f>IF(N1098&lt;='data'!$G$22,1.89,1.47)</f>
        <v>1.47</v>
      </c>
      <c r="P1098" s="24">
        <f>$A1098</f>
        <v>5467.560866034490</v>
      </c>
      <c r="Q1098" s="29">
        <f>'data'!$G$23-'data'!$G$23*(1-('data'!$G$22^O1098)/('data'!$G$22^O1098+N1098^O1098))</f>
        <v>41.1106840178259</v>
      </c>
      <c r="R1098" s="29">
        <f>VLOOKUP(IF(P1098-'data'!$G$24&lt;0,0,P1098-'data'!$G$24),P2:Q1104,2)</f>
        <v>41.1126337241671</v>
      </c>
    </row>
    <row r="1099" ht="20.05" customHeight="1">
      <c r="A1099" s="22">
        <f>$A1098+C1098</f>
        <v>5472.560866034490</v>
      </c>
      <c r="B1099" s="23">
        <v>3.5</v>
      </c>
      <c r="C1099" s="24">
        <v>5</v>
      </c>
      <c r="D1099" t="b" s="25">
        <f>D$3</f>
        <v>1</v>
      </c>
      <c r="E1099" s="24">
        <f>IF(B1099-B1098&gt;0,(B1099-B1098)/'data'!$G$26*100-1,E1098-C1099)</f>
        <v>-1840.188200270930</v>
      </c>
      <c r="F1099" s="25">
        <f>3600*(B1099*'data'!$C$15/1000-H1099-I1099)/C1099</f>
        <v>491.022236059895</v>
      </c>
      <c r="G1099" s="25">
        <f>IF(N1099&gt;B1099,0,IF(E1099&gt;0,'data'!$H$29,IF(F1099&lt;0,0,F1099)))</f>
        <v>491.022236059895</v>
      </c>
      <c r="H1099" s="30">
        <f>(J1099*'data'!$C$16+K1099*OFFSET('data'!$C$17,0,$D$3)-I1098*(OFFSET('data'!$C$18,0,$D$3)+'data'!$C$19+OFFSET('data'!$C$20,0,$D$3)))*$C1099/60</f>
        <v>-0.68211795608098</v>
      </c>
      <c r="I1099" s="30">
        <f>(G1098/60)*$C1099/60+H1099+I1098</f>
        <v>22.9088750225752</v>
      </c>
      <c r="J1099" s="30">
        <f>J1098+('data'!$C$19*I1098-'data'!$C$16*J1098)*$C1099/60</f>
        <v>91.92793104615011</v>
      </c>
      <c r="K1099" s="30">
        <f>K1098+(OFFSET('data'!$C$20,0,$D$3)*I1098-OFFSET('data'!$C$17,0,$D$3)*K1098)*$C1099/60</f>
        <v>192.232505436580</v>
      </c>
      <c r="L1099" s="28">
        <f>$A1099/60</f>
        <v>91.2093477672415</v>
      </c>
      <c r="M1099" s="24">
        <f>I1099/'data'!$C$15*1000</f>
        <v>3.50002179076352</v>
      </c>
      <c r="N1099" s="24">
        <f>N1098+'data'!$G$21*(M1098-N1098)/60*C1098</f>
        <v>3.49590226344864</v>
      </c>
      <c r="O1099" s="25">
        <f>IF(N1099&lt;='data'!$G$22,1.89,1.47)</f>
        <v>1.47</v>
      </c>
      <c r="P1099" s="24">
        <f>$A1099</f>
        <v>5472.560866034490</v>
      </c>
      <c r="Q1099" s="29">
        <f>'data'!$G$23-'data'!$G$23*(1-('data'!$G$22^O1099)/('data'!$G$22^O1099+N1099^O1099))</f>
        <v>41.110210887957</v>
      </c>
      <c r="R1099" s="29">
        <f>VLOOKUP(IF(P1099-'data'!$G$24&lt;0,0,P1099-'data'!$G$24),P2:Q1104,2)</f>
        <v>41.1121375828739</v>
      </c>
    </row>
    <row r="1100" ht="20.05" customHeight="1">
      <c r="A1100" s="22">
        <f>$A1099+C1099</f>
        <v>5477.560866034490</v>
      </c>
      <c r="B1100" s="23">
        <v>3.5</v>
      </c>
      <c r="C1100" s="24">
        <v>5</v>
      </c>
      <c r="D1100" t="b" s="25">
        <f>D$3</f>
        <v>1</v>
      </c>
      <c r="E1100" s="24">
        <f>IF(B1100-B1099&gt;0,(B1100-B1099)/'data'!$G$26*100-1,E1099-C1100)</f>
        <v>-1845.188200270930</v>
      </c>
      <c r="F1100" s="25">
        <f>3600*(B1100*'data'!$C$15/1000-H1100-I1100)/C1100</f>
        <v>490.920284695323</v>
      </c>
      <c r="G1100" s="25">
        <f>IF(N1100&gt;B1100,0,IF(E1100&gt;0,'data'!$H$29,IF(F1100&lt;0,0,F1100)))</f>
        <v>490.920284695323</v>
      </c>
      <c r="H1100" s="30">
        <f>(J1100*'data'!$C$16+K1100*OFFSET('data'!$C$17,0,$D$3)-I1099*(OFFSET('data'!$C$18,0,$D$3)+'data'!$C$19+OFFSET('data'!$C$20,0,$D$3)))*$C1100/60</f>
        <v>-0.681975842412219</v>
      </c>
      <c r="I1100" s="30">
        <f>(G1099/60)*$C1100/60+H1100+I1099</f>
        <v>22.9088745080239</v>
      </c>
      <c r="J1100" s="30">
        <f>J1099+('data'!$C$19*I1099-'data'!$C$16*J1099)*$C1100/60</f>
        <v>91.9421267663713</v>
      </c>
      <c r="K1100" s="30">
        <f>K1099+(OFFSET('data'!$C$20,0,$D$3)*I1099-OFFSET('data'!$C$17,0,$D$3)*K1099)*$C1100/60</f>
        <v>192.385728785163</v>
      </c>
      <c r="L1100" s="28">
        <f>$A1100/60</f>
        <v>91.2926811005748</v>
      </c>
      <c r="M1100" s="24">
        <f>I1100/'data'!$C$15*1000</f>
        <v>3.50002171215028</v>
      </c>
      <c r="N1100" s="24">
        <f>N1099+'data'!$G$21*(M1099-N1099)/60*C1099</f>
        <v>3.49595073880493</v>
      </c>
      <c r="O1100" s="25">
        <f>IF(N1100&lt;='data'!$G$22,1.89,1.47)</f>
        <v>1.47</v>
      </c>
      <c r="P1100" s="24">
        <f>$A1100</f>
        <v>5477.560866034490</v>
      </c>
      <c r="Q1100" s="29">
        <f>'data'!$G$23-'data'!$G$23*(1-('data'!$G$22^O1100)/('data'!$G$22^O1100+N1100^O1100))</f>
        <v>41.1097433421141</v>
      </c>
      <c r="R1100" s="29">
        <f>VLOOKUP(IF(P1100-'data'!$G$24&lt;0,0,P1100-'data'!$G$24),P2:Q1104,2)</f>
        <v>41.1116472973528</v>
      </c>
    </row>
    <row r="1101" ht="20.05" customHeight="1">
      <c r="A1101" s="22">
        <f>$A1100+C1100</f>
        <v>5482.560866034490</v>
      </c>
      <c r="B1101" s="23">
        <v>3.5</v>
      </c>
      <c r="C1101" s="24">
        <v>5</v>
      </c>
      <c r="D1101" t="b" s="25">
        <f>D$3</f>
        <v>1</v>
      </c>
      <c r="E1101" s="24">
        <f>IF(B1101-B1100&gt;0,(B1101-B1100)/'data'!$G$26*100-1,E1100-C1101)</f>
        <v>-1850.188200270930</v>
      </c>
      <c r="F1101" s="25">
        <f>3600*(B1101*'data'!$C$15/1000-H1101-I1101)/C1101</f>
        <v>490.818699636901</v>
      </c>
      <c r="G1101" s="25">
        <f>IF(N1101&gt;B1101,0,IF(E1101&gt;0,'data'!$H$29,IF(F1101&lt;0,0,F1101)))</f>
        <v>490.818699636901</v>
      </c>
      <c r="H1101" s="30">
        <f>(J1101*'data'!$C$16+K1101*OFFSET('data'!$C$17,0,$D$3)-I1100*(OFFSET('data'!$C$18,0,$D$3)+'data'!$C$19+OFFSET('data'!$C$20,0,$D$3)))*$C1101/60</f>
        <v>-0.6818342403984</v>
      </c>
      <c r="I1101" s="30">
        <f>(G1100/60)*$C1101/60+H1101+I1100</f>
        <v>22.908873996369</v>
      </c>
      <c r="J1101" s="30">
        <f>J1100+('data'!$C$19*I1100-'data'!$C$16*J1100)*$C1101/60</f>
        <v>91.9562391685959</v>
      </c>
      <c r="K1101" s="30">
        <f>K1100+(OFFSET('data'!$C$20,0,$D$3)*I1100-OFFSET('data'!$C$17,0,$D$3)*K1100)*$C1101/60</f>
        <v>192.538893349799</v>
      </c>
      <c r="L1101" s="28">
        <f>$A1101/60</f>
        <v>91.3760144339082</v>
      </c>
      <c r="M1101" s="24">
        <f>I1101/'data'!$C$15*1000</f>
        <v>3.50002163397956</v>
      </c>
      <c r="N1101" s="24">
        <f>N1100+'data'!$G$21*(M1100-N1100)/60*C1100</f>
        <v>3.49599864281631</v>
      </c>
      <c r="O1101" s="25">
        <f>IF(N1101&lt;='data'!$G$22,1.89,1.47)</f>
        <v>1.47</v>
      </c>
      <c r="P1101" s="24">
        <f>$A1101</f>
        <v>5482.560866034490</v>
      </c>
      <c r="Q1101" s="29">
        <f>'data'!$G$23-'data'!$G$23*(1-('data'!$G$22^O1101)/('data'!$G$22^O1101+N1101^O1101))</f>
        <v>41.1092813143592</v>
      </c>
      <c r="R1101" s="29">
        <f>VLOOKUP(IF(P1101-'data'!$G$24&lt;0,0,P1101-'data'!$G$24),P2:Q1104,2)</f>
        <v>41.1111627984488</v>
      </c>
    </row>
    <row r="1102" ht="20.05" customHeight="1">
      <c r="A1102" s="22">
        <f>$A1101+C1101</f>
        <v>5487.560866034490</v>
      </c>
      <c r="B1102" s="23">
        <v>3.5</v>
      </c>
      <c r="C1102" s="24">
        <v>5</v>
      </c>
      <c r="D1102" t="b" s="25">
        <f>D$3</f>
        <v>1</v>
      </c>
      <c r="E1102" s="24">
        <f>IF(B1102-B1101&gt;0,(B1102-B1101)/'data'!$G$26*100-1,E1101-C1102)</f>
        <v>-1855.188200270930</v>
      </c>
      <c r="F1102" s="25">
        <f>3600*(B1102*'data'!$C$15/1000-H1102-I1102)/C1102</f>
        <v>490.717478823848</v>
      </c>
      <c r="G1102" s="25">
        <f>IF(N1102&gt;B1102,0,IF(E1102&gt;0,'data'!$H$29,IF(F1102&lt;0,0,F1102)))</f>
        <v>490.717478823848</v>
      </c>
      <c r="H1102" s="30">
        <f>(J1102*'data'!$C$16+K1102*OFFSET('data'!$C$17,0,$D$3)-I1101*(OFFSET('data'!$C$18,0,$D$3)+'data'!$C$19+OFFSET('data'!$C$20,0,$D$3)))*$C1102/60</f>
        <v>-0.681693147160226</v>
      </c>
      <c r="I1102" s="30">
        <f>(G1101/60)*$C1102/60+H1102+I1101</f>
        <v>22.9088734875934</v>
      </c>
      <c r="J1102" s="30">
        <f>J1101+('data'!$C$19*I1101-'data'!$C$16*J1101)*$C1102/60</f>
        <v>91.97026874183361</v>
      </c>
      <c r="K1102" s="30">
        <f>K1101+(OFFSET('data'!$C$20,0,$D$3)*I1101-OFFSET('data'!$C$17,0,$D$3)*K1101)*$C1102/60</f>
        <v>192.691999153067</v>
      </c>
      <c r="L1102" s="28">
        <f>$A1102/60</f>
        <v>91.4593477672415</v>
      </c>
      <c r="M1102" s="24">
        <f>I1102/'data'!$C$15*1000</f>
        <v>3.50002155624874</v>
      </c>
      <c r="N1102" s="24">
        <f>N1101+'data'!$G$21*(M1101-N1101)/60*C1101</f>
        <v>3.49604598221112</v>
      </c>
      <c r="O1102" s="25">
        <f>IF(N1102&lt;='data'!$G$22,1.89,1.47)</f>
        <v>1.47</v>
      </c>
      <c r="P1102" s="24">
        <f>$A1102</f>
        <v>5487.560866034490</v>
      </c>
      <c r="Q1102" s="29">
        <f>'data'!$G$23-'data'!$G$23*(1-('data'!$G$22^O1102)/('data'!$G$22^O1102+N1102^O1102))</f>
        <v>41.1088247395345</v>
      </c>
      <c r="R1102" s="29">
        <f>VLOOKUP(IF(P1102-'data'!$G$24&lt;0,0,P1102-'data'!$G$24),P2:Q1104,2)</f>
        <v>41.1106840178259</v>
      </c>
    </row>
    <row r="1103" ht="20.05" customHeight="1">
      <c r="A1103" s="22">
        <f>$A1102+C1102</f>
        <v>5492.560866034490</v>
      </c>
      <c r="B1103" s="23">
        <v>3.5</v>
      </c>
      <c r="C1103" s="24">
        <v>5</v>
      </c>
      <c r="D1103" t="b" s="25">
        <f>D$3</f>
        <v>1</v>
      </c>
      <c r="E1103" s="24">
        <f>IF(B1103-B1102&gt;0,(B1103-B1102)/'data'!$G$26*100-1,E1102-C1103)</f>
        <v>-1860.188200270930</v>
      </c>
      <c r="F1103" s="25">
        <f>3600*(B1103*'data'!$C$15/1000-H1103-I1103)/C1103</f>
        <v>490.616620207356</v>
      </c>
      <c r="G1103" s="25">
        <f>IF(N1103&gt;B1103,0,IF(E1103&gt;0,'data'!$H$29,IF(F1103&lt;0,0,F1103)))</f>
        <v>490.616620207356</v>
      </c>
      <c r="H1103" s="30">
        <f>(J1103*'data'!$C$16+K1103*OFFSET('data'!$C$17,0,$D$3)-I1102*(OFFSET('data'!$C$18,0,$D$3)+'data'!$C$19+OFFSET('data'!$C$20,0,$D$3)))*$C1103/60</f>
        <v>-0.681552559835231</v>
      </c>
      <c r="I1103" s="30">
        <f>(G1102/60)*$C1103/60+H1103+I1102</f>
        <v>22.9088729816802</v>
      </c>
      <c r="J1103" s="30">
        <f>J1102+('data'!$C$19*I1102-'data'!$C$16*J1102)*$C1103/60</f>
        <v>91.98421597222411</v>
      </c>
      <c r="K1103" s="30">
        <f>K1102+(OFFSET('data'!$C$20,0,$D$3)*I1102-OFFSET('data'!$C$17,0,$D$3)*K1102)*$C1103/60</f>
        <v>192.845046217538</v>
      </c>
      <c r="L1103" s="28">
        <f>$A1103/60</f>
        <v>91.5426811005748</v>
      </c>
      <c r="M1103" s="24">
        <f>I1103/'data'!$C$15*1000</f>
        <v>3.50002147895523</v>
      </c>
      <c r="N1103" s="24">
        <f>N1102+'data'!$G$21*(M1102-N1102)/60*C1102</f>
        <v>3.49609276363851</v>
      </c>
      <c r="O1103" s="25">
        <f>IF(N1103&lt;='data'!$G$22,1.89,1.47)</f>
        <v>1.47</v>
      </c>
      <c r="P1103" s="24">
        <f>$A1103</f>
        <v>5492.560866034490</v>
      </c>
      <c r="Q1103" s="29">
        <f>'data'!$G$23-'data'!$G$23*(1-('data'!$G$22^O1103)/('data'!$G$22^O1103+N1103^O1103))</f>
        <v>41.1083735532535</v>
      </c>
      <c r="R1103" s="29">
        <f>VLOOKUP(IF(P1103-'data'!$G$24&lt;0,0,P1103-'data'!$G$24),P2:Q1104,2)</f>
        <v>41.110210887957</v>
      </c>
    </row>
    <row r="1104" ht="20.05" customHeight="1">
      <c r="A1104" s="31">
        <f>$A1103+C1103</f>
        <v>5497.560866034490</v>
      </c>
      <c r="B1104" s="23">
        <v>3.5</v>
      </c>
      <c r="C1104" s="24">
        <v>5</v>
      </c>
      <c r="D1104" t="b" s="25">
        <f>D$3</f>
        <v>1</v>
      </c>
      <c r="E1104" s="24">
        <f>IF(B1104-B1103&gt;0,(B1104-B1103)/'data'!$G$26*100-1,E1103-C1104)</f>
        <v>-1865.188200270930</v>
      </c>
      <c r="F1104" s="25">
        <f>3600*(B1104*'data'!$C$15/1000-H1104-I1104)/C1104</f>
        <v>490.516121750539</v>
      </c>
      <c r="G1104" s="25">
        <f>IF(N1104&gt;B1104,0,IF(E1104&gt;0,'data'!$H$29,IF(F1104&lt;0,0,F1104)))</f>
        <v>490.516121750539</v>
      </c>
      <c r="H1104" s="30">
        <f>(J1104*'data'!$C$16+K1104*OFFSET('data'!$C$17,0,$D$3)-I1103*(OFFSET('data'!$C$18,0,$D$3)+'data'!$C$19+OFFSET('data'!$C$20,0,$D$3)))*$C1104/60</f>
        <v>-0.681412475577708</v>
      </c>
      <c r="I1104" s="30">
        <f>(G1103/60)*$C1104/60+H1104+I1103</f>
        <v>22.9088724786127</v>
      </c>
      <c r="J1104" s="30">
        <f>J1103+('data'!$C$19*I1103-'data'!$C$16*J1103)*$C1104/60</f>
        <v>91.9980813430538</v>
      </c>
      <c r="K1104" s="30">
        <f>K1103+(OFFSET('data'!$C$20,0,$D$3)*I1103-OFFSET('data'!$C$17,0,$D$3)*K1103)*$C1104/60</f>
        <v>192.998034565773</v>
      </c>
      <c r="L1104" s="28">
        <f>$A1104/60</f>
        <v>91.6260144339082</v>
      </c>
      <c r="M1104" s="24">
        <f>I1104/'data'!$C$15*1000</f>
        <v>3.5000214020965</v>
      </c>
      <c r="N1104" s="24">
        <f>N1103+'data'!$G$21*(M1103-N1103)/60*C1103</f>
        <v>3.49613899366934</v>
      </c>
      <c r="O1104" s="25">
        <f>IF(N1104&lt;='data'!$G$22,1.89,1.47)</f>
        <v>1.47</v>
      </c>
      <c r="P1104" s="24">
        <f>$A1104</f>
        <v>5497.560866034490</v>
      </c>
      <c r="Q1104" s="29">
        <f>'data'!$G$23-'data'!$G$23*(1-('data'!$G$22^O1104)/('data'!$G$22^O1104+N1104^O1104))</f>
        <v>41.1079276918915</v>
      </c>
      <c r="R1104" s="29">
        <f>VLOOKUP(IF(P1104-'data'!$G$24&lt;0,0,P1104-'data'!$G$24),P2:Q1104,2)</f>
        <v>41.1097433421141</v>
      </c>
    </row>
  </sheetData>
  <mergeCells count="1">
    <mergeCell ref="A1:R1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3:K725"/>
  <sheetViews>
    <sheetView workbookViewId="0" showGridLines="0" defaultGridColor="1">
      <pane topLeftCell="B5" xSplit="1" ySplit="4" activePane="bottomRight" state="frozen"/>
    </sheetView>
  </sheetViews>
  <sheetFormatPr defaultColWidth="16.3333" defaultRowHeight="19.9" customHeight="1" outlineLevelRow="0" outlineLevelCol="0"/>
  <cols>
    <col min="1" max="1" width="12" style="47" customWidth="1"/>
    <col min="2" max="2" width="12.0312" style="47" customWidth="1"/>
    <col min="3" max="3" width="12.2578" style="47" customWidth="1"/>
    <col min="4" max="4" width="6.875" style="47" customWidth="1"/>
    <col min="5" max="5" width="10.6328" style="47" customWidth="1"/>
    <col min="6" max="10" width="16.3516" style="47" customWidth="1"/>
    <col min="11" max="11" width="19.7578" style="47" customWidth="1"/>
    <col min="12" max="16384" width="16.3516" style="47" customWidth="1"/>
  </cols>
  <sheetData>
    <row r="1" ht="10.7" customHeight="1"/>
    <row r="2" ht="27.65" customHeight="1">
      <c r="A2" t="s" s="2">
        <v>27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ht="32.05" customHeight="1">
      <c r="A3" t="s" s="43">
        <v>4</v>
      </c>
      <c r="B3" s="3"/>
      <c r="C3" t="s" s="43">
        <v>5</v>
      </c>
      <c r="D3" t="s" s="43">
        <v>6</v>
      </c>
      <c r="E3" t="s" s="43">
        <v>8</v>
      </c>
      <c r="F3" t="s" s="43">
        <v>9</v>
      </c>
      <c r="G3" t="s" s="43">
        <v>10</v>
      </c>
      <c r="H3" t="s" s="43">
        <v>11</v>
      </c>
      <c r="I3" t="s" s="43">
        <v>12</v>
      </c>
      <c r="J3" t="s" s="9">
        <v>1</v>
      </c>
      <c r="K3" t="s" s="43">
        <v>13</v>
      </c>
    </row>
    <row r="4" ht="20.25" customHeight="1">
      <c r="A4" s="11"/>
      <c r="B4" s="11"/>
      <c r="C4" s="11"/>
      <c r="D4" t="b" s="44">
        <f>'Effect_TCI'!$D$3</f>
        <v>1</v>
      </c>
      <c r="E4" s="11"/>
      <c r="F4" s="11"/>
      <c r="G4" s="11"/>
      <c r="H4" s="11"/>
      <c r="I4" s="11"/>
      <c r="J4" s="11"/>
      <c r="K4" s="11"/>
    </row>
    <row r="5" ht="20.25" customHeight="1">
      <c r="A5" s="13">
        <v>0</v>
      </c>
      <c r="B5" s="14"/>
      <c r="C5" s="15">
        <v>1</v>
      </c>
      <c r="D5" t="b" s="16">
        <f>D$4</f>
        <v>1</v>
      </c>
      <c r="E5" s="16">
        <f>'data'!$H$29</f>
        <v>12000</v>
      </c>
      <c r="F5" s="16">
        <v>0</v>
      </c>
      <c r="G5" s="16">
        <v>0</v>
      </c>
      <c r="H5" s="16">
        <v>0</v>
      </c>
      <c r="I5" s="19">
        <f>$A5/60</f>
        <v>0</v>
      </c>
      <c r="J5" s="16">
        <f>F5/'data'!$C$15*1000</f>
        <v>0</v>
      </c>
      <c r="K5" s="16">
        <v>0</v>
      </c>
    </row>
    <row r="6" ht="20.05" customHeight="1">
      <c r="A6" s="22">
        <f>$A5+C5</f>
        <v>1</v>
      </c>
      <c r="B6" s="23"/>
      <c r="C6" s="24">
        <v>1</v>
      </c>
      <c r="D6" t="b" s="25">
        <f>D$4</f>
        <v>1</v>
      </c>
      <c r="E6" s="25">
        <f>'data'!$H$29</f>
        <v>12000</v>
      </c>
      <c r="F6" s="25">
        <f>(E5/60+G6*'data'!$C$16+H6*OFFSET('data'!$C$17,0,$D$4)-F5*(OFFSET('data'!$C$18,0,$D$4)+'data'!$C$19+OFFSET('data'!$C$20,0,$D$4)))*C5/60+F5</f>
        <v>3.33333333333333</v>
      </c>
      <c r="G6" s="25">
        <f>G5+('data'!$C$19*F5-'data'!$C$16*G5)*C5/60</f>
        <v>0</v>
      </c>
      <c r="H6" s="25">
        <f>H5+(OFFSET('data'!$C$20,0,$D$4)*F5-OFFSET('data'!$C$17,0,$D$4)*H5)*C5/60</f>
        <v>0</v>
      </c>
      <c r="I6" s="28">
        <f>$A6/60</f>
        <v>0.0166666666666667</v>
      </c>
      <c r="J6" s="25">
        <f>F6/'data'!$C$15*1000</f>
        <v>0.5092672290126961</v>
      </c>
      <c r="K6" s="25">
        <f>K5+'data'!$G$21*(J5-K5)/60*C5</f>
        <v>0</v>
      </c>
    </row>
    <row r="7" ht="20.05" customHeight="1">
      <c r="A7" s="22">
        <f>$A6+C6</f>
        <v>2</v>
      </c>
      <c r="B7" s="23"/>
      <c r="C7" s="24">
        <v>1</v>
      </c>
      <c r="D7" t="b" s="25">
        <f>D$4</f>
        <v>1</v>
      </c>
      <c r="E7" s="25">
        <f>'data'!$H$29</f>
        <v>12000</v>
      </c>
      <c r="F7" s="25">
        <f>(E6/60+G7*'data'!$C$16+H7*OFFSET('data'!$C$17,0,$D$4)-F6*(OFFSET('data'!$C$18,0,$D$4)+'data'!$C$19+OFFSET('data'!$C$20,0,$D$4)))*C6/60+F6</f>
        <v>6.62899101992076</v>
      </c>
      <c r="G7" s="25">
        <f>G6+('data'!$C$19*F6-'data'!$C$16*G6)*C6/60</f>
        <v>0.0161119997348834</v>
      </c>
      <c r="H7" s="25">
        <f>H6+(OFFSET('data'!$C$20,0,$D$4)*F6-OFFSET('data'!$C$17,0,$D$4)*H6)*C6/60</f>
        <v>0.00660491371116849</v>
      </c>
      <c r="I7" s="28">
        <f>$A7/60</f>
        <v>0.0333333333333333</v>
      </c>
      <c r="J7" s="25">
        <f>F7/'data'!$C$15*1000</f>
        <v>1.01277836635953</v>
      </c>
      <c r="K7" s="25">
        <f>K6+'data'!$G$21*(J6-K6)/60*C6</f>
        <v>0.0011985312142858</v>
      </c>
    </row>
    <row r="8" ht="20.05" customHeight="1">
      <c r="A8" s="22">
        <f>$A7+C7</f>
        <v>3</v>
      </c>
      <c r="B8" s="23"/>
      <c r="C8" s="24">
        <v>1</v>
      </c>
      <c r="D8" t="b" s="25">
        <f>D$4</f>
        <v>1</v>
      </c>
      <c r="E8" s="25">
        <f>'data'!$H$29</f>
        <v>12000</v>
      </c>
      <c r="F8" s="25">
        <f>(E7/60+G8*'data'!$C$16+H8*OFFSET('data'!$C$17,0,$D$4)-F7*(OFFSET('data'!$C$18,0,$D$4)+'data'!$C$19+OFFSET('data'!$C$20,0,$D$4)))*C7/60+F7</f>
        <v>9.88741829078065</v>
      </c>
      <c r="G8" s="25">
        <f>G7+('data'!$C$19*F7-'data'!$C$16*G7)*C7/60</f>
        <v>0.0481349800066879</v>
      </c>
      <c r="H8" s="25">
        <f>H7+(OFFSET('data'!$C$20,0,$D$4)*F7-OFFSET('data'!$C$17,0,$D$4)*H7)*C7/60</f>
        <v>0.0197395810653413</v>
      </c>
      <c r="I8" s="28">
        <f>$A8/60</f>
        <v>0.05</v>
      </c>
      <c r="J8" s="25">
        <f>F8/'data'!$C$15*1000</f>
        <v>1.51060143451059</v>
      </c>
      <c r="K8" s="25">
        <f>K7+'data'!$G$21*(J7-K7)/60*C7</f>
        <v>0.00357922633679374</v>
      </c>
    </row>
    <row r="9" ht="20.05" customHeight="1">
      <c r="A9" s="22">
        <f>$A8+C8</f>
        <v>4</v>
      </c>
      <c r="B9" s="23"/>
      <c r="C9" s="24">
        <v>1</v>
      </c>
      <c r="D9" t="b" s="25">
        <f>D$4</f>
        <v>1</v>
      </c>
      <c r="E9" s="25">
        <f>'data'!$H$29</f>
        <v>12000</v>
      </c>
      <c r="F9" s="25">
        <f>(E8/60+G9*'data'!$C$16+H9*OFFSET('data'!$C$17,0,$D$4)-F8*(OFFSET('data'!$C$18,0,$D$4)+'data'!$C$19+OFFSET('data'!$C$20,0,$D$4)))*C8/60+F8</f>
        <v>13.1090551032017</v>
      </c>
      <c r="G9" s="25">
        <f>G8+('data'!$C$19*F8-'data'!$C$16*G8)*C8/60</f>
        <v>0.0958703096165693</v>
      </c>
      <c r="H9" s="25">
        <f>H8+(OFFSET('data'!$C$20,0,$D$4)*F8-OFFSET('data'!$C$17,0,$D$4)*H8)*C8/60</f>
        <v>0.0393297299746047</v>
      </c>
      <c r="I9" s="28">
        <f>$A9/60</f>
        <v>0.06666666666666669</v>
      </c>
      <c r="J9" s="25">
        <f>F9/'data'!$C$15*1000</f>
        <v>2.00280365021468</v>
      </c>
      <c r="K9" s="25">
        <f>K8+'data'!$G$21*(J8-K8)/60*C8</f>
        <v>0.00712591666795813</v>
      </c>
    </row>
    <row r="10" ht="20.05" customHeight="1">
      <c r="A10" s="22">
        <f>$A9+C9</f>
        <v>5</v>
      </c>
      <c r="B10" s="23"/>
      <c r="C10" s="24">
        <v>1</v>
      </c>
      <c r="D10" t="b" s="25">
        <f>D$4</f>
        <v>1</v>
      </c>
      <c r="E10" s="25">
        <f>'data'!$H$29</f>
        <v>12000</v>
      </c>
      <c r="F10" s="25">
        <f>(E9/60+G10*'data'!$C$16+H10*OFFSET('data'!$C$17,0,$D$4)-F9*(OFFSET('data'!$C$18,0,$D$4)+'data'!$C$19+OFFSET('data'!$C$20,0,$D$4)))*C9/60+F9</f>
        <v>16.2943362032179</v>
      </c>
      <c r="G10" s="25">
        <f>G9+('data'!$C$19*F9-'data'!$C$16*G9)*C9/60</f>
        <v>0.159121717070975</v>
      </c>
      <c r="H10" s="25">
        <f>H9+(OFFSET('data'!$C$20,0,$D$4)*F9-OFFSET('data'!$C$17,0,$D$4)*H9)*C9/60</f>
        <v>0.06530196581340809</v>
      </c>
      <c r="I10" s="28">
        <f>$A10/60</f>
        <v>0.0833333333333333</v>
      </c>
      <c r="J10" s="25">
        <f>F10/'data'!$C$15*1000</f>
        <v>2.48945143404421</v>
      </c>
      <c r="K10" s="25">
        <f>K9+'data'!$G$21*(J9-K9)/60*C9</f>
        <v>0.0118226297510834</v>
      </c>
    </row>
    <row r="11" ht="20.05" customHeight="1">
      <c r="A11" s="22">
        <f>$A10+C10</f>
        <v>6</v>
      </c>
      <c r="B11" s="23"/>
      <c r="C11" s="24">
        <v>1</v>
      </c>
      <c r="D11" t="b" s="25">
        <f>D$4</f>
        <v>1</v>
      </c>
      <c r="E11" s="25">
        <f>'data'!$H$29</f>
        <v>12000</v>
      </c>
      <c r="F11" s="25">
        <f>(E10/60+G11*'data'!$C$16+H11*OFFSET('data'!$C$17,0,$D$4)-F10*(OFFSET('data'!$C$18,0,$D$4)+'data'!$C$19+OFFSET('data'!$C$20,0,$D$4)))*C10/60+F10</f>
        <v>19.4436911873434</v>
      </c>
      <c r="G11" s="25">
        <f>G10+('data'!$C$19*F10-'data'!$C$16*G10)*C10/60</f>
        <v>0.237695262623007</v>
      </c>
      <c r="H11" s="25">
        <f>H10+(OFFSET('data'!$C$20,0,$D$4)*F10-OFFSET('data'!$C$17,0,$D$4)*H10)*C10/60</f>
        <v>0.0975837610252762</v>
      </c>
      <c r="I11" s="28">
        <f>$A11/60</f>
        <v>0.1</v>
      </c>
      <c r="J11" s="25">
        <f>F11/'data'!$C$15*1000</f>
        <v>2.97061041982709</v>
      </c>
      <c r="K11" s="25">
        <f>K10+'data'!$G$21*(J10-K10)/60*C10</f>
        <v>0.0176535870367423</v>
      </c>
    </row>
    <row r="12" ht="20.05" customHeight="1">
      <c r="A12" s="22">
        <f>$A11+C11</f>
        <v>7</v>
      </c>
      <c r="B12" s="23"/>
      <c r="C12" s="24">
        <v>1</v>
      </c>
      <c r="D12" t="b" s="25">
        <f>D$4</f>
        <v>1</v>
      </c>
      <c r="E12" s="25">
        <f>'data'!$H$29</f>
        <v>12000</v>
      </c>
      <c r="F12" s="25">
        <f>(E11/60+G12*'data'!$C$16+H12*OFFSET('data'!$C$17,0,$D$4)-F11*(OFFSET('data'!$C$18,0,$D$4)+'data'!$C$19+OFFSET('data'!$C$20,0,$D$4)))*C11/60+F11</f>
        <v>22.5575445635757</v>
      </c>
      <c r="G12" s="25">
        <f>G11+('data'!$C$19*F11-'data'!$C$16*G11)*C11/60</f>
        <v>0.331399310644995</v>
      </c>
      <c r="H12" s="25">
        <f>H11+(OFFSET('data'!$C$20,0,$D$4)*F11-OFFSET('data'!$C$17,0,$D$4)*H11)*C11/60</f>
        <v>0.136103444852644</v>
      </c>
      <c r="I12" s="28">
        <f>$A12/60</f>
        <v>0.116666666666667</v>
      </c>
      <c r="J12" s="25">
        <f>F12/'data'!$C$15*1000</f>
        <v>3.44634546396679</v>
      </c>
      <c r="K12" s="25">
        <f>K11+'data'!$G$21*(J11-K11)/60*C11</f>
        <v>0.0246032015748683</v>
      </c>
    </row>
    <row r="13" ht="20.05" customHeight="1">
      <c r="A13" s="22">
        <f>$A12+C12</f>
        <v>8</v>
      </c>
      <c r="B13" s="23"/>
      <c r="C13" s="24">
        <v>1</v>
      </c>
      <c r="D13" t="b" s="25">
        <f>D$4</f>
        <v>1</v>
      </c>
      <c r="E13" s="25">
        <f>'data'!$H$29</f>
        <v>12000</v>
      </c>
      <c r="F13" s="25">
        <f>(E12/60+G13*'data'!$C$16+H13*OFFSET('data'!$C$17,0,$D$4)-F12*(OFFSET('data'!$C$18,0,$D$4)+'data'!$C$19+OFFSET('data'!$C$20,0,$D$4)))*C12/60+F12</f>
        <v>25.6363158116768</v>
      </c>
      <c r="G13" s="25">
        <f>G12+('data'!$C$19*F12-'data'!$C$16*G12)*C12/60</f>
        <v>0.440044502328366</v>
      </c>
      <c r="H13" s="25">
        <f>H12+(OFFSET('data'!$C$20,0,$D$4)*F12-OFFSET('data'!$C$17,0,$D$4)*H12)*C12/60</f>
        <v>0.180790193188358</v>
      </c>
      <c r="I13" s="28">
        <f>$A13/60</f>
        <v>0.133333333333333</v>
      </c>
      <c r="J13" s="25">
        <f>F13/'data'!$C$15*1000</f>
        <v>3.91672065465211</v>
      </c>
      <c r="K13" s="25">
        <f>K12+'data'!$G$21*(J12-K12)/60*C12</f>
        <v>0.0326560757342134</v>
      </c>
    </row>
    <row r="14" ht="20.05" customHeight="1">
      <c r="A14" s="22">
        <f>$A13+C13</f>
        <v>9</v>
      </c>
      <c r="B14" s="23"/>
      <c r="C14" s="24">
        <v>1</v>
      </c>
      <c r="D14" t="b" s="25">
        <f>D$4</f>
        <v>1</v>
      </c>
      <c r="E14" s="25">
        <f>'data'!$H$29</f>
        <v>12000</v>
      </c>
      <c r="F14" s="25">
        <f>(E13/60+G14*'data'!$C$16+H14*OFFSET('data'!$C$17,0,$D$4)-F13*(OFFSET('data'!$C$18,0,$D$4)+'data'!$C$19+OFFSET('data'!$C$20,0,$D$4)))*C13/60+F13</f>
        <v>28.6804194427396</v>
      </c>
      <c r="G14" s="25">
        <f>G13+('data'!$C$19*F13-'data'!$C$16*G13)*C13/60</f>
        <v>0.563443728706929</v>
      </c>
      <c r="H14" s="25">
        <f>H13+(OFFSET('data'!$C$20,0,$D$4)*F13-OFFSET('data'!$C$17,0,$D$4)*H13)*C13/60</f>
        <v>0.231574018547398</v>
      </c>
      <c r="I14" s="28">
        <f>$A14/60</f>
        <v>0.15</v>
      </c>
      <c r="J14" s="25">
        <f>F14/'data'!$C$15*1000</f>
        <v>4.38179932095776</v>
      </c>
      <c r="K14" s="25">
        <f>K13+'data'!$G$21*(J13-K13)/60*C13</f>
        <v>0.0417969989488483</v>
      </c>
    </row>
    <row r="15" ht="20.05" customHeight="1">
      <c r="A15" s="22">
        <f>$A14+C14</f>
        <v>10</v>
      </c>
      <c r="B15" s="23"/>
      <c r="C15" s="24">
        <v>1</v>
      </c>
      <c r="D15" t="b" s="25">
        <f>D$4</f>
        <v>1</v>
      </c>
      <c r="E15" s="25">
        <f>'data'!$H$29</f>
        <v>12000</v>
      </c>
      <c r="F15" s="25">
        <f>(E14/60+G15*'data'!$C$16+H15*OFFSET('data'!$C$17,0,$D$4)-F14*(OFFSET('data'!$C$18,0,$D$4)+'data'!$C$19+OFFSET('data'!$C$20,0,$D$4)))*C14/60+F14</f>
        <v>31.690265058049</v>
      </c>
      <c r="G15" s="25">
        <f>G14+('data'!$C$19*F14-'data'!$C$16*G14)*C14/60</f>
        <v>0.701412103999738</v>
      </c>
      <c r="H15" s="25">
        <f>H14+(OFFSET('data'!$C$20,0,$D$4)*F14-OFFSET('data'!$C$17,0,$D$4)*H14)*C14/60</f>
        <v>0.2883857601574</v>
      </c>
      <c r="I15" s="28">
        <f>$A15/60</f>
        <v>0.166666666666667</v>
      </c>
      <c r="J15" s="25">
        <f>F15/'data'!$C$15*1000</f>
        <v>4.84164404183715</v>
      </c>
      <c r="K15" s="25">
        <f>K14+'data'!$G$21*(J14-K14)/60*C14</f>
        <v>0.0520109454913832</v>
      </c>
    </row>
    <row r="16" ht="20.05" customHeight="1">
      <c r="A16" s="22">
        <f>$A15+C15</f>
        <v>11</v>
      </c>
      <c r="B16" s="23"/>
      <c r="C16" s="24">
        <v>1</v>
      </c>
      <c r="D16" t="b" s="25">
        <f>D$4</f>
        <v>1</v>
      </c>
      <c r="E16" s="25">
        <f>'data'!$H$29</f>
        <v>12000</v>
      </c>
      <c r="F16" s="25">
        <f>(E15/60+G16*'data'!$C$16+H16*OFFSET('data'!$C$17,0,$D$4)-F15*(OFFSET('data'!$C$18,0,$D$4)+'data'!$C$19+OFFSET('data'!$C$20,0,$D$4)))*C15/60+F15</f>
        <v>34.6662574072456</v>
      </c>
      <c r="G16" s="25">
        <f>G15+('data'!$C$19*F15-'data'!$C$16*G15)*C15/60</f>
        <v>0.853766939269756</v>
      </c>
      <c r="H16" s="25">
        <f>H15+(OFFSET('data'!$C$20,0,$D$4)*F15-OFFSET('data'!$C$17,0,$D$4)*H15)*C15/60</f>
        <v>0.351157074166573</v>
      </c>
      <c r="I16" s="28">
        <f>$A16/60</f>
        <v>0.183333333333333</v>
      </c>
      <c r="J16" s="25">
        <f>F16/'data'!$C$15*1000</f>
        <v>5.29631665500865</v>
      </c>
      <c r="K16" s="25">
        <f>K15+'data'!$G$21*(J15-K15)/60*C15</f>
        <v>0.0632830722725935</v>
      </c>
    </row>
    <row r="17" ht="20.05" customHeight="1">
      <c r="A17" s="22">
        <f>$A16+C16</f>
        <v>12</v>
      </c>
      <c r="B17" s="23"/>
      <c r="C17" s="24">
        <v>1</v>
      </c>
      <c r="D17" t="b" s="25">
        <f>D$4</f>
        <v>1</v>
      </c>
      <c r="E17" s="25">
        <f>'data'!$H$29</f>
        <v>12000</v>
      </c>
      <c r="F17" s="25">
        <f>(E16/60+G17*'data'!$C$16+H17*OFFSET('data'!$C$17,0,$D$4)-F16*(OFFSET('data'!$C$18,0,$D$4)+'data'!$C$19+OFFSET('data'!$C$20,0,$D$4)))*C16/60+F16</f>
        <v>37.6087964458003</v>
      </c>
      <c r="G17" s="25">
        <f>G16+('data'!$C$19*F16-'data'!$C$16*G16)*C16/60</f>
        <v>1.02032771639458</v>
      </c>
      <c r="H17" s="25">
        <f>H16+(OFFSET('data'!$C$20,0,$D$4)*F16-OFFSET('data'!$C$17,0,$D$4)*H16)*C16/60</f>
        <v>0.419820423967613</v>
      </c>
      <c r="I17" s="28">
        <f>$A17/60</f>
        <v>0.2</v>
      </c>
      <c r="J17" s="25">
        <f>F17/'data'!$C$15*1000</f>
        <v>5.74587826573658</v>
      </c>
      <c r="K17" s="25">
        <f>K16+'data'!$G$21*(J16-K16)/60*C16</f>
        <v>0.0755987166671372</v>
      </c>
    </row>
    <row r="18" ht="20.05" customHeight="1">
      <c r="A18" s="22">
        <f>$A17+C17</f>
        <v>13</v>
      </c>
      <c r="B18" s="23"/>
      <c r="C18" s="24">
        <v>1</v>
      </c>
      <c r="D18" t="b" s="25">
        <f>D$4</f>
        <v>1</v>
      </c>
      <c r="E18" s="25">
        <f>'data'!$H$29</f>
        <v>12000</v>
      </c>
      <c r="F18" s="25">
        <f>(E17/60+G18*'data'!$C$16+H18*OFFSET('data'!$C$17,0,$D$4)-F17*(OFFSET('data'!$C$18,0,$D$4)+'data'!$C$19+OFFSET('data'!$C$20,0,$D$4)))*C17/60+F17</f>
        <v>40.5182773918082</v>
      </c>
      <c r="G18" s="25">
        <f>G17+('data'!$C$19*F17-'data'!$C$16*G17)*C17/60</f>
        <v>1.2009160623455</v>
      </c>
      <c r="H18" s="25">
        <f>H17+(OFFSET('data'!$C$20,0,$D$4)*F17-OFFSET('data'!$C$17,0,$D$4)*H17)*C17/60</f>
        <v>0.494309070636245</v>
      </c>
      <c r="I18" s="28">
        <f>$A18/60</f>
        <v>0.216666666666667</v>
      </c>
      <c r="J18" s="25">
        <f>F18/'data'!$C$15*1000</f>
        <v>6.19038925550819</v>
      </c>
      <c r="K18" s="25">
        <f>K17+'data'!$G$21*(J17-K17)/60*C17</f>
        <v>0.088943394365055</v>
      </c>
    </row>
    <row r="19" ht="20.05" customHeight="1">
      <c r="A19" s="22">
        <f>$A18+C18</f>
        <v>14</v>
      </c>
      <c r="B19" s="23"/>
      <c r="C19" s="24">
        <v>1</v>
      </c>
      <c r="D19" t="b" s="25">
        <f>D$4</f>
        <v>1</v>
      </c>
      <c r="E19" s="25">
        <f>'data'!$H$29</f>
        <v>12000</v>
      </c>
      <c r="F19" s="25">
        <f>(E18/60+G19*'data'!$C$16+H19*OFFSET('data'!$C$17,0,$D$4)-F18*(OFFSET('data'!$C$18,0,$D$4)+'data'!$C$19+OFFSET('data'!$C$20,0,$D$4)))*C18/60+F18</f>
        <v>43.3950907821095</v>
      </c>
      <c r="G19" s="25">
        <f>G18+('data'!$C$19*F18-'data'!$C$16*G18)*C18/60</f>
        <v>1.39535572377131</v>
      </c>
      <c r="H19" s="25">
        <f>H18+(OFFSET('data'!$C$20,0,$D$4)*F18-OFFSET('data'!$C$17,0,$D$4)*H18)*C18/60</f>
        <v>0.574557063483035</v>
      </c>
      <c r="I19" s="28">
        <f>$A19/60</f>
        <v>0.233333333333333</v>
      </c>
      <c r="J19" s="25">
        <f>F19/'data'!$C$15*1000</f>
        <v>6.6299092906078</v>
      </c>
      <c r="K19" s="25">
        <f>K18+'data'!$G$21*(J18-K18)/60*C18</f>
        <v>0.103302797248747</v>
      </c>
    </row>
    <row r="20" ht="20.05" customHeight="1">
      <c r="A20" s="22">
        <f>$A19+C19</f>
        <v>15</v>
      </c>
      <c r="B20" s="23"/>
      <c r="C20" s="24">
        <v>1</v>
      </c>
      <c r="D20" t="b" s="25">
        <f>D$4</f>
        <v>1</v>
      </c>
      <c r="E20" s="25">
        <f>'data'!$H$29</f>
        <v>12000</v>
      </c>
      <c r="F20" s="25">
        <f>(E19/60+G20*'data'!$C$16+H20*OFFSET('data'!$C$17,0,$D$4)-F19*(OFFSET('data'!$C$18,0,$D$4)+'data'!$C$19+OFFSET('data'!$C$20,0,$D$4)))*C19/60+F19</f>
        <v>46.2396225277459</v>
      </c>
      <c r="G20" s="25">
        <f>G19+('data'!$C$19*F19-'data'!$C$16*G19)*C19/60</f>
        <v>1.60347254188318</v>
      </c>
      <c r="H20" s="25">
        <f>H19+(OFFSET('data'!$C$20,0,$D$4)*F19-OFFSET('data'!$C$17,0,$D$4)*H19)*C19/60</f>
        <v>0.660499230717131</v>
      </c>
      <c r="I20" s="28">
        <f>$A20/60</f>
        <v>0.25</v>
      </c>
      <c r="J20" s="25">
        <f>F20/'data'!$C$15*1000</f>
        <v>7.06449733058947</v>
      </c>
      <c r="K20" s="25">
        <f>K19+'data'!$G$21*(J19-K19)/60*C19</f>
        <v>0.118662791295127</v>
      </c>
    </row>
    <row r="21" ht="20.05" customHeight="1">
      <c r="A21" s="22">
        <f>$A20+C20</f>
        <v>16</v>
      </c>
      <c r="B21" s="23"/>
      <c r="C21" s="24">
        <v>1</v>
      </c>
      <c r="D21" t="b" s="25">
        <f>D$4</f>
        <v>1</v>
      </c>
      <c r="E21" s="25">
        <f>'data'!$H$29</f>
        <v>12000</v>
      </c>
      <c r="F21" s="25">
        <f>(E20/60+G21*'data'!$C$16+H21*OFFSET('data'!$C$17,0,$D$4)-F20*(OFFSET('data'!$C$18,0,$D$4)+'data'!$C$19+OFFSET('data'!$C$20,0,$D$4)))*C20/60+F20</f>
        <v>49.0522539687593</v>
      </c>
      <c r="G21" s="25">
        <f>G20+('data'!$C$19*F20-'data'!$C$16*G20)*C20/60</f>
        <v>1.82509442763707</v>
      </c>
      <c r="H21" s="25">
        <f>H20+(OFFSET('data'!$C$20,0,$D$4)*F20-OFFSET('data'!$C$17,0,$D$4)*H20)*C20/60</f>
        <v>0.752071170220601</v>
      </c>
      <c r="I21" s="28">
        <f>$A21/60</f>
        <v>0.266666666666667</v>
      </c>
      <c r="J21" s="25">
        <f>F21/'data'!$C$15*1000</f>
        <v>7.49421163664913</v>
      </c>
      <c r="K21" s="25">
        <f>K20+'data'!$G$21*(J20-K20)/60*C20</f>
        <v>0.135009414502648</v>
      </c>
    </row>
    <row r="22" ht="20.05" customHeight="1">
      <c r="A22" s="22">
        <f>$A21+C21</f>
        <v>17</v>
      </c>
      <c r="B22" s="23"/>
      <c r="C22" s="24">
        <v>1</v>
      </c>
      <c r="D22" t="b" s="25">
        <f>D$4</f>
        <v>1</v>
      </c>
      <c r="E22" s="25">
        <f>'data'!$H$29</f>
        <v>12000</v>
      </c>
      <c r="F22" s="25">
        <f>(E21/60+G22*'data'!$C$16+H22*OFFSET('data'!$C$17,0,$D$4)-F21*(OFFSET('data'!$C$18,0,$D$4)+'data'!$C$19+OFFSET('data'!$C$20,0,$D$4)))*C21/60+F21</f>
        <v>51.8333619283422</v>
      </c>
      <c r="G22" s="25">
        <f>G21+('data'!$C$19*F21-'data'!$C$16*G21)*C21/60</f>
        <v>2.06005133721013</v>
      </c>
      <c r="H22" s="25">
        <f>H21+(OFFSET('data'!$C$20,0,$D$4)*F21-OFFSET('data'!$C$17,0,$D$4)*H21)*C21/60</f>
        <v>0.849209240432064</v>
      </c>
      <c r="I22" s="28">
        <f>$A22/60</f>
        <v>0.283333333333333</v>
      </c>
      <c r="J22" s="25">
        <f>F22/'data'!$C$15*1000</f>
        <v>7.91910977989771</v>
      </c>
      <c r="K22" s="25">
        <f>K21+'data'!$G$21*(J21-K21)/60*C21</f>
        <v>0.152328874842917</v>
      </c>
    </row>
    <row r="23" ht="20.05" customHeight="1">
      <c r="A23" s="22">
        <f>$A22+C22</f>
        <v>18</v>
      </c>
      <c r="B23" s="23"/>
      <c r="C23" s="24">
        <v>1</v>
      </c>
      <c r="D23" t="b" s="25">
        <f>D$4</f>
        <v>1</v>
      </c>
      <c r="E23" s="25">
        <f>'data'!$H$29</f>
        <v>12000</v>
      </c>
      <c r="F23" s="25">
        <f>(E22/60+G23*'data'!$C$16+H23*OFFSET('data'!$C$17,0,$D$4)-F22*(OFFSET('data'!$C$18,0,$D$4)+'data'!$C$19+OFFSET('data'!$C$20,0,$D$4)))*C22/60+F22</f>
        <v>54.5833187663461</v>
      </c>
      <c r="G23" s="25">
        <f>G22+('data'!$C$19*F22-'data'!$C$16*G22)*C22/60</f>
        <v>2.30817524776765</v>
      </c>
      <c r="H23" s="25">
        <f>H22+(OFFSET('data'!$C$20,0,$D$4)*F22-OFFSET('data'!$C$17,0,$D$4)*H22)*C22/60</f>
        <v>0.951850551338318</v>
      </c>
      <c r="I23" s="28">
        <f>$A23/60</f>
        <v>0.3</v>
      </c>
      <c r="J23" s="25">
        <f>F23/'data'!$C$15*1000</f>
        <v>8.33924864953614</v>
      </c>
      <c r="K23" s="25">
        <f>K22+'data'!$G$21*(J22-K22)/60*C22</f>
        <v>0.170607548236596</v>
      </c>
    </row>
    <row r="24" ht="20.05" customHeight="1">
      <c r="A24" s="22">
        <f>$A23+C23</f>
        <v>19</v>
      </c>
      <c r="B24" s="23"/>
      <c r="C24" s="24">
        <v>1</v>
      </c>
      <c r="D24" t="b" s="25">
        <f>D$4</f>
        <v>1</v>
      </c>
      <c r="E24" s="25">
        <f>'data'!$H$29</f>
        <v>12000</v>
      </c>
      <c r="F24" s="25">
        <f>(E23/60+G24*'data'!$C$16+H24*OFFSET('data'!$C$17,0,$D$4)-F23*(OFFSET('data'!$C$18,0,$D$4)+'data'!$C$19+OFFSET('data'!$C$20,0,$D$4)))*C23/60+F23</f>
        <v>57.3024924321562</v>
      </c>
      <c r="G24" s="25">
        <f>G23+('data'!$C$19*F23-'data'!$C$16*G23)*C23/60</f>
        <v>2.5693001335171</v>
      </c>
      <c r="H24" s="25">
        <f>H23+(OFFSET('data'!$C$20,0,$D$4)*F23-OFFSET('data'!$C$17,0,$D$4)*H23)*C23/60</f>
        <v>1.05993295557268</v>
      </c>
      <c r="I24" s="28">
        <f>$A24/60</f>
        <v>0.316666666666667</v>
      </c>
      <c r="J24" s="25">
        <f>F24/'data'!$C$15*1000</f>
        <v>8.754684460933561</v>
      </c>
      <c r="K24" s="25">
        <f>K23+'data'!$G$21*(J23-K23)/60*C23</f>
        <v>0.189831976553309</v>
      </c>
    </row>
    <row r="25" ht="20.05" customHeight="1">
      <c r="A25" s="22">
        <f>$A24+C24</f>
        <v>20</v>
      </c>
      <c r="B25" s="23"/>
      <c r="C25" s="24">
        <v>1</v>
      </c>
      <c r="D25" t="b" s="25">
        <f>D$4</f>
        <v>1</v>
      </c>
      <c r="E25" s="25">
        <f>'data'!$H$29</f>
        <v>12000</v>
      </c>
      <c r="F25" s="25">
        <f>(E24/60+G25*'data'!$C$16+H25*OFFSET('data'!$C$17,0,$D$4)-F24*(OFFSET('data'!$C$18,0,$D$4)+'data'!$C$19+OFFSET('data'!$C$20,0,$D$4)))*C24/60+F24</f>
        <v>59.9912465169394</v>
      </c>
      <c r="G25" s="25">
        <f>G24+('data'!$C$19*F24-'data'!$C$16*G24)*C24/60</f>
        <v>2.84326194204579</v>
      </c>
      <c r="H25" s="25">
        <f>H24+(OFFSET('data'!$C$20,0,$D$4)*F24-OFFSET('data'!$C$17,0,$D$4)*H24)*C24/60</f>
        <v>1.1733950396188</v>
      </c>
      <c r="I25" s="28">
        <f>$A25/60</f>
        <v>0.333333333333333</v>
      </c>
      <c r="J25" s="25">
        <f>F25/'data'!$C$15*1000</f>
        <v>9.165472763609801</v>
      </c>
      <c r="K25" s="25">
        <f>K24+'data'!$G$21*(J24-K24)/60*C24</f>
        <v>0.209988865635263</v>
      </c>
    </row>
    <row r="26" ht="20.05" customHeight="1">
      <c r="A26" s="22">
        <f>$A25+C25</f>
        <v>21</v>
      </c>
      <c r="B26" s="23"/>
      <c r="C26" s="24">
        <v>1</v>
      </c>
      <c r="D26" t="b" s="25">
        <f>D$4</f>
        <v>1</v>
      </c>
      <c r="E26" s="25">
        <f>'data'!$H$29</f>
        <v>12000</v>
      </c>
      <c r="F26" s="25">
        <f>(E25/60+G26*'data'!$C$16+H26*OFFSET('data'!$C$17,0,$D$4)-F25*(OFFSET('data'!$C$18,0,$D$4)+'data'!$C$19+OFFSET('data'!$C$20,0,$D$4)))*C25/60+F25</f>
        <v>62.649940305274</v>
      </c>
      <c r="G26" s="25">
        <f>G25+('data'!$C$19*F25-'data'!$C$16*G25)*C25/60</f>
        <v>3.12989857093891</v>
      </c>
      <c r="H26" s="25">
        <f>H25+(OFFSET('data'!$C$20,0,$D$4)*F25-OFFSET('data'!$C$17,0,$D$4)*H25)*C25/60</f>
        <v>1.29217611511864</v>
      </c>
      <c r="I26" s="28">
        <f>$A26/60</f>
        <v>0.35</v>
      </c>
      <c r="J26" s="25">
        <f>F26/'data'!$C$15*1000</f>
        <v>9.571668449123329</v>
      </c>
      <c r="K26" s="25">
        <f>K25+'data'!$G$21*(J25-K25)/60*C25</f>
        <v>0.231065083344313</v>
      </c>
    </row>
    <row r="27" ht="20.05" customHeight="1">
      <c r="A27" s="22">
        <f>$A26+C26</f>
        <v>22</v>
      </c>
      <c r="B27" s="23"/>
      <c r="C27" s="24">
        <v>1</v>
      </c>
      <c r="D27" t="b" s="25">
        <f>D$4</f>
        <v>1</v>
      </c>
      <c r="E27" s="25">
        <f>'data'!$H$29</f>
        <v>12000</v>
      </c>
      <c r="F27" s="25">
        <f>(E26/60+G27*'data'!$C$16+H27*OFFSET('data'!$C$17,0,$D$4)-F26*(OFFSET('data'!$C$18,0,$D$4)+'data'!$C$19+OFFSET('data'!$C$20,0,$D$4)))*C26/60+F26</f>
        <v>65.2789288261668</v>
      </c>
      <c r="G27" s="25">
        <f>G26+('data'!$C$19*F26-'data'!$C$16*G26)*C26/60</f>
        <v>3.42904984467455</v>
      </c>
      <c r="H27" s="25">
        <f>H26+(OFFSET('data'!$C$20,0,$D$4)*F26-OFFSET('data'!$C$17,0,$D$4)*H26)*C26/60</f>
        <v>1.41621621028344</v>
      </c>
      <c r="I27" s="28">
        <f>$A27/60</f>
        <v>0.366666666666667</v>
      </c>
      <c r="J27" s="25">
        <f>F27/'data'!$C$15*1000</f>
        <v>9.973325758865711</v>
      </c>
      <c r="K27" s="25">
        <f>K26+'data'!$G$21*(J26-K26)/60*C26</f>
        <v>0.253047657632183</v>
      </c>
    </row>
    <row r="28" ht="20.05" customHeight="1">
      <c r="A28" s="22">
        <f>$A27+C27</f>
        <v>23</v>
      </c>
      <c r="B28" s="23"/>
      <c r="C28" s="24">
        <v>1</v>
      </c>
      <c r="D28" t="b" s="25">
        <f>D$4</f>
        <v>1</v>
      </c>
      <c r="E28" s="25">
        <f>'data'!$H$29</f>
        <v>12000</v>
      </c>
      <c r="F28" s="25">
        <f>(E27/60+G28*'data'!$C$16+H28*OFFSET('data'!$C$17,0,$D$4)-F27*(OFFSET('data'!$C$18,0,$D$4)+'data'!$C$19+OFFSET('data'!$C$20,0,$D$4)))*C27/60+F27</f>
        <v>67.878562903467</v>
      </c>
      <c r="G28" s="25">
        <f>G27+('data'!$C$19*F27-'data'!$C$16*G27)*C27/60</f>
        <v>3.74055749179242</v>
      </c>
      <c r="H28" s="25">
        <f>H27+(OFFSET('data'!$C$20,0,$D$4)*F27-OFFSET('data'!$C$17,0,$D$4)*H27)*C27/60</f>
        <v>1.54545606140647</v>
      </c>
      <c r="I28" s="28">
        <f>$A28/60</f>
        <v>0.383333333333333</v>
      </c>
      <c r="J28" s="25">
        <f>F28/'data'!$C$15*1000</f>
        <v>10.3704982917638</v>
      </c>
      <c r="K28" s="25">
        <f>K27+'data'!$G$21*(J27-K27)/60*C27</f>
        <v>0.275923774633571</v>
      </c>
    </row>
    <row r="29" ht="20.05" customHeight="1">
      <c r="A29" s="22">
        <f>$A28+C28</f>
        <v>24</v>
      </c>
      <c r="B29" s="23"/>
      <c r="C29" s="24">
        <v>1</v>
      </c>
      <c r="D29" t="b" s="25">
        <f>D$4</f>
        <v>1</v>
      </c>
      <c r="E29" s="25">
        <f>'data'!$H$29</f>
        <v>12000</v>
      </c>
      <c r="F29" s="25">
        <f>(E28/60+G29*'data'!$C$16+H29*OFFSET('data'!$C$17,0,$D$4)-F28*(OFFSET('data'!$C$18,0,$D$4)+'data'!$C$19+OFFSET('data'!$C$20,0,$D$4)))*C28/60+F28</f>
        <v>70.4491892056818</v>
      </c>
      <c r="G29" s="25">
        <f>G28+('data'!$C$19*F28-'data'!$C$16*G28)*C28/60</f>
        <v>4.06426512233306</v>
      </c>
      <c r="H29" s="25">
        <f>H28+(OFFSET('data'!$C$20,0,$D$4)*F28-OFFSET('data'!$C$17,0,$D$4)*H28)*C28/60</f>
        <v>1.67983710447626</v>
      </c>
      <c r="I29" s="28">
        <f>$A29/60</f>
        <v>0.4</v>
      </c>
      <c r="J29" s="25">
        <f>F29/'data'!$C$15*1000</f>
        <v>10.7632390118906</v>
      </c>
      <c r="K29" s="25">
        <f>K28+'data'!$G$21*(J28-K28)/60*C28</f>
        <v>0.299680776781873</v>
      </c>
    </row>
    <row r="30" ht="20.05" customHeight="1">
      <c r="A30" s="22">
        <f>$A29+C29</f>
        <v>25</v>
      </c>
      <c r="B30" s="23"/>
      <c r="C30" s="24">
        <v>1</v>
      </c>
      <c r="D30" t="b" s="25">
        <f>D$4</f>
        <v>1</v>
      </c>
      <c r="E30" s="25">
        <f>'data'!$H$29</f>
        <v>12000</v>
      </c>
      <c r="F30" s="25">
        <f>(E29/60+G30*'data'!$C$16+H30*OFFSET('data'!$C$17,0,$D$4)-F29*(OFFSET('data'!$C$18,0,$D$4)+'data'!$C$19+OFFSET('data'!$C$20,0,$D$4)))*C29/60+F29</f>
        <v>72.9911502952024</v>
      </c>
      <c r="G30" s="25">
        <f>G29+('data'!$C$19*F29-'data'!$C$16*G29)*C29/60</f>
        <v>4.40001820554432</v>
      </c>
      <c r="H30" s="25">
        <f>H29+(OFFSET('data'!$C$20,0,$D$4)*F29-OFFSET('data'!$C$17,0,$D$4)*H29)*C29/60</f>
        <v>1.81930146688922</v>
      </c>
      <c r="I30" s="28">
        <f>$A30/60</f>
        <v>0.416666666666667</v>
      </c>
      <c r="J30" s="25">
        <f>F30/'data'!$C$15*1000</f>
        <v>11.1516002559861</v>
      </c>
      <c r="K30" s="25">
        <f>K29+'data'!$G$21*(J29-K29)/60*C29</f>
        <v>0.324306160947251</v>
      </c>
    </row>
    <row r="31" ht="20.05" customHeight="1">
      <c r="A31" s="22">
        <f>$A30+C30</f>
        <v>26</v>
      </c>
      <c r="B31" s="23"/>
      <c r="C31" s="24">
        <v>1</v>
      </c>
      <c r="D31" t="b" s="25">
        <f>D$4</f>
        <v>1</v>
      </c>
      <c r="E31" s="25">
        <f>'data'!$H$29</f>
        <v>12000</v>
      </c>
      <c r="F31" s="25">
        <f>(E30/60+G31*'data'!$C$16+H31*OFFSET('data'!$C$17,0,$D$4)-F30*(OFFSET('data'!$C$18,0,$D$4)+'data'!$C$19+OFFSET('data'!$C$20,0,$D$4)))*C30/60+F30</f>
        <v>75.504784676947</v>
      </c>
      <c r="G31" s="25">
        <f>G30+('data'!$C$19*F30-'data'!$C$16*G30)*C30/60</f>
        <v>4.74766404785193</v>
      </c>
      <c r="H31" s="25">
        <f>H30+(OFFSET('data'!$C$20,0,$D$4)*F30-OFFSET('data'!$C$17,0,$D$4)*H30)*C30/60</f>
        <v>1.96379195926044</v>
      </c>
      <c r="I31" s="28">
        <f>$A31/60</f>
        <v>0.433333333333333</v>
      </c>
      <c r="J31" s="25">
        <f>F31/'data'!$C$15*1000</f>
        <v>11.5356337408887</v>
      </c>
      <c r="K31" s="25">
        <f>K30+'data'!$G$21*(J30-K30)/60*C30</f>
        <v>0.34978757659678</v>
      </c>
    </row>
    <row r="32" ht="20.05" customHeight="1">
      <c r="A32" s="22">
        <f>$A31+C31</f>
        <v>27</v>
      </c>
      <c r="B32" s="23"/>
      <c r="C32" s="24">
        <v>1</v>
      </c>
      <c r="D32" t="b" s="25">
        <f>D$4</f>
        <v>1</v>
      </c>
      <c r="E32" s="25">
        <f>'data'!$H$29</f>
        <v>12000</v>
      </c>
      <c r="F32" s="25">
        <f>(E31/60+G32*'data'!$C$16+H32*OFFSET('data'!$C$17,0,$D$4)-F31*(OFFSET('data'!$C$18,0,$D$4)+'data'!$C$19+OFFSET('data'!$C$20,0,$D$4)))*C31/60+F31</f>
        <v>77.9904268464269</v>
      </c>
      <c r="G32" s="25">
        <f>G31+('data'!$C$19*F31-'data'!$C$16*G31)*C31/60</f>
        <v>5.10705177109107</v>
      </c>
      <c r="H32" s="25">
        <f>H31+(OFFSET('data'!$C$20,0,$D$4)*F31-OFFSET('data'!$C$17,0,$D$4)*H31)*C31/60</f>
        <v>2.1132520673315</v>
      </c>
      <c r="I32" s="28">
        <f>$A32/60</f>
        <v>0.45</v>
      </c>
      <c r="J32" s="25">
        <f>F32/'data'!$C$15*1000</f>
        <v>11.9153905708792</v>
      </c>
      <c r="K32" s="25">
        <f>K31+'data'!$G$21*(J31-K31)/60*C31</f>
        <v>0.37611282397642</v>
      </c>
    </row>
    <row r="33" ht="20.05" customHeight="1">
      <c r="A33" s="22">
        <f>$A32+C32</f>
        <v>28</v>
      </c>
      <c r="B33" s="23"/>
      <c r="C33" s="24">
        <v>1</v>
      </c>
      <c r="D33" t="b" s="25">
        <f>D$4</f>
        <v>1</v>
      </c>
      <c r="E33" s="25">
        <f>'data'!$H$29</f>
        <v>12000</v>
      </c>
      <c r="F33" s="25">
        <f>(E32/60+G33*'data'!$C$16+H33*OFFSET('data'!$C$17,0,$D$4)-F32*(OFFSET('data'!$C$18,0,$D$4)+'data'!$C$19+OFFSET('data'!$C$20,0,$D$4)))*C32/60+F32</f>
        <v>80.44840733724391</v>
      </c>
      <c r="G33" s="25">
        <f>G32+('data'!$C$19*F32-'data'!$C$16*G32)*C32/60</f>
        <v>5.47803229099579</v>
      </c>
      <c r="H33" s="25">
        <f>H32+(OFFSET('data'!$C$20,0,$D$4)*F32-OFFSET('data'!$C$17,0,$D$4)*H32)*C32/60</f>
        <v>2.26762594397411</v>
      </c>
      <c r="I33" s="28">
        <f>$A33/60</f>
        <v>0.466666666666667</v>
      </c>
      <c r="J33" s="25">
        <f>F33/'data'!$C$15*1000</f>
        <v>12.2909212449369</v>
      </c>
      <c r="K33" s="25">
        <f>K32+'data'!$G$21*(J32-K32)/60*C32</f>
        <v>0.403269852314546</v>
      </c>
    </row>
    <row r="34" ht="20.05" customHeight="1">
      <c r="A34" s="22">
        <f>$A33+C33</f>
        <v>29</v>
      </c>
      <c r="B34" s="23"/>
      <c r="C34" s="24">
        <v>1</v>
      </c>
      <c r="D34" t="b" s="25">
        <f>D$4</f>
        <v>1</v>
      </c>
      <c r="E34" s="25">
        <f>'data'!$H$29</f>
        <v>12000</v>
      </c>
      <c r="F34" s="25">
        <f>(E33/60+G34*'data'!$C$16+H34*OFFSET('data'!$C$17,0,$D$4)-F33*(OFFSET('data'!$C$18,0,$D$4)+'data'!$C$19+OFFSET('data'!$C$20,0,$D$4)))*C33/60+F33</f>
        <v>82.87905276802471</v>
      </c>
      <c r="G34" s="25">
        <f>G33+('data'!$C$19*F33-'data'!$C$16*G33)*C33/60</f>
        <v>5.86045829594329</v>
      </c>
      <c r="H34" s="25">
        <f>H33+(OFFSET('data'!$C$20,0,$D$4)*F33-OFFSET('data'!$C$17,0,$D$4)*H33)*C33/60</f>
        <v>2.42685840128852</v>
      </c>
      <c r="I34" s="28">
        <f>$A34/60</f>
        <v>0.483333333333333</v>
      </c>
      <c r="J34" s="25">
        <f>F34/'data'!$C$15*1000</f>
        <v>12.6622756639107</v>
      </c>
      <c r="K34" s="25">
        <f>K33+'data'!$G$21*(J33-K33)/60*C33</f>
        <v>0.431246758046783</v>
      </c>
    </row>
    <row r="35" ht="20.05" customHeight="1">
      <c r="A35" s="22">
        <f>$A34+C34</f>
        <v>30</v>
      </c>
      <c r="B35" s="23"/>
      <c r="C35" s="24">
        <v>1</v>
      </c>
      <c r="D35" t="b" s="25">
        <f>D$4</f>
        <v>1</v>
      </c>
      <c r="E35" s="25">
        <f>'data'!$H$29</f>
        <v>12000</v>
      </c>
      <c r="F35" s="25">
        <f>(E34/60+G35*'data'!$C$16+H35*OFFSET('data'!$C$17,0,$D$4)-F34*(OFFSET('data'!$C$18,0,$D$4)+'data'!$C$19+OFFSET('data'!$C$20,0,$D$4)))*C34/60+F34</f>
        <v>85.28268588879909</v>
      </c>
      <c r="G35" s="25">
        <f>G34+('data'!$C$19*F34-'data'!$C$16*G34)*C34/60</f>
        <v>6.25418422594999</v>
      </c>
      <c r="H35" s="25">
        <f>H34+(OFFSET('data'!$C$20,0,$D$4)*F34-OFFSET('data'!$C$17,0,$D$4)*H34)*C34/60</f>
        <v>2.59089490279554</v>
      </c>
      <c r="I35" s="28">
        <f>$A35/60</f>
        <v>0.5</v>
      </c>
      <c r="J35" s="25">
        <f>F35/'data'!$C$15*1000</f>
        <v>13.0295031376047</v>
      </c>
      <c r="K35" s="25">
        <f>K34+'data'!$G$21*(J34-K34)/60*C34</f>
        <v>0.4600317830619</v>
      </c>
    </row>
    <row r="36" ht="20.05" customHeight="1">
      <c r="A36" s="22">
        <f>$A35+C35</f>
        <v>31</v>
      </c>
      <c r="B36" s="23"/>
      <c r="C36" s="24">
        <v>1</v>
      </c>
      <c r="D36" t="b" s="25">
        <f>D$4</f>
        <v>1</v>
      </c>
      <c r="E36" s="25">
        <f>'data'!$H$29</f>
        <v>12000</v>
      </c>
      <c r="F36" s="25">
        <f>(E35/60+G36*'data'!$C$16+H36*OFFSET('data'!$C$17,0,$D$4)-F35*(OFFSET('data'!$C$18,0,$D$4)+'data'!$C$19+OFFSET('data'!$C$20,0,$D$4)))*C35/60+F35</f>
        <v>87.659625626829</v>
      </c>
      <c r="G36" s="25">
        <f>G35+('data'!$C$19*F35-'data'!$C$16*G35)*C35/60</f>
        <v>6.65906625191644</v>
      </c>
      <c r="H36" s="25">
        <f>H35+(OFFSET('data'!$C$20,0,$D$4)*F35-OFFSET('data'!$C$17,0,$D$4)*H35)*C35/60</f>
        <v>2.75968155572099</v>
      </c>
      <c r="I36" s="28">
        <f>$A36/60</f>
        <v>0.5166666666666671</v>
      </c>
      <c r="J36" s="25">
        <f>F36/'data'!$C$15*1000</f>
        <v>13.3926523917797</v>
      </c>
      <c r="K36" s="25">
        <f>K35+'data'!$G$21*(J35-K35)/60*C35</f>
        <v>0.489613312968501</v>
      </c>
    </row>
    <row r="37" ht="20.05" customHeight="1">
      <c r="A37" s="22">
        <f>$A36+C36</f>
        <v>32</v>
      </c>
      <c r="B37" s="23"/>
      <c r="C37" s="24">
        <v>1</v>
      </c>
      <c r="D37" t="b" s="25">
        <f>D$4</f>
        <v>1</v>
      </c>
      <c r="E37" s="25">
        <f>'data'!$H$29</f>
        <v>12000</v>
      </c>
      <c r="F37" s="25">
        <f>(E36/60+G37*'data'!$C$16+H37*OFFSET('data'!$C$17,0,$D$4)-F36*(OFFSET('data'!$C$18,0,$D$4)+'data'!$C$19+OFFSET('data'!$C$20,0,$D$4)))*C36/60+F36</f>
        <v>90.0101871318948</v>
      </c>
      <c r="G37" s="25">
        <f>G36+('data'!$C$19*F36-'data'!$C$16*G36)*C36/60</f>
        <v>7.07496225511807</v>
      </c>
      <c r="H37" s="25">
        <f>H36+(OFFSET('data'!$C$20,0,$D$4)*F36-OFFSET('data'!$C$17,0,$D$4)*H36)*C36/60</f>
        <v>2.93316510337165</v>
      </c>
      <c r="I37" s="28">
        <f>$A37/60</f>
        <v>0.533333333333333</v>
      </c>
      <c r="J37" s="25">
        <f>F37/'data'!$C$15*1000</f>
        <v>13.7517715750723</v>
      </c>
      <c r="K37" s="25">
        <f>K36+'data'!$G$21*(J36-K36)/60*C36</f>
        <v>0.519979875382277</v>
      </c>
    </row>
    <row r="38" ht="20.05" customHeight="1">
      <c r="A38" s="22">
        <f>$A37+C37</f>
        <v>33</v>
      </c>
      <c r="B38" s="23"/>
      <c r="C38" s="24">
        <v>1</v>
      </c>
      <c r="D38" t="b" s="25">
        <f>D$4</f>
        <v>1</v>
      </c>
      <c r="E38" s="25">
        <f>'data'!$H$29</f>
        <v>12000</v>
      </c>
      <c r="F38" s="25">
        <f>(E37/60+G38*'data'!$C$16+H38*OFFSET('data'!$C$17,0,$D$4)-F37*(OFFSET('data'!$C$18,0,$D$4)+'data'!$C$19+OFFSET('data'!$C$20,0,$D$4)))*C37/60+F37</f>
        <v>92.3346818210445</v>
      </c>
      <c r="G38" s="25">
        <f>G37+('data'!$C$19*F37-'data'!$C$16*G37)*C37/60</f>
        <v>7.50173180693898</v>
      </c>
      <c r="H38" s="25">
        <f>H37+(OFFSET('data'!$C$20,0,$D$4)*F37-OFFSET('data'!$C$17,0,$D$4)*H37)*C37/60</f>
        <v>3.11129291760143</v>
      </c>
      <c r="I38" s="28">
        <f>$A38/60</f>
        <v>0.55</v>
      </c>
      <c r="J38" s="25">
        <f>F38/'data'!$C$15*1000</f>
        <v>14.1069082658317</v>
      </c>
      <c r="K38" s="25">
        <f>K37+'data'!$G$21*(J37-K37)/60*C37</f>
        <v>0.551120138233572</v>
      </c>
    </row>
    <row r="39" ht="20.05" customHeight="1">
      <c r="A39" s="22">
        <f>$A38+C38</f>
        <v>34</v>
      </c>
      <c r="B39" s="23"/>
      <c r="C39" s="24">
        <v>1</v>
      </c>
      <c r="D39" t="b" s="25">
        <f>D$4</f>
        <v>1</v>
      </c>
      <c r="E39" s="25">
        <f>'data'!$H$29</f>
        <v>12000</v>
      </c>
      <c r="F39" s="25">
        <f>(E38/60+G39*'data'!$C$16+H39*OFFSET('data'!$C$17,0,$D$4)-F38*(OFFSET('data'!$C$18,0,$D$4)+'data'!$C$19+OFFSET('data'!$C$20,0,$D$4)))*C38/60+F38</f>
        <v>94.63341742281349</v>
      </c>
      <c r="G39" s="25">
        <f>G38+('data'!$C$19*F38-'data'!$C$16*G38)*C38/60</f>
        <v>7.93923614884575</v>
      </c>
      <c r="H39" s="25">
        <f>H38+(OFFSET('data'!$C$20,0,$D$4)*F38-OFFSET('data'!$C$17,0,$D$4)*H38)*C38/60</f>
        <v>3.29401299136686</v>
      </c>
      <c r="I39" s="28">
        <f>$A39/60</f>
        <v>0.566666666666667</v>
      </c>
      <c r="J39" s="25">
        <f>F39/'data'!$C$15*1000</f>
        <v>14.4581094788754</v>
      </c>
      <c r="K39" s="25">
        <f>K38+'data'!$G$21*(J38-K38)/60*C38</f>
        <v>0.583022908095024</v>
      </c>
    </row>
    <row r="40" ht="20.05" customHeight="1">
      <c r="A40" s="22">
        <f>$A39+C39</f>
        <v>35</v>
      </c>
      <c r="B40" s="23"/>
      <c r="C40" s="24">
        <v>1</v>
      </c>
      <c r="D40" t="b" s="25">
        <f>D$4</f>
        <v>1</v>
      </c>
      <c r="E40" s="25">
        <f>'data'!$H$29</f>
        <v>12000</v>
      </c>
      <c r="F40" s="25">
        <f>(E39/60+G40*'data'!$C$16+H40*OFFSET('data'!$C$17,0,$D$4)-F39*(OFFSET('data'!$C$18,0,$D$4)+'data'!$C$19+OFFSET('data'!$C$20,0,$D$4)))*C39/60+F39</f>
        <v>96.906698020920</v>
      </c>
      <c r="G40" s="25">
        <f>G39+('data'!$C$19*F39-'data'!$C$16*G39)*C39/60</f>
        <v>8.387338172598509</v>
      </c>
      <c r="H40" s="25">
        <f>H39+(OFFSET('data'!$C$20,0,$D$4)*F39-OFFSET('data'!$C$17,0,$D$4)*H39)*C39/60</f>
        <v>3.48127393137074</v>
      </c>
      <c r="I40" s="28">
        <f>$A40/60</f>
        <v>0.583333333333333</v>
      </c>
      <c r="J40" s="25">
        <f>F40/'data'!$C$15*1000</f>
        <v>14.8054216721652</v>
      </c>
      <c r="K40" s="25">
        <f>K39+'data'!$G$21*(J39-K39)/60*C39</f>
        <v>0.615677128529034</v>
      </c>
    </row>
    <row r="41" ht="20.05" customHeight="1">
      <c r="A41" s="22">
        <f>$A40+C40</f>
        <v>36</v>
      </c>
      <c r="B41" s="23"/>
      <c r="C41" s="24">
        <v>1</v>
      </c>
      <c r="D41" t="b" s="25">
        <f>D$4</f>
        <v>1</v>
      </c>
      <c r="E41" s="25">
        <f>'data'!$H$29</f>
        <v>12000</v>
      </c>
      <c r="F41" s="25">
        <f>(E40/60+G41*'data'!$C$16+H41*OFFSET('data'!$C$17,0,$D$4)-F40*(OFFSET('data'!$C$18,0,$D$4)+'data'!$C$19+OFFSET('data'!$C$20,0,$D$4)))*C40/60+F40</f>
        <v>99.1548240974432</v>
      </c>
      <c r="G41" s="25">
        <f>G40+('data'!$C$19*F40-'data'!$C$16*G40)*C40/60</f>
        <v>8.84590240069646</v>
      </c>
      <c r="H41" s="25">
        <f>H40+(OFFSET('data'!$C$20,0,$D$4)*F40-OFFSET('data'!$C$17,0,$D$4)*H40)*C40/60</f>
        <v>3.67302495079294</v>
      </c>
      <c r="I41" s="28">
        <f>$A41/60</f>
        <v>0.6</v>
      </c>
      <c r="J41" s="25">
        <f>F41/'data'!$C$15*1000</f>
        <v>15.1488907534039</v>
      </c>
      <c r="K41" s="25">
        <f>K40+'data'!$G$21*(J40-K40)/60*C40</f>
        <v>0.649071878454845</v>
      </c>
    </row>
    <row r="42" ht="20.05" customHeight="1">
      <c r="A42" s="22">
        <f>$A41+C41</f>
        <v>37</v>
      </c>
      <c r="B42" s="23"/>
      <c r="C42" s="24">
        <v>1</v>
      </c>
      <c r="D42" t="b" s="25">
        <f>D$4</f>
        <v>1</v>
      </c>
      <c r="E42" s="25">
        <f>'data'!$H$29</f>
        <v>12000</v>
      </c>
      <c r="F42" s="25">
        <f>(E41/60+G42*'data'!$C$16+H42*OFFSET('data'!$C$17,0,$D$4)-F41*(OFFSET('data'!$C$18,0,$D$4)+'data'!$C$19+OFFSET('data'!$C$20,0,$D$4)))*C41/60+F41</f>
        <v>101.378092575489</v>
      </c>
      <c r="G42" s="25">
        <f>G41+('data'!$C$19*F41-'data'!$C$16*G41)*C41/60</f>
        <v>9.31479496705505</v>
      </c>
      <c r="H42" s="25">
        <f>H41+(OFFSET('data'!$C$20,0,$D$4)*F41-OFFSET('data'!$C$17,0,$D$4)*H41)*C41/60</f>
        <v>3.86921586210731</v>
      </c>
      <c r="I42" s="28">
        <f>$A42/60</f>
        <v>0.616666666666667</v>
      </c>
      <c r="J42" s="25">
        <f>F42/'data'!$C$15*1000</f>
        <v>15.4885620865536</v>
      </c>
      <c r="K42" s="25">
        <f>K41+'data'!$G$21*(J41-K41)/60*C41</f>
        <v>0.6831963705349819</v>
      </c>
    </row>
    <row r="43" ht="20.05" customHeight="1">
      <c r="A43" s="22">
        <f>$A42+C42</f>
        <v>38</v>
      </c>
      <c r="B43" s="23"/>
      <c r="C43" s="24">
        <v>1</v>
      </c>
      <c r="D43" t="b" s="25">
        <f>D$4</f>
        <v>1</v>
      </c>
      <c r="E43" s="25">
        <f>'data'!$H$29</f>
        <v>12000</v>
      </c>
      <c r="F43" s="25">
        <f>(E42/60+G43*'data'!$C$16+H43*OFFSET('data'!$C$17,0,$D$4)-F42*(OFFSET('data'!$C$18,0,$D$4)+'data'!$C$19+OFFSET('data'!$C$20,0,$D$4)))*C42/60+F42</f>
        <v>103.576796861353</v>
      </c>
      <c r="G43" s="25">
        <f>G42+('data'!$C$19*F42-'data'!$C$16*G42)*C42/60</f>
        <v>9.79388359791203</v>
      </c>
      <c r="H43" s="25">
        <f>H42+(OFFSET('data'!$C$20,0,$D$4)*F42-OFFSET('data'!$C$17,0,$D$4)*H42)*C42/60</f>
        <v>4.06979706998369</v>
      </c>
      <c r="I43" s="28">
        <f>$A43/60</f>
        <v>0.633333333333333</v>
      </c>
      <c r="J43" s="25">
        <f>F43/'data'!$C$15*1000</f>
        <v>15.8244804982777</v>
      </c>
      <c r="K43" s="25">
        <f>K42+'data'!$G$21*(J42-K42)/60*C42</f>
        <v>0.7180399495808329</v>
      </c>
    </row>
    <row r="44" ht="20.05" customHeight="1">
      <c r="A44" s="22">
        <f>$A43+C43</f>
        <v>39</v>
      </c>
      <c r="B44" s="23"/>
      <c r="C44" s="24">
        <v>1</v>
      </c>
      <c r="D44" t="b" s="25">
        <f>D$4</f>
        <v>1</v>
      </c>
      <c r="E44" s="25">
        <f>'data'!$H$29</f>
        <v>12000</v>
      </c>
      <c r="F44" s="25">
        <f>(E43/60+G44*'data'!$C$16+H44*OFFSET('data'!$C$17,0,$D$4)-F43*(OFFSET('data'!$C$18,0,$D$4)+'data'!$C$19+OFFSET('data'!$C$20,0,$D$4)))*C43/60+F43</f>
        <v>105.751226886180</v>
      </c>
      <c r="G44" s="25">
        <f>G43+('data'!$C$19*F43-'data'!$C$16*G43)*C43/60</f>
        <v>10.2830375929597</v>
      </c>
      <c r="H44" s="25">
        <f>H43+(OFFSET('data'!$C$20,0,$D$4)*F43-OFFSET('data'!$C$17,0,$D$4)*H43)*C43/60</f>
        <v>4.27471956427401</v>
      </c>
      <c r="I44" s="28">
        <f>$A44/60</f>
        <v>0.65</v>
      </c>
      <c r="J44" s="25">
        <f>F44/'data'!$C$15*1000</f>
        <v>16.1566902843054</v>
      </c>
      <c r="K44" s="25">
        <f>K43+'data'!$G$21*(J43-K43)/60*C43</f>
        <v>0.753592090977142</v>
      </c>
    </row>
    <row r="45" ht="20.05" customHeight="1">
      <c r="A45" s="22">
        <f>$A44+C44</f>
        <v>40</v>
      </c>
      <c r="B45" s="23"/>
      <c r="C45" s="24">
        <v>1</v>
      </c>
      <c r="D45" t="b" s="25">
        <f>D$4</f>
        <v>1</v>
      </c>
      <c r="E45" s="25">
        <f>'data'!$H$29</f>
        <v>12000</v>
      </c>
      <c r="F45" s="25">
        <f>(E44/60+G45*'data'!$C$16+H45*OFFSET('data'!$C$17,0,$D$4)-F44*(OFFSET('data'!$C$18,0,$D$4)+'data'!$C$19+OFFSET('data'!$C$20,0,$D$4)))*C44/60+F44</f>
        <v>107.901669147132</v>
      </c>
      <c r="G45" s="25">
        <f>G44+('data'!$C$19*F44-'data'!$C$16*G44)*C44/60</f>
        <v>10.7821278067009</v>
      </c>
      <c r="H45" s="25">
        <f>H44+(OFFSET('data'!$C$20,0,$D$4)*F44-OFFSET('data'!$C$17,0,$D$4)*H44)*C44/60</f>
        <v>4.48393491308147</v>
      </c>
      <c r="I45" s="28">
        <f>$A45/60</f>
        <v>0.666666666666667</v>
      </c>
      <c r="J45" s="25">
        <f>F45/'data'!$C$15*1000</f>
        <v>16.4852352157214</v>
      </c>
      <c r="K45" s="25">
        <f>K44+'data'!$G$21*(J44-K44)/60*C44</f>
        <v>0.7898423991251911</v>
      </c>
    </row>
    <row r="46" ht="20.05" customHeight="1">
      <c r="A46" s="22">
        <f>$A45+C45</f>
        <v>41</v>
      </c>
      <c r="B46" s="23"/>
      <c r="C46" s="24">
        <v>1</v>
      </c>
      <c r="D46" t="b" s="25">
        <f>D$4</f>
        <v>1</v>
      </c>
      <c r="E46" s="25">
        <f>'data'!$H$29</f>
        <v>12000</v>
      </c>
      <c r="F46" s="25">
        <f>(E45/60+G46*'data'!$C$16+H46*OFFSET('data'!$C$17,0,$D$4)-F45*(OFFSET('data'!$C$18,0,$D$4)+'data'!$C$19+OFFSET('data'!$C$20,0,$D$4)))*C45/60+F45</f>
        <v>110.028406748069</v>
      </c>
      <c r="G46" s="25">
        <f>G45+('data'!$C$19*F45-'data'!$C$16*G45)*C45/60</f>
        <v>11.2910266300253</v>
      </c>
      <c r="H46" s="25">
        <f>H45+(OFFSET('data'!$C$20,0,$D$4)*F45-OFFSET('data'!$C$17,0,$D$4)*H45)*C45/60</f>
        <v>4.69739525591182</v>
      </c>
      <c r="I46" s="28">
        <f>$A46/60</f>
        <v>0.683333333333333</v>
      </c>
      <c r="J46" s="25">
        <f>F46/'data'!$C$15*1000</f>
        <v>16.8101585451813</v>
      </c>
      <c r="K46" s="25">
        <f>K45+'data'!$G$21*(J45-K45)/60*C45</f>
        <v>0.826780605904443</v>
      </c>
    </row>
    <row r="47" ht="20.05" customHeight="1">
      <c r="A47" s="22">
        <f>$A46+C46</f>
        <v>42</v>
      </c>
      <c r="B47" s="23"/>
      <c r="C47" s="24">
        <v>1</v>
      </c>
      <c r="D47" t="b" s="25">
        <f>D$4</f>
        <v>1</v>
      </c>
      <c r="E47" s="25">
        <f>'data'!$H$29</f>
        <v>12000</v>
      </c>
      <c r="F47" s="25">
        <f>(E46/60+G47*'data'!$C$16+H47*OFFSET('data'!$C$17,0,$D$4)-F46*(OFFSET('data'!$C$18,0,$D$4)+'data'!$C$19+OFFSET('data'!$C$20,0,$D$4)))*C46/60+F46</f>
        <v>112.131719439749</v>
      </c>
      <c r="G47" s="25">
        <f>G46+('data'!$C$19*F46-'data'!$C$16*G46)*C46/60</f>
        <v>11.8096079720047</v>
      </c>
      <c r="H47" s="25">
        <f>H46+(OFFSET('data'!$C$20,0,$D$4)*F46-OFFSET('data'!$C$17,0,$D$4)*H46)*C46/60</f>
        <v>4.91505329690579</v>
      </c>
      <c r="I47" s="28">
        <f>$A47/60</f>
        <v>0.7</v>
      </c>
      <c r="J47" s="25">
        <f>F47/'data'!$C$15*1000</f>
        <v>17.131503013053</v>
      </c>
      <c r="K47" s="25">
        <f>K46+'data'!$G$21*(J46-K46)/60*C46</f>
        <v>0.864396569152439</v>
      </c>
    </row>
    <row r="48" ht="20.05" customHeight="1">
      <c r="A48" s="22">
        <f>$A47+C47</f>
        <v>43</v>
      </c>
      <c r="B48" s="23"/>
      <c r="C48" s="24">
        <v>1</v>
      </c>
      <c r="D48" t="b" s="25">
        <f>D$4</f>
        <v>1</v>
      </c>
      <c r="E48" s="25">
        <f>'data'!$H$29</f>
        <v>12000</v>
      </c>
      <c r="F48" s="25">
        <f>(E47/60+G48*'data'!$C$16+H48*OFFSET('data'!$C$17,0,$D$4)-F47*(OFFSET('data'!$C$18,0,$D$4)+'data'!$C$19+OFFSET('data'!$C$20,0,$D$4)))*C47/60+F47</f>
        <v>114.211883659548</v>
      </c>
      <c r="G48" s="25">
        <f>G47+('data'!$C$19*F47-'data'!$C$16*G47)*C47/60</f>
        <v>12.3377472419033</v>
      </c>
      <c r="H48" s="25">
        <f>H47+(OFFSET('data'!$C$20,0,$D$4)*F47-OFFSET('data'!$C$17,0,$D$4)*H47)*C47/60</f>
        <v>5.13686229815167</v>
      </c>
      <c r="I48" s="28">
        <f>$A48/60</f>
        <v>0.716666666666667</v>
      </c>
      <c r="J48" s="25">
        <f>F48/'data'!$C$15*1000</f>
        <v>17.4493108534856</v>
      </c>
      <c r="K48" s="25">
        <f>K47+'data'!$G$21*(J47-K47)/60*C47</f>
        <v>0.902680271162722</v>
      </c>
    </row>
    <row r="49" ht="20.05" customHeight="1">
      <c r="A49" s="22">
        <f>$A48+C48</f>
        <v>44</v>
      </c>
      <c r="B49" s="23"/>
      <c r="C49" s="24">
        <v>1</v>
      </c>
      <c r="D49" t="b" s="25">
        <f>D$4</f>
        <v>1</v>
      </c>
      <c r="E49" s="25">
        <f>'data'!$H$29</f>
        <v>12000</v>
      </c>
      <c r="F49" s="25">
        <f>(E48/60+G49*'data'!$C$16+H49*OFFSET('data'!$C$17,0,$D$4)-F48*(OFFSET('data'!$C$18,0,$D$4)+'data'!$C$19+OFFSET('data'!$C$20,0,$D$4)))*C48/60+F48</f>
        <v>116.269172570713</v>
      </c>
      <c r="G49" s="25">
        <f>G48+('data'!$C$19*F48-'data'!$C$16*G48)*C48/60</f>
        <v>12.8753213314018</v>
      </c>
      <c r="H49" s="25">
        <f>H48+(OFFSET('data'!$C$20,0,$D$4)*F48-OFFSET('data'!$C$17,0,$D$4)*H48)*C48/60</f>
        <v>5.36277607307715</v>
      </c>
      <c r="I49" s="28">
        <f>$A49/60</f>
        <v>0.7333333333333329</v>
      </c>
      <c r="J49" s="25">
        <f>F49/'data'!$C$15*1000</f>
        <v>17.7636238004058</v>
      </c>
      <c r="K49" s="25">
        <f>K48+'data'!$G$21*(J48-K48)/60*C48</f>
        <v>0.941621817200579</v>
      </c>
    </row>
    <row r="50" ht="20.05" customHeight="1">
      <c r="A50" s="22">
        <f>$A49+C49</f>
        <v>45</v>
      </c>
      <c r="B50" s="23"/>
      <c r="C50" s="24">
        <v>1</v>
      </c>
      <c r="D50" t="b" s="25">
        <f>D$4</f>
        <v>1</v>
      </c>
      <c r="E50" s="25">
        <f>'data'!$H$29</f>
        <v>12000</v>
      </c>
      <c r="F50" s="25">
        <f>(E49/60+G50*'data'!$C$16+H50*OFFSET('data'!$C$17,0,$D$4)-F49*(OFFSET('data'!$C$18,0,$D$4)+'data'!$C$19+OFFSET('data'!$C$20,0,$D$4)))*C49/60+F49</f>
        <v>118.303856101146</v>
      </c>
      <c r="G50" s="25">
        <f>G49+('data'!$C$19*F49-'data'!$C$16*G49)*C49/60</f>
        <v>13.4222085970313</v>
      </c>
      <c r="H50" s="25">
        <f>H49+(OFFSET('data'!$C$20,0,$D$4)*F49-OFFSET('data'!$C$17,0,$D$4)*H49)*C49/60</f>
        <v>5.59274897991938</v>
      </c>
      <c r="I50" s="28">
        <f>$A50/60</f>
        <v>0.75</v>
      </c>
      <c r="J50" s="25">
        <f>F50/'data'!$C$15*1000</f>
        <v>18.0744830934442</v>
      </c>
      <c r="K50" s="25">
        <f>K49+'data'!$G$21*(J49-K49)/60*C49</f>
        <v>0.981211434036392</v>
      </c>
    </row>
    <row r="51" ht="20.05" customHeight="1">
      <c r="A51" s="22">
        <f>$A50+C50</f>
        <v>46</v>
      </c>
      <c r="B51" s="23"/>
      <c r="C51" s="24">
        <v>1</v>
      </c>
      <c r="D51" t="b" s="25">
        <f>D$4</f>
        <v>1</v>
      </c>
      <c r="E51" s="25">
        <f>'data'!$H$29</f>
        <v>12000</v>
      </c>
      <c r="F51" s="25">
        <f>(E50/60+G51*'data'!$C$16+H51*OFFSET('data'!$C$17,0,$D$4)-F50*(OFFSET('data'!$C$18,0,$D$4)+'data'!$C$19+OFFSET('data'!$C$20,0,$D$4)))*C50/60+F50</f>
        <v>120.316200981735</v>
      </c>
      <c r="G51" s="25">
        <f>G50+('data'!$C$19*F50-'data'!$C$16*G50)*C50/60</f>
        <v>13.978288842816</v>
      </c>
      <c r="H51" s="25">
        <f>H50+(OFFSET('data'!$C$20,0,$D$4)*F50-OFFSET('data'!$C$17,0,$D$4)*H50)*C50/60</f>
        <v>5.82673591527245</v>
      </c>
      <c r="I51" s="28">
        <f>$A51/60</f>
        <v>0.7666666666666671</v>
      </c>
      <c r="J51" s="25">
        <f>F51/'data'!$C$15*1000</f>
        <v>18.3819294837909</v>
      </c>
      <c r="K51" s="25">
        <f>K50+'data'!$G$21*(J50-K50)/60*C50</f>
        <v>1.02143946849638</v>
      </c>
    </row>
    <row r="52" ht="20.05" customHeight="1">
      <c r="A52" s="22">
        <f>$A51+C51</f>
        <v>47</v>
      </c>
      <c r="B52" s="23"/>
      <c r="C52" s="24">
        <v>1</v>
      </c>
      <c r="D52" t="b" s="25">
        <f>D$4</f>
        <v>1</v>
      </c>
      <c r="E52" s="25">
        <f>'data'!$H$29</f>
        <v>12000</v>
      </c>
      <c r="F52" s="25">
        <f>(E51/60+G52*'data'!$C$16+H52*OFFSET('data'!$C$17,0,$D$4)-F51*(OFFSET('data'!$C$18,0,$D$4)+'data'!$C$19+OFFSET('data'!$C$20,0,$D$4)))*C51/60+F51</f>
        <v>122.306470784225</v>
      </c>
      <c r="G52" s="25">
        <f>G51+('data'!$C$19*F51-'data'!$C$16*G51)*C51/60</f>
        <v>14.543443303121</v>
      </c>
      <c r="H52" s="25">
        <f>H51+(OFFSET('data'!$C$20,0,$D$4)*F51-OFFSET('data'!$C$17,0,$D$4)*H51)*C51/60</f>
        <v>6.06469230771127</v>
      </c>
      <c r="I52" s="28">
        <f>$A52/60</f>
        <v>0.783333333333333</v>
      </c>
      <c r="J52" s="25">
        <f>F52/'data'!$C$15*1000</f>
        <v>18.6860032399814</v>
      </c>
      <c r="K52" s="25">
        <f>K51+'data'!$G$21*(J51-K51)/60*C51</f>
        <v>1.06229638603055</v>
      </c>
    </row>
    <row r="53" ht="20.05" customHeight="1">
      <c r="A53" s="22">
        <f>$A52+C52</f>
        <v>48</v>
      </c>
      <c r="B53" s="23"/>
      <c r="C53" s="24">
        <v>1</v>
      </c>
      <c r="D53" t="b" s="25">
        <f>D$4</f>
        <v>1</v>
      </c>
      <c r="E53" s="25">
        <f>'data'!$H$29</f>
        <v>12000</v>
      </c>
      <c r="F53" s="25">
        <f>(E52/60+G53*'data'!$C$16+H53*OFFSET('data'!$C$17,0,$D$4)-F52*(OFFSET('data'!$C$18,0,$D$4)+'data'!$C$19+OFFSET('data'!$C$20,0,$D$4)))*C52/60+F52</f>
        <v>124.274925958642</v>
      </c>
      <c r="G53" s="25">
        <f>G52+('data'!$C$19*F52-'data'!$C$16*G52)*C52/60</f>
        <v>15.1175546257035</v>
      </c>
      <c r="H53" s="25">
        <f>H52+(OFFSET('data'!$C$20,0,$D$4)*F52-OFFSET('data'!$C$17,0,$D$4)*H52)*C52/60</f>
        <v>6.306574111491</v>
      </c>
      <c r="I53" s="28">
        <f>$A53/60</f>
        <v>0.8</v>
      </c>
      <c r="J53" s="25">
        <f>F53/'data'!$C$15*1000</f>
        <v>18.9867441536147</v>
      </c>
      <c r="K53" s="25">
        <f>K52+'data'!$G$21*(J52-K52)/60*C52</f>
        <v>1.10377276929761</v>
      </c>
    </row>
    <row r="54" ht="20.05" customHeight="1">
      <c r="A54" s="22">
        <f>$A53+C53</f>
        <v>49</v>
      </c>
      <c r="B54" s="23"/>
      <c r="C54" s="24">
        <v>1</v>
      </c>
      <c r="D54" t="b" s="25">
        <f>D$4</f>
        <v>1</v>
      </c>
      <c r="E54" s="25">
        <f>'data'!$H$29</f>
        <v>12000</v>
      </c>
      <c r="F54" s="25">
        <f>(E53/60+G54*'data'!$C$16+H54*OFFSET('data'!$C$17,0,$D$4)-F53*(OFFSET('data'!$C$18,0,$D$4)+'data'!$C$19+OFFSET('data'!$C$20,0,$D$4)))*C53/60+F53</f>
        <v>126.221823870274</v>
      </c>
      <c r="G54" s="25">
        <f>G53+('data'!$C$19*F53-'data'!$C$16*G53)*C53/60</f>
        <v>15.7005068549652</v>
      </c>
      <c r="H54" s="25">
        <f>H53+(OFFSET('data'!$C$20,0,$D$4)*F53-OFFSET('data'!$C$17,0,$D$4)*H53)*C53/60</f>
        <v>6.5523378003211</v>
      </c>
      <c r="I54" s="28">
        <f>$A54/60</f>
        <v>0.816666666666667</v>
      </c>
      <c r="J54" s="25">
        <f>F54/'data'!$C$15*1000</f>
        <v>19.2841915450029</v>
      </c>
      <c r="K54" s="25">
        <f>K53+'data'!$G$21*(J53-K53)/60*C53</f>
        <v>1.14585931676668</v>
      </c>
    </row>
    <row r="55" ht="20.05" customHeight="1">
      <c r="A55" s="22">
        <f>$A54+C54</f>
        <v>50</v>
      </c>
      <c r="B55" s="23"/>
      <c r="C55" s="24">
        <v>1</v>
      </c>
      <c r="D55" t="b" s="25">
        <f>D$4</f>
        <v>1</v>
      </c>
      <c r="E55" s="25">
        <f>'data'!$H$29</f>
        <v>12000</v>
      </c>
      <c r="F55" s="25">
        <f>(E54/60+G55*'data'!$C$16+H55*OFFSET('data'!$C$17,0,$D$4)-F54*(OFFSET('data'!$C$18,0,$D$4)+'data'!$C$19+OFFSET('data'!$C$20,0,$D$4)))*C54/60+F54</f>
        <v>128.147418836216</v>
      </c>
      <c r="G55" s="25">
        <f>G54+('data'!$C$19*F54-'data'!$C$16*G54)*C54/60</f>
        <v>16.2921854154021</v>
      </c>
      <c r="H55" s="25">
        <f>H54+(OFFSET('data'!$C$20,0,$D$4)*F54-OFFSET('data'!$C$17,0,$D$4)*H54)*C54/60</f>
        <v>6.80194036121317</v>
      </c>
      <c r="I55" s="28">
        <f>$A55/60</f>
        <v>0.833333333333333</v>
      </c>
      <c r="J55" s="25">
        <f>F55/'data'!$C$15*1000</f>
        <v>19.5783842687548</v>
      </c>
      <c r="K55" s="25">
        <f>K54+'data'!$G$21*(J54-K54)/60*C54</f>
        <v>1.1885468413356</v>
      </c>
    </row>
    <row r="56" ht="20.05" customHeight="1">
      <c r="A56" s="22">
        <f>$A55+C55</f>
        <v>51</v>
      </c>
      <c r="B56" s="23"/>
      <c r="C56" s="24">
        <v>1</v>
      </c>
      <c r="D56" t="b" s="25">
        <f>D$4</f>
        <v>1</v>
      </c>
      <c r="E56" s="25">
        <f>'data'!$H$29</f>
        <v>12000</v>
      </c>
      <c r="F56" s="25">
        <f>(E55/60+G56*'data'!$C$16+H56*OFFSET('data'!$C$17,0,$D$4)-F55*(OFFSET('data'!$C$18,0,$D$4)+'data'!$C$19+OFFSET('data'!$C$20,0,$D$4)))*C55/60+F55</f>
        <v>130.051962161478</v>
      </c>
      <c r="G56" s="25">
        <f>G55+('data'!$C$19*F55-'data'!$C$16*G55)*C55/60</f>
        <v>16.8924770952515</v>
      </c>
      <c r="H56" s="25">
        <f>H55+(OFFSET('data'!$C$20,0,$D$4)*F55-OFFSET('data'!$C$17,0,$D$4)*H55)*C55/60</f>
        <v>7.05533928840163</v>
      </c>
      <c r="I56" s="28">
        <f>$A56/60</f>
        <v>0.85</v>
      </c>
      <c r="J56" s="25">
        <f>F56/'data'!$C$15*1000</f>
        <v>19.869360719292</v>
      </c>
      <c r="K56" s="25">
        <f>K55+'data'!$G$21*(J55-K55)/60*C55</f>
        <v>1.23182626896563</v>
      </c>
    </row>
    <row r="57" ht="20.05" customHeight="1">
      <c r="A57" s="22">
        <f>$A56+C56</f>
        <v>52</v>
      </c>
      <c r="B57" s="23"/>
      <c r="C57" s="24">
        <v>1</v>
      </c>
      <c r="D57" t="b" s="25">
        <f>D$4</f>
        <v>1</v>
      </c>
      <c r="E57" s="25">
        <f>'data'!$H$29</f>
        <v>12000</v>
      </c>
      <c r="F57" s="25">
        <f>(E56/60+G57*'data'!$C$16+H57*OFFSET('data'!$C$17,0,$D$4)-F56*(OFFSET('data'!$C$18,0,$D$4)+'data'!$C$19+OFFSET('data'!$C$20,0,$D$4)))*C56/60+F56</f>
        <v>131.935702174669</v>
      </c>
      <c r="G57" s="25">
        <f>G56+('data'!$C$19*F56-'data'!$C$16*G56)*C56/60</f>
        <v>17.5012700303319</v>
      </c>
      <c r="H57" s="25">
        <f>H56+(OFFSET('data'!$C$20,0,$D$4)*F56-OFFSET('data'!$C$17,0,$D$4)*H56)*C56/60</f>
        <v>7.31249257733645</v>
      </c>
      <c r="I57" s="28">
        <f>$A57/60</f>
        <v>0.866666666666667</v>
      </c>
      <c r="J57" s="25">
        <f>F57/'data'!$C$15*1000</f>
        <v>20.1571588363014</v>
      </c>
      <c r="K57" s="25">
        <f>K56+'data'!$G$21*(J56-K56)/60*C56</f>
        <v>1.27568863733233</v>
      </c>
    </row>
    <row r="58" ht="20.05" customHeight="1">
      <c r="A58" s="22">
        <f>$A57+C57</f>
        <v>53</v>
      </c>
      <c r="B58" s="23"/>
      <c r="C58" s="24">
        <v>1</v>
      </c>
      <c r="D58" t="b" s="25">
        <f>D$4</f>
        <v>1</v>
      </c>
      <c r="E58" s="25">
        <f>'data'!$H$29</f>
        <v>12000</v>
      </c>
      <c r="F58" s="25">
        <f>(E57/60+G58*'data'!$C$16+H58*OFFSET('data'!$C$17,0,$D$4)-F57*(OFFSET('data'!$C$18,0,$D$4)+'data'!$C$19+OFFSET('data'!$C$20,0,$D$4)))*C57/60+F57</f>
        <v>133.798884263253</v>
      </c>
      <c r="G58" s="25">
        <f>G57+('data'!$C$19*F57-'data'!$C$16*G57)*C57/60</f>
        <v>18.1184536880748</v>
      </c>
      <c r="H58" s="25">
        <f>H57+(OFFSET('data'!$C$20,0,$D$4)*F57-OFFSET('data'!$C$17,0,$D$4)*H57)*C57/60</f>
        <v>7.57335871874703</v>
      </c>
      <c r="I58" s="28">
        <f>$A58/60</f>
        <v>0.883333333333333</v>
      </c>
      <c r="J58" s="25">
        <f>F58/'data'!$C$15*1000</f>
        <v>20.4418161101212</v>
      </c>
      <c r="K58" s="25">
        <f>K57+'data'!$G$21*(J57-K57)/60*C57</f>
        <v>1.32012509449244</v>
      </c>
    </row>
    <row r="59" ht="20.05" customHeight="1">
      <c r="A59" s="22">
        <f>$A58+C58</f>
        <v>54</v>
      </c>
      <c r="B59" s="23"/>
      <c r="C59" s="24">
        <v>1</v>
      </c>
      <c r="D59" t="b" s="25">
        <f>D$4</f>
        <v>1</v>
      </c>
      <c r="E59" s="25">
        <f>'data'!$H$29</f>
        <v>12000</v>
      </c>
      <c r="F59" s="25">
        <f>(E58/60+G59*'data'!$C$16+H59*OFFSET('data'!$C$17,0,$D$4)-F58*(OFFSET('data'!$C$18,0,$D$4)+'data'!$C$19+OFFSET('data'!$C$20,0,$D$4)))*C58/60+F58</f>
        <v>135.641750908396</v>
      </c>
      <c r="G59" s="25">
        <f>G58+('data'!$C$19*F58-'data'!$C$16*G58)*C58/60</f>
        <v>18.7439188517454</v>
      </c>
      <c r="H59" s="25">
        <f>H58+(OFFSET('data'!$C$20,0,$D$4)*F58-OFFSET('data'!$C$17,0,$D$4)*H58)*C58/60</f>
        <v>7.8378966927764</v>
      </c>
      <c r="I59" s="28">
        <f>$A59/60</f>
        <v>0.9</v>
      </c>
      <c r="J59" s="25">
        <f>F59/'data'!$C$15*1000</f>
        <v>20.7233695870648</v>
      </c>
      <c r="K59" s="25">
        <f>K58+'data'!$G$21*(J58-K58)/60*C58</f>
        <v>1.36512689756661</v>
      </c>
    </row>
    <row r="60" ht="20.05" customHeight="1">
      <c r="A60" s="22">
        <f>$A59+C59</f>
        <v>55</v>
      </c>
      <c r="B60" s="23"/>
      <c r="C60" s="24">
        <v>1</v>
      </c>
      <c r="D60" t="b" s="25">
        <f>D$4</f>
        <v>1</v>
      </c>
      <c r="E60" s="25">
        <f>'data'!$H$29</f>
        <v>12000</v>
      </c>
      <c r="F60" s="25">
        <f>(E59/60+G60*'data'!$C$16+H60*OFFSET('data'!$C$17,0,$D$4)-F59*(OFFSET('data'!$C$18,0,$D$4)+'data'!$C$19+OFFSET('data'!$C$20,0,$D$4)))*C59/60+F59</f>
        <v>137.464541719392</v>
      </c>
      <c r="G60" s="25">
        <f>G59+('data'!$C$19*F59-'data'!$C$16*G59)*C59/60</f>
        <v>19.3775576048504</v>
      </c>
      <c r="H60" s="25">
        <f>H59+(OFFSET('data'!$C$20,0,$D$4)*F59-OFFSET('data'!$C$17,0,$D$4)*H59)*C59/60</f>
        <v>8.106065963184919</v>
      </c>
      <c r="I60" s="28">
        <f>$A60/60</f>
        <v>0.916666666666667</v>
      </c>
      <c r="J60" s="25">
        <f>F60/'data'!$C$15*1000</f>
        <v>21.0018558746805</v>
      </c>
      <c r="K60" s="25">
        <f>K59+'data'!$G$21*(J59-K59)/60*C59</f>
        <v>1.41068541143773</v>
      </c>
    </row>
    <row r="61" ht="20.05" customHeight="1">
      <c r="A61" s="22">
        <f>$A60+C60</f>
        <v>56</v>
      </c>
      <c r="B61" s="23"/>
      <c r="C61" s="24">
        <v>1</v>
      </c>
      <c r="D61" t="b" s="25">
        <f>D$4</f>
        <v>1</v>
      </c>
      <c r="E61" s="25">
        <f>'data'!$H$29</f>
        <v>12000</v>
      </c>
      <c r="F61" s="25">
        <f>(E60/60+G61*'data'!$C$16+H61*OFFSET('data'!$C$17,0,$D$4)-F60*(OFFSET('data'!$C$18,0,$D$4)+'data'!$C$19+OFFSET('data'!$C$20,0,$D$4)))*C60/60+F60</f>
        <v>139.267493467683</v>
      </c>
      <c r="G61" s="25">
        <f>G60+('data'!$C$19*F60-'data'!$C$16*G60)*C60/60</f>
        <v>20.0192633157306</v>
      </c>
      <c r="H61" s="25">
        <f>H60+(OFFSET('data'!$C$20,0,$D$4)*F60-OFFSET('data'!$C$17,0,$D$4)*H60)*C60/60</f>
        <v>8.37782647162261</v>
      </c>
      <c r="I61" s="28">
        <f>$A61/60</f>
        <v>0.933333333333333</v>
      </c>
      <c r="J61" s="25">
        <f>F61/'data'!$C$15*1000</f>
        <v>21.2773111469492</v>
      </c>
      <c r="K61" s="25">
        <f>K60+'data'!$G$21*(J60-K60)/60*C60</f>
        <v>1.45679210746471</v>
      </c>
    </row>
    <row r="62" ht="20.05" customHeight="1">
      <c r="A62" s="22">
        <f>$A61+C61</f>
        <v>57</v>
      </c>
      <c r="B62" s="23"/>
      <c r="C62" s="24">
        <v>1</v>
      </c>
      <c r="D62" t="b" s="25">
        <f>D$4</f>
        <v>1</v>
      </c>
      <c r="E62" s="25">
        <f>'data'!$H$29</f>
        <v>12000</v>
      </c>
      <c r="F62" s="25">
        <f>(E61/60+G62*'data'!$C$16+H62*OFFSET('data'!$C$17,0,$D$4)-F61*(OFFSET('data'!$C$18,0,$D$4)+'data'!$C$19+OFFSET('data'!$C$20,0,$D$4)))*C61/60+F61</f>
        <v>141.050840120481</v>
      </c>
      <c r="G62" s="25">
        <f>G61+('data'!$C$19*F61-'data'!$C$16*G61)*C61/60</f>
        <v>20.6689306223357</v>
      </c>
      <c r="H62" s="25">
        <f>H61+(OFFSET('data'!$C$20,0,$D$4)*F61-OFFSET('data'!$C$17,0,$D$4)*H61)*C61/60</f>
        <v>8.65313863196938</v>
      </c>
      <c r="I62" s="28">
        <f>$A62/60</f>
        <v>0.95</v>
      </c>
      <c r="J62" s="25">
        <f>F62/'data'!$C$15*1000</f>
        <v>21.5497711494211</v>
      </c>
      <c r="K62" s="25">
        <f>K61+'data'!$G$21*(J61-K61)/60*C61</f>
        <v>1.50343856221151</v>
      </c>
    </row>
    <row r="63" ht="20.05" customHeight="1">
      <c r="A63" s="22">
        <f>$A62+C62</f>
        <v>58</v>
      </c>
      <c r="B63" s="23"/>
      <c r="C63" s="24">
        <v>1</v>
      </c>
      <c r="D63" t="b" s="25">
        <f>D$4</f>
        <v>1</v>
      </c>
      <c r="E63" s="25">
        <f>'data'!$H$29</f>
        <v>12000</v>
      </c>
      <c r="F63" s="25">
        <f>(E62/60+G63*'data'!$C$16+H63*OFFSET('data'!$C$17,0,$D$4)-F62*(OFFSET('data'!$C$18,0,$D$4)+'data'!$C$19+OFFSET('data'!$C$20,0,$D$4)))*C62/60+F62</f>
        <v>142.814812873986</v>
      </c>
      <c r="G63" s="25">
        <f>G62+('data'!$C$19*F62-'data'!$C$16*G62)*C62/60</f>
        <v>21.3264554171796</v>
      </c>
      <c r="H63" s="25">
        <f>H62+(OFFSET('data'!$C$20,0,$D$4)*F62-OFFSET('data'!$C$17,0,$D$4)*H62)*C62/60</f>
        <v>8.9319633247423</v>
      </c>
      <c r="I63" s="28">
        <f>$A63/60</f>
        <v>0.966666666666667</v>
      </c>
      <c r="J63" s="25">
        <f>F63/'data'!$C$15*1000</f>
        <v>21.8192712042905</v>
      </c>
      <c r="K63" s="25">
        <f>K62+'data'!$G$21*(J62-K62)/60*C62</f>
        <v>1.55061645619127</v>
      </c>
    </row>
    <row r="64" ht="20.05" customHeight="1">
      <c r="A64" s="22">
        <f>$A63+C63</f>
        <v>59</v>
      </c>
      <c r="B64" s="23"/>
      <c r="C64" s="24">
        <v>1</v>
      </c>
      <c r="D64" t="b" s="25">
        <f>D$4</f>
        <v>1</v>
      </c>
      <c r="E64" s="25">
        <f>'data'!$H$29</f>
        <v>12000</v>
      </c>
      <c r="F64" s="25">
        <f>(E63/60+G64*'data'!$C$16+H64*OFFSET('data'!$C$17,0,$D$4)-F63*(OFFSET('data'!$C$18,0,$D$4)+'data'!$C$19+OFFSET('data'!$C$20,0,$D$4)))*C63/60+F63</f>
        <v>144.559640186211</v>
      </c>
      <c r="G64" s="25">
        <f>G63+('data'!$C$19*F63-'data'!$C$16*G63)*C63/60</f>
        <v>21.9917348324743</v>
      </c>
      <c r="H64" s="25">
        <f>H63+(OFFSET('data'!$C$20,0,$D$4)*F63-OFFSET('data'!$C$17,0,$D$4)*H63)*C63/60</f>
        <v>9.21426189156907</v>
      </c>
      <c r="I64" s="28">
        <f>$A64/60</f>
        <v>0.9833333333333329</v>
      </c>
      <c r="J64" s="25">
        <f>F64/'data'!$C$15*1000</f>
        <v>22.0858462154112</v>
      </c>
      <c r="K64" s="25">
        <f>K63+'data'!$G$21*(J63-K63)/60*C63</f>
        <v>1.59831757262532</v>
      </c>
    </row>
    <row r="65" ht="20.05" customHeight="1">
      <c r="A65" s="22">
        <f>$A64+C64</f>
        <v>60</v>
      </c>
      <c r="B65" s="23"/>
      <c r="C65" s="24">
        <v>1</v>
      </c>
      <c r="D65" t="b" s="25">
        <f>D$4</f>
        <v>1</v>
      </c>
      <c r="E65" s="25">
        <f>'data'!$H$29</f>
        <v>12000</v>
      </c>
      <c r="F65" s="25">
        <f>(E64/60+G65*'data'!$C$16+H65*OFFSET('data'!$C$17,0,$D$4)-F64*(OFFSET('data'!$C$18,0,$D$4)+'data'!$C$19+OFFSET('data'!$C$20,0,$D$4)))*C64/60+F64</f>
        <v>146.285547809422</v>
      </c>
      <c r="G65" s="25">
        <f>G64+('data'!$C$19*F64-'data'!$C$16*G64)*C64/60</f>
        <v>22.6646672254394</v>
      </c>
      <c r="H65" s="25">
        <f>H64+(OFFSET('data'!$C$20,0,$D$4)*F64-OFFSET('data'!$C$17,0,$D$4)*H64)*C64/60</f>
        <v>9.499996129727039</v>
      </c>
      <c r="I65" s="28">
        <f>$A65/60</f>
        <v>1</v>
      </c>
      <c r="J65" s="25">
        <f>F65/'data'!$C$15*1000</f>
        <v>22.3495306732526</v>
      </c>
      <c r="K65" s="25">
        <f>K64+'data'!$G$21*(J64-K64)/60*C64</f>
        <v>1.64653379621693</v>
      </c>
    </row>
    <row r="66" ht="20.05" customHeight="1">
      <c r="A66" s="22">
        <f>$A65+C65</f>
        <v>61</v>
      </c>
      <c r="B66" s="23"/>
      <c r="C66" s="24">
        <v>1</v>
      </c>
      <c r="D66" t="b" s="25">
        <f>D$4</f>
        <v>1</v>
      </c>
      <c r="E66" s="25">
        <f>'data'!$H$29</f>
        <v>12000</v>
      </c>
      <c r="F66" s="25">
        <f>(E65/60+G66*'data'!$C$16+H66*OFFSET('data'!$C$17,0,$D$4)-F65*(OFFSET('data'!$C$18,0,$D$4)+'data'!$C$19+OFFSET('data'!$C$20,0,$D$4)))*C65/60+F65</f>
        <v>147.992758822189</v>
      </c>
      <c r="G66" s="25">
        <f>G65+('data'!$C$19*F65-'data'!$C$16*G65)*C65/60</f>
        <v>23.3451521637858</v>
      </c>
      <c r="H66" s="25">
        <f>H65+(OFFSET('data'!$C$20,0,$D$4)*F65-OFFSET('data'!$C$17,0,$D$4)*H65)*C65/60</f>
        <v>9.78912828674685</v>
      </c>
      <c r="I66" s="28">
        <f>$A66/60</f>
        <v>1.01666666666667</v>
      </c>
      <c r="J66" s="25">
        <f>F66/'data'!$C$15*1000</f>
        <v>22.6103586597962</v>
      </c>
      <c r="K66" s="25">
        <f>K65+'data'!$G$21*(J65-K65)/60*C65</f>
        <v>1.69525711193959</v>
      </c>
    </row>
    <row r="67" ht="20.05" customHeight="1">
      <c r="A67" s="22">
        <f>$A66+C66</f>
        <v>62</v>
      </c>
      <c r="B67" s="23"/>
      <c r="C67" s="24">
        <v>1</v>
      </c>
      <c r="D67" t="b" s="25">
        <f>D$4</f>
        <v>1</v>
      </c>
      <c r="E67" s="25">
        <f>'data'!$H$29</f>
        <v>12000</v>
      </c>
      <c r="F67" s="25">
        <f>(E66/60+G67*'data'!$C$16+H67*OFFSET('data'!$C$17,0,$D$4)-F66*(OFFSET('data'!$C$18,0,$D$4)+'data'!$C$19+OFFSET('data'!$C$20,0,$D$4)))*C66/60+F66</f>
        <v>149.681493661063</v>
      </c>
      <c r="G67" s="25">
        <f>G66+('data'!$C$19*F66-'data'!$C$16*G66)*C66/60</f>
        <v>24.0330904113714</v>
      </c>
      <c r="H67" s="25">
        <f>H66+(OFFSET('data'!$C$20,0,$D$4)*F66-OFFSET('data'!$C$17,0,$D$4)*H66)*C66/60</f>
        <v>10.081621055080</v>
      </c>
      <c r="I67" s="28">
        <f>$A67/60</f>
        <v>1.03333333333333</v>
      </c>
      <c r="J67" s="25">
        <f>F67/'data'!$C$15*1000</f>
        <v>22.8683638533753</v>
      </c>
      <c r="K67" s="25">
        <f>K66+'data'!$G$21*(J66-K66)/60*C66</f>
        <v>1.74447960383969</v>
      </c>
    </row>
    <row r="68" ht="20.05" customHeight="1">
      <c r="A68" s="22">
        <f>$A67+C67</f>
        <v>63</v>
      </c>
      <c r="B68" s="23"/>
      <c r="C68" s="24">
        <v>1</v>
      </c>
      <c r="D68" t="b" s="25">
        <f>D$4</f>
        <v>1</v>
      </c>
      <c r="E68" s="25">
        <f>'data'!$H$29</f>
        <v>12000</v>
      </c>
      <c r="F68" s="25">
        <f>(E67/60+G68*'data'!$C$16+H68*OFFSET('data'!$C$17,0,$D$4)-F67*(OFFSET('data'!$C$18,0,$D$4)+'data'!$C$19+OFFSET('data'!$C$20,0,$D$4)))*C67/60+F67</f>
        <v>151.351970151869</v>
      </c>
      <c r="G68" s="25">
        <f>G67+('data'!$C$19*F67-'data'!$C$16*G67)*C67/60</f>
        <v>24.7283839140271</v>
      </c>
      <c r="H68" s="25">
        <f>H67+(OFFSET('data'!$C$20,0,$D$4)*F67-OFFSET('data'!$C$17,0,$D$4)*H67)*C67/60</f>
        <v>10.3774375668298</v>
      </c>
      <c r="I68" s="28">
        <f>$A68/60</f>
        <v>1.05</v>
      </c>
      <c r="J68" s="25">
        <f>F68/'data'!$C$15*1000</f>
        <v>23.1235795334564</v>
      </c>
      <c r="K68" s="25">
        <f>K67+'data'!$G$21*(J67-K67)/60*C67</f>
        <v>1.79419345385339</v>
      </c>
    </row>
    <row r="69" ht="20.05" customHeight="1">
      <c r="A69" s="22">
        <f>$A68+C68</f>
        <v>64</v>
      </c>
      <c r="B69" s="23"/>
      <c r="C69" s="24">
        <v>1</v>
      </c>
      <c r="D69" t="b" s="25">
        <f>D$4</f>
        <v>1</v>
      </c>
      <c r="E69" s="25">
        <f>'data'!$H$29</f>
        <v>12000</v>
      </c>
      <c r="F69" s="25">
        <f>(E68/60+G69*'data'!$C$16+H69*OFFSET('data'!$C$17,0,$D$4)-F68*(OFFSET('data'!$C$18,0,$D$4)+'data'!$C$19+OFFSET('data'!$C$20,0,$D$4)))*C68/60+F68</f>
        <v>153.004403540639</v>
      </c>
      <c r="G69" s="25">
        <f>G68+('data'!$C$19*F68-'data'!$C$16*G68)*C68/60</f>
        <v>25.4309357855498</v>
      </c>
      <c r="H69" s="25">
        <f>H68+(OFFSET('data'!$C$20,0,$D$4)*F68-OFFSET('data'!$C$17,0,$D$4)*H68)*C68/60</f>
        <v>10.6765413885442</v>
      </c>
      <c r="I69" s="28">
        <f>$A69/60</f>
        <v>1.06666666666667</v>
      </c>
      <c r="J69" s="25">
        <f>F69/'data'!$C$15*1000</f>
        <v>23.3760385853645</v>
      </c>
      <c r="K69" s="25">
        <f>K68+'data'!$G$21*(J68-K68)/60*C68</f>
        <v>1.84439094063752</v>
      </c>
    </row>
    <row r="70" ht="20.05" customHeight="1">
      <c r="A70" s="22">
        <f>$A69+C69</f>
        <v>65</v>
      </c>
      <c r="B70" s="23"/>
      <c r="C70" s="24">
        <v>1</v>
      </c>
      <c r="D70" t="b" s="25">
        <f>D$4</f>
        <v>1</v>
      </c>
      <c r="E70" s="25">
        <f>'data'!$H$29</f>
        <v>12000</v>
      </c>
      <c r="F70" s="25">
        <f>(E69/60+G70*'data'!$C$16+H70*OFFSET('data'!$C$17,0,$D$4)-F69*(OFFSET('data'!$C$18,0,$D$4)+'data'!$C$19+OFFSET('data'!$C$20,0,$D$4)))*C69/60+F69</f>
        <v>154.639006524170</v>
      </c>
      <c r="G70" s="25">
        <f>G69+('data'!$C$19*F69-'data'!$C$16*G69)*C69/60</f>
        <v>26.1406502938623</v>
      </c>
      <c r="H70" s="25">
        <f>H69+(OFFSET('data'!$C$20,0,$D$4)*F69-OFFSET('data'!$C$17,0,$D$4)*H69)*C69/60</f>
        <v>10.9788965160711</v>
      </c>
      <c r="I70" s="28">
        <f>$A70/60</f>
        <v>1.08333333333333</v>
      </c>
      <c r="J70" s="25">
        <f>F70/'data'!$C$15*1000</f>
        <v>23.6257735049521</v>
      </c>
      <c r="K70" s="25">
        <f>K69+'data'!$G$21*(J69-K69)/60*C69</f>
        <v>1.89506443841439</v>
      </c>
    </row>
    <row r="71" ht="20.05" customHeight="1">
      <c r="A71" s="22">
        <f>$A70+C70</f>
        <v>66</v>
      </c>
      <c r="B71" s="23"/>
      <c r="C71" s="24">
        <v>1</v>
      </c>
      <c r="D71" t="b" s="25">
        <f>D$4</f>
        <v>1</v>
      </c>
      <c r="E71" s="25">
        <f>'data'!$H$29</f>
        <v>12000</v>
      </c>
      <c r="F71" s="25">
        <f>(E70/60+G71*'data'!$C$16+H71*OFFSET('data'!$C$17,0,$D$4)-F70*(OFFSET('data'!$C$18,0,$D$4)+'data'!$C$19+OFFSET('data'!$C$20,0,$D$4)))*C70/60+F70</f>
        <v>156.255989280224</v>
      </c>
      <c r="G71" s="25">
        <f>G70+('data'!$C$19*F70-'data'!$C$16*G70)*C70/60</f>
        <v>26.8574328473366</v>
      </c>
      <c r="H71" s="25">
        <f>H70+(OFFSET('data'!$C$20,0,$D$4)*F70-OFFSET('data'!$C$17,0,$D$4)*H70)*C70/60</f>
        <v>11.2844673694737</v>
      </c>
      <c r="I71" s="28">
        <f>$A71/60</f>
        <v>1.1</v>
      </c>
      <c r="J71" s="25">
        <f>F71/'data'!$C$15*1000</f>
        <v>23.8728164032132</v>
      </c>
      <c r="K71" s="25">
        <f>K70+'data'!$G$21*(J70-K70)/60*C70</f>
        <v>1.94620641583026</v>
      </c>
    </row>
    <row r="72" ht="20.05" customHeight="1">
      <c r="A72" s="22">
        <f>$A71+C71</f>
        <v>67</v>
      </c>
      <c r="B72" s="23"/>
      <c r="C72" s="24">
        <v>1</v>
      </c>
      <c r="D72" t="b" s="25">
        <f>D$4</f>
        <v>1</v>
      </c>
      <c r="E72" s="25">
        <f>'data'!$H$29</f>
        <v>12000</v>
      </c>
      <c r="F72" s="25">
        <f>(E71/60+G72*'data'!$C$16+H72*OFFSET('data'!$C$17,0,$D$4)-F71*(OFFSET('data'!$C$18,0,$D$4)+'data'!$C$19+OFFSET('data'!$C$20,0,$D$4)))*C71/60+F71</f>
        <v>157.855559497369</v>
      </c>
      <c r="G72" s="25">
        <f>G71+('data'!$C$19*F71-'data'!$C$16*G71)*C71/60</f>
        <v>27.5811899812794</v>
      </c>
      <c r="H72" s="25">
        <f>H71+(OFFSET('data'!$C$20,0,$D$4)*F71-OFFSET('data'!$C$17,0,$D$4)*H71)*C71/60</f>
        <v>11.5932187880071</v>
      </c>
      <c r="I72" s="28">
        <f>$A72/60</f>
        <v>1.11666666666667</v>
      </c>
      <c r="J72" s="25">
        <f>F72/'data'!$C$15*1000</f>
        <v>24.1171990108422</v>
      </c>
      <c r="K72" s="25">
        <f>K71+'data'!$G$21*(J71-K71)/60*C71</f>
        <v>1.99780943482737</v>
      </c>
    </row>
    <row r="73" ht="20.05" customHeight="1">
      <c r="A73" s="22">
        <f>$A72+C72</f>
        <v>68</v>
      </c>
      <c r="B73" s="23"/>
      <c r="C73" s="24">
        <v>1</v>
      </c>
      <c r="D73" t="b" s="25">
        <f>D$4</f>
        <v>1</v>
      </c>
      <c r="E73" s="25">
        <f>'data'!$H$29</f>
        <v>12000</v>
      </c>
      <c r="F73" s="25">
        <f>(E72/60+G73*'data'!$C$16+H73*OFFSET('data'!$C$17,0,$D$4)-F72*(OFFSET('data'!$C$18,0,$D$4)+'data'!$C$19+OFFSET('data'!$C$20,0,$D$4)))*C72/60+F72</f>
        <v>159.437922404468</v>
      </c>
      <c r="G73" s="25">
        <f>G72+('data'!$C$19*F72-'data'!$C$16*G72)*C72/60</f>
        <v>28.3118293445777</v>
      </c>
      <c r="H73" s="25">
        <f>H72+(OFFSET('data'!$C$20,0,$D$4)*F72-OFFSET('data'!$C$17,0,$D$4)*H72)*C72/60</f>
        <v>11.9051160251533</v>
      </c>
      <c r="I73" s="28">
        <f>$A73/60</f>
        <v>1.13333333333333</v>
      </c>
      <c r="J73" s="25">
        <f>F73/'data'!$C$15*1000</f>
        <v>24.3589526827394</v>
      </c>
      <c r="K73" s="25">
        <f>K72+'data'!$G$21*(J72-K72)/60*C72</f>
        <v>2.04986614952939</v>
      </c>
    </row>
    <row r="74" ht="20.05" customHeight="1">
      <c r="A74" s="22">
        <f>$A73+C73</f>
        <v>69</v>
      </c>
      <c r="B74" s="23"/>
      <c r="C74" s="24">
        <v>1</v>
      </c>
      <c r="D74" t="b" s="25">
        <f>D$4</f>
        <v>1</v>
      </c>
      <c r="E74" s="25">
        <f>'data'!$H$29</f>
        <v>12000</v>
      </c>
      <c r="F74" s="25">
        <f>(E73/60+G74*'data'!$C$16+H74*OFFSET('data'!$C$17,0,$D$4)-F73*(OFFSET('data'!$C$18,0,$D$4)+'data'!$C$19+OFFSET('data'!$C$20,0,$D$4)))*C73/60+F73</f>
        <v>161.003280799815</v>
      </c>
      <c r="G74" s="25">
        <f>G73+('data'!$C$19*F73-'data'!$C$16*G73)*C73/60</f>
        <v>29.0492596865027</v>
      </c>
      <c r="H74" s="25">
        <f>H73+(OFFSET('data'!$C$20,0,$D$4)*F73-OFFSET('data'!$C$17,0,$D$4)*H73)*C73/60</f>
        <v>12.2201247437159</v>
      </c>
      <c r="I74" s="28">
        <f>$A74/60</f>
        <v>1.15</v>
      </c>
      <c r="J74" s="25">
        <f>F74/'data'!$C$15*1000</f>
        <v>24.5981084024625</v>
      </c>
      <c r="K74" s="25">
        <f>K73+'data'!$G$21*(J73-K73)/60*C73</f>
        <v>2.10236930514003</v>
      </c>
    </row>
    <row r="75" ht="20.05" customHeight="1">
      <c r="A75" s="22">
        <f>$A74+C74</f>
        <v>70</v>
      </c>
      <c r="B75" s="23"/>
      <c r="C75" s="24">
        <v>1</v>
      </c>
      <c r="D75" t="b" s="25">
        <f>D$4</f>
        <v>1</v>
      </c>
      <c r="E75" s="25">
        <f>'data'!$H$29</f>
        <v>12000</v>
      </c>
      <c r="F75" s="25">
        <f>(E74/60+G75*'data'!$C$16+H75*OFFSET('data'!$C$17,0,$D$4)-F74*(OFFSET('data'!$C$18,0,$D$4)+'data'!$C$19+OFFSET('data'!$C$20,0,$D$4)))*C74/60+F74</f>
        <v>162.551835079932</v>
      </c>
      <c r="G75" s="25">
        <f>G74+('data'!$C$19*F74-'data'!$C$16*G74)*C74/60</f>
        <v>29.7933908436696</v>
      </c>
      <c r="H75" s="25">
        <f>H74+(OFFSET('data'!$C$20,0,$D$4)*F74-OFFSET('data'!$C$17,0,$D$4)*H74)*C74/60</f>
        <v>12.5382110109726</v>
      </c>
      <c r="I75" s="28">
        <f>$A75/60</f>
        <v>1.16666666666667</v>
      </c>
      <c r="J75" s="25">
        <f>F75/'data'!$C$15*1000</f>
        <v>24.8346967866258</v>
      </c>
      <c r="K75" s="25">
        <f>K74+'data'!$G$21*(J74-K74)/60*C74</f>
        <v>2.15531173685479</v>
      </c>
    </row>
    <row r="76" ht="20.05" customHeight="1">
      <c r="A76" s="22">
        <f>$A75+C75</f>
        <v>71</v>
      </c>
      <c r="B76" s="23"/>
      <c r="C76" s="24">
        <v>1</v>
      </c>
      <c r="D76" t="b" s="25">
        <f>D$4</f>
        <v>1</v>
      </c>
      <c r="E76" s="25">
        <f>'data'!$H$29</f>
        <v>12000</v>
      </c>
      <c r="F76" s="25">
        <f>(E75/60+G76*'data'!$C$16+H76*OFFSET('data'!$C$17,0,$D$4)-F75*(OFFSET('data'!$C$18,0,$D$4)+'data'!$C$19+OFFSET('data'!$C$20,0,$D$4)))*C75/60+F75</f>
        <v>164.083783268017</v>
      </c>
      <c r="G76" s="25">
        <f>G75+('data'!$C$19*F75-'data'!$C$16*G75)*C75/60</f>
        <v>30.5441337271526</v>
      </c>
      <c r="H76" s="25">
        <f>H75+(OFFSET('data'!$C$20,0,$D$4)*F75-OFFSET('data'!$C$17,0,$D$4)*H75)*C75/60</f>
        <v>12.8593412938851</v>
      </c>
      <c r="I76" s="28">
        <f>$A76/60</f>
        <v>1.18333333333333</v>
      </c>
      <c r="J76" s="25">
        <f>F76/'data'!$C$15*1000</f>
        <v>25.0687480892469</v>
      </c>
      <c r="K76" s="25">
        <f>K75+'data'!$G$21*(J75-K75)/60*C75</f>
        <v>2.20868636878556</v>
      </c>
    </row>
    <row r="77" ht="20.05" customHeight="1">
      <c r="A77" s="22">
        <f>$A76+C76</f>
        <v>72</v>
      </c>
      <c r="B77" s="23"/>
      <c r="C77" s="24">
        <v>1</v>
      </c>
      <c r="D77" t="b" s="25">
        <f>D$4</f>
        <v>1</v>
      </c>
      <c r="E77" s="25">
        <f>'data'!$H$29</f>
        <v>12000</v>
      </c>
      <c r="F77" s="25">
        <f>(E76/60+G77*'data'!$C$16+H77*OFFSET('data'!$C$17,0,$D$4)-F76*(OFFSET('data'!$C$18,0,$D$4)+'data'!$C$19+OFFSET('data'!$C$20,0,$D$4)))*C76/60+F76</f>
        <v>165.599321042064</v>
      </c>
      <c r="G77" s="25">
        <f>G76+('data'!$C$19*F76-'data'!$C$16*G76)*C76/60</f>
        <v>31.3014003097518</v>
      </c>
      <c r="H77" s="25">
        <f>H76+(OFFSET('data'!$C$20,0,$D$4)*F76-OFFSET('data'!$C$17,0,$D$4)*H76)*C76/60</f>
        <v>13.1834824543655</v>
      </c>
      <c r="I77" s="28">
        <f>$A77/60</f>
        <v>1.2</v>
      </c>
      <c r="J77" s="25">
        <f>F77/'data'!$C$15*1000</f>
        <v>25.3002922060428</v>
      </c>
      <c r="K77" s="25">
        <f>K76+'data'!$G$21*(J76-K76)/60*C76</f>
        <v>2.26248621289803</v>
      </c>
    </row>
    <row r="78" ht="20.05" customHeight="1">
      <c r="A78" s="22">
        <f>$A77+C77</f>
        <v>73</v>
      </c>
      <c r="B78" s="23"/>
      <c r="C78" s="24">
        <v>1</v>
      </c>
      <c r="D78" t="b" s="25">
        <f>D$4</f>
        <v>1</v>
      </c>
      <c r="E78" s="25">
        <f>'data'!$H$29</f>
        <v>12000</v>
      </c>
      <c r="F78" s="25">
        <f>(E77/60+G78*'data'!$C$16+H78*OFFSET('data'!$C$17,0,$D$4)-F77*(OFFSET('data'!$C$18,0,$D$4)+'data'!$C$19+OFFSET('data'!$C$20,0,$D$4)))*C77/60+F77</f>
        <v>167.098641762640</v>
      </c>
      <c r="G78" s="25">
        <f>G77+('data'!$C$19*F77-'data'!$C$16*G77)*C77/60</f>
        <v>32.0651036134115</v>
      </c>
      <c r="H78" s="25">
        <f>H77+(OFFSET('data'!$C$20,0,$D$4)*F77-OFFSET('data'!$C$17,0,$D$4)*H77)*C77/60</f>
        <v>13.5106017445994</v>
      </c>
      <c r="I78" s="28">
        <f>$A78/60</f>
        <v>1.21666666666667</v>
      </c>
      <c r="J78" s="25">
        <f>F78/'data'!$C$15*1000</f>
        <v>25.5293586786735</v>
      </c>
      <c r="K78" s="25">
        <f>K77+'data'!$G$21*(J77-K77)/60*C77</f>
        <v>2.31670436796168</v>
      </c>
    </row>
    <row r="79" ht="20.05" customHeight="1">
      <c r="A79" s="22">
        <f>$A78+C78</f>
        <v>74</v>
      </c>
      <c r="B79" s="23"/>
      <c r="C79" s="24">
        <v>1</v>
      </c>
      <c r="D79" t="b" s="25">
        <f>D$4</f>
        <v>1</v>
      </c>
      <c r="E79" s="25">
        <f>'data'!$H$29</f>
        <v>12000</v>
      </c>
      <c r="F79" s="25">
        <f>(E78/60+G79*'data'!$C$16+H79*OFFSET('data'!$C$17,0,$D$4)-F78*(OFFSET('data'!$C$18,0,$D$4)+'data'!$C$19+OFFSET('data'!$C$20,0,$D$4)))*C78/60+F78</f>
        <v>168.581936500342</v>
      </c>
      <c r="G79" s="25">
        <f>G78+('data'!$C$19*F78-'data'!$C$16*G78)*C78/60</f>
        <v>32.8351576967873</v>
      </c>
      <c r="H79" s="25">
        <f>H78+(OFFSET('data'!$C$20,0,$D$4)*F78-OFFSET('data'!$C$17,0,$D$4)*H78)*C78/60</f>
        <v>13.8406668024238</v>
      </c>
      <c r="I79" s="28">
        <f>$A79/60</f>
        <v>1.23333333333333</v>
      </c>
      <c r="J79" s="25">
        <f>F79/'data'!$C$15*1000</f>
        <v>25.7559766989371</v>
      </c>
      <c r="K79" s="25">
        <f>K78+'data'!$G$21*(J78-K78)/60*C78</f>
        <v>2.37133401851224</v>
      </c>
    </row>
    <row r="80" ht="20.05" customHeight="1">
      <c r="A80" s="22">
        <f>$A79+C79</f>
        <v>75</v>
      </c>
      <c r="B80" s="23"/>
      <c r="C80" s="24">
        <v>1</v>
      </c>
      <c r="D80" t="b" s="25">
        <f>D$4</f>
        <v>1</v>
      </c>
      <c r="E80" s="25">
        <f>'data'!$H$29</f>
        <v>12000</v>
      </c>
      <c r="F80" s="25">
        <f>(E79/60+G80*'data'!$C$16+H80*OFFSET('data'!$C$17,0,$D$4)-F79*(OFFSET('data'!$C$18,0,$D$4)+'data'!$C$19+OFFSET('data'!$C$20,0,$D$4)))*C79/60+F79</f>
        <v>170.049394062923</v>
      </c>
      <c r="G80" s="25">
        <f>G79+('data'!$C$19*F79-'data'!$C$16*G79)*C79/60</f>
        <v>33.6114776429605</v>
      </c>
      <c r="H80" s="25">
        <f>H79+(OFFSET('data'!$C$20,0,$D$4)*F79-OFFSET('data'!$C$17,0,$D$4)*H79)*C79/60</f>
        <v>14.173645646760</v>
      </c>
      <c r="I80" s="28">
        <f>$A80/60</f>
        <v>1.25</v>
      </c>
      <c r="J80" s="25">
        <f>F80/'data'!$C$15*1000</f>
        <v>25.9801751129139</v>
      </c>
      <c r="K80" s="25">
        <f>K79+'data'!$G$21*(J79-K79)/60*C79</f>
        <v>2.42636843382646</v>
      </c>
    </row>
    <row r="81" ht="20.05" customHeight="1">
      <c r="A81" s="22">
        <f>$A80+C80</f>
        <v>76</v>
      </c>
      <c r="B81" s="23"/>
      <c r="C81" s="24">
        <v>1</v>
      </c>
      <c r="D81" t="b" s="25">
        <f>D$4</f>
        <v>1</v>
      </c>
      <c r="E81" s="25">
        <f>'data'!$H$29</f>
        <v>12000</v>
      </c>
      <c r="F81" s="25">
        <f>(E80/60+G81*'data'!$C$16+H81*OFFSET('data'!$C$17,0,$D$4)-F80*(OFFSET('data'!$C$18,0,$D$4)+'data'!$C$19+OFFSET('data'!$C$20,0,$D$4)))*C80/60+F80</f>
        <v>171.501201022098</v>
      </c>
      <c r="G81" s="25">
        <f>G80+('data'!$C$19*F80-'data'!$C$16*G80)*C80/60</f>
        <v>34.3939795472981</v>
      </c>
      <c r="H81" s="25">
        <f>H80+(OFFSET('data'!$C$20,0,$D$4)*F80-OFFSET('data'!$C$17,0,$D$4)*H80)*C80/60</f>
        <v>14.5095066731008</v>
      </c>
      <c r="I81" s="28">
        <f>$A81/60</f>
        <v>1.26666666666667</v>
      </c>
      <c r="J81" s="25">
        <f>F81/'data'!$C$15*1000</f>
        <v>26.201982425062</v>
      </c>
      <c r="K81" s="25">
        <f>K80+'data'!$G$21*(J80-K80)/60*C80</f>
        <v>2.48180096690908</v>
      </c>
    </row>
    <row r="82" ht="20.05" customHeight="1">
      <c r="A82" s="22">
        <f>$A81+C81</f>
        <v>77</v>
      </c>
      <c r="B82" s="23"/>
      <c r="C82" s="24">
        <v>1</v>
      </c>
      <c r="D82" t="b" s="25">
        <f>D$4</f>
        <v>1</v>
      </c>
      <c r="E82" s="25">
        <f>'data'!$H$29</f>
        <v>12000</v>
      </c>
      <c r="F82" s="25">
        <f>(E81/60+G82*'data'!$C$16+H82*OFFSET('data'!$C$17,0,$D$4)-F81*(OFFSET('data'!$C$18,0,$D$4)+'data'!$C$19+OFFSET('data'!$C$20,0,$D$4)))*C81/60+F81</f>
        <v>172.937541740034</v>
      </c>
      <c r="G82" s="25">
        <f>G81+('data'!$C$19*F81-'data'!$C$16*G81)*C81/60</f>
        <v>35.1825805054567</v>
      </c>
      <c r="H82" s="25">
        <f>H81+(OFFSET('data'!$C$20,0,$D$4)*F81-OFFSET('data'!$C$17,0,$D$4)*H81)*C81/60</f>
        <v>14.8482186490508</v>
      </c>
      <c r="I82" s="28">
        <f>$A82/60</f>
        <v>1.28333333333333</v>
      </c>
      <c r="J82" s="25">
        <f>F82/'data'!$C$15*1000</f>
        <v>26.4214268022644</v>
      </c>
      <c r="K82" s="25">
        <f>K81+'data'!$G$21*(J81-K81)/60*C81</f>
        <v>2.53762505349175</v>
      </c>
    </row>
    <row r="83" ht="20.05" customHeight="1">
      <c r="A83" s="22">
        <f>$A82+C82</f>
        <v>78</v>
      </c>
      <c r="B83" s="23"/>
      <c r="C83" s="24">
        <v>1</v>
      </c>
      <c r="D83" t="b" s="25">
        <f>D$4</f>
        <v>1</v>
      </c>
      <c r="E83" s="25">
        <f>'data'!$H$29</f>
        <v>12000</v>
      </c>
      <c r="F83" s="25">
        <f>(E82/60+G83*'data'!$C$16+H83*OFFSET('data'!$C$17,0,$D$4)-F82*(OFFSET('data'!$C$18,0,$D$4)+'data'!$C$19+OFFSET('data'!$C$20,0,$D$4)))*C82/60+F82</f>
        <v>174.358598395525</v>
      </c>
      <c r="G83" s="25">
        <f>G82+('data'!$C$19*F82-'data'!$C$16*G82)*C82/60</f>
        <v>35.9771986015282</v>
      </c>
      <c r="H83" s="25">
        <f>H82+(OFFSET('data'!$C$20,0,$D$4)*F82-OFFSET('data'!$C$17,0,$D$4)*H82)*C82/60</f>
        <v>15.1897507099197</v>
      </c>
      <c r="I83" s="28">
        <f>$A83/60</f>
        <v>1.3</v>
      </c>
      <c r="J83" s="25">
        <f>F83/'data'!$C$15*1000</f>
        <v>26.638536077828</v>
      </c>
      <c r="K83" s="25">
        <f>K82+'data'!$G$21*(J82-K82)/60*C82</f>
        <v>2.59383421104389</v>
      </c>
    </row>
    <row r="84" ht="20.05" customHeight="1">
      <c r="A84" s="22">
        <f>$A83+C83</f>
        <v>79</v>
      </c>
      <c r="B84" s="23"/>
      <c r="C84" s="24">
        <v>1</v>
      </c>
      <c r="D84" t="b" s="25">
        <f>D$4</f>
        <v>1</v>
      </c>
      <c r="E84" s="25">
        <f>'data'!$H$29</f>
        <v>12000</v>
      </c>
      <c r="F84" s="25">
        <f>(E83/60+G84*'data'!$C$16+H84*OFFSET('data'!$C$17,0,$D$4)-F83*(OFFSET('data'!$C$18,0,$D$4)+'data'!$C$19+OFFSET('data'!$C$20,0,$D$4)))*C83/60+F83</f>
        <v>175.764551009855</v>
      </c>
      <c r="G84" s="25">
        <f>G83+('data'!$C$19*F83-'data'!$C$16*G83)*C83/60</f>
        <v>36.7777528963263</v>
      </c>
      <c r="H84" s="25">
        <f>H83+(OFFSET('data'!$C$20,0,$D$4)*F83-OFFSET('data'!$C$17,0,$D$4)*H83)*C83/60</f>
        <v>15.5340723543677</v>
      </c>
      <c r="I84" s="28">
        <f>$A84/60</f>
        <v>1.31666666666667</v>
      </c>
      <c r="J84" s="25">
        <f>F84/'data'!$C$15*1000</f>
        <v>26.8533377554349</v>
      </c>
      <c r="K84" s="25">
        <f>K83+'data'!$G$21*(J83-K83)/60*C83</f>
        <v>2.65042203779529</v>
      </c>
    </row>
    <row r="85" ht="20.05" customHeight="1">
      <c r="A85" s="22">
        <f>$A84+C84</f>
        <v>80</v>
      </c>
      <c r="B85" s="23"/>
      <c r="C85" s="24">
        <v>1</v>
      </c>
      <c r="D85" t="b" s="25">
        <f>D$4</f>
        <v>1</v>
      </c>
      <c r="E85" s="25">
        <f>'data'!$H$29</f>
        <v>12000</v>
      </c>
      <c r="F85" s="25">
        <f>(E84/60+G85*'data'!$C$16+H85*OFFSET('data'!$C$17,0,$D$4)-F84*(OFFSET('data'!$C$18,0,$D$4)+'data'!$C$19+OFFSET('data'!$C$20,0,$D$4)))*C84/60+F84</f>
        <v>177.155577472360</v>
      </c>
      <c r="G85" s="25">
        <f>G84+('data'!$C$19*F84-'data'!$C$16*G84)*C84/60</f>
        <v>37.5841634158117</v>
      </c>
      <c r="H85" s="25">
        <f>H84+(OFFSET('data'!$C$20,0,$D$4)*F84-OFFSET('data'!$C$17,0,$D$4)*H84)*C84/60</f>
        <v>15.8811534401028</v>
      </c>
      <c r="I85" s="28">
        <f>$A85/60</f>
        <v>1.33333333333333</v>
      </c>
      <c r="J85" s="25">
        <f>F85/'data'!$C$15*1000</f>
        <v>27.0658590130479</v>
      </c>
      <c r="K85" s="25">
        <f>K84+'data'!$G$21*(J84-K84)/60*C84</f>
        <v>2.70738221177027</v>
      </c>
    </row>
    <row r="86" ht="20.05" customHeight="1">
      <c r="A86" s="22">
        <f>$A85+C85</f>
        <v>81</v>
      </c>
      <c r="B86" s="23"/>
      <c r="C86" s="24">
        <v>1</v>
      </c>
      <c r="D86" t="b" s="25">
        <f>D$4</f>
        <v>1</v>
      </c>
      <c r="E86" s="25">
        <f>'data'!$H$29</f>
        <v>12000</v>
      </c>
      <c r="F86" s="25">
        <f>(E85/60+G86*'data'!$C$16+H86*OFFSET('data'!$C$17,0,$D$4)-F85*(OFFSET('data'!$C$18,0,$D$4)+'data'!$C$19+OFFSET('data'!$C$20,0,$D$4)))*C85/60+F85</f>
        <v>178.531853565680</v>
      </c>
      <c r="G86" s="25">
        <f>G85+('data'!$C$19*F85-'data'!$C$16*G85)*C85/60</f>
        <v>38.396351139654</v>
      </c>
      <c r="H86" s="25">
        <f>H85+(OFFSET('data'!$C$20,0,$D$4)*F85-OFFSET('data'!$C$17,0,$D$4)*H85)*C85/60</f>
        <v>16.2309641796286</v>
      </c>
      <c r="I86" s="28">
        <f>$A86/60</f>
        <v>1.35</v>
      </c>
      <c r="J86" s="25">
        <f>F86/'data'!$C$15*1000</f>
        <v>27.2761267067683</v>
      </c>
      <c r="K86" s="25">
        <f>K85+'data'!$G$21*(J85-K85)/60*C85</f>
        <v>2.76470848983333</v>
      </c>
    </row>
    <row r="87" ht="20.05" customHeight="1">
      <c r="A87" s="22">
        <f>$A86+C86</f>
        <v>82</v>
      </c>
      <c r="B87" s="23"/>
      <c r="C87" s="24">
        <v>1</v>
      </c>
      <c r="D87" t="b" s="25">
        <f>D$4</f>
        <v>1</v>
      </c>
      <c r="E87" s="25">
        <f>'data'!$H$29</f>
        <v>12000</v>
      </c>
      <c r="F87" s="25">
        <f>(E86/60+G87*'data'!$C$16+H87*OFFSET('data'!$C$17,0,$D$4)-F86*(OFFSET('data'!$C$18,0,$D$4)+'data'!$C$19+OFFSET('data'!$C$20,0,$D$4)))*C86/60+F86</f>
        <v>179.893552990718</v>
      </c>
      <c r="G87" s="25">
        <f>G86+('data'!$C$19*F86-'data'!$C$16*G86)*C86/60</f>
        <v>39.2142379899299</v>
      </c>
      <c r="H87" s="25">
        <f>H86+(OFFSET('data'!$C$20,0,$D$4)*F86-OFFSET('data'!$C$17,0,$D$4)*H86)*C86/60</f>
        <v>16.5834751360429</v>
      </c>
      <c r="I87" s="28">
        <f>$A87/60</f>
        <v>1.36666666666667</v>
      </c>
      <c r="J87" s="25">
        <f>F87/'data'!$C$15*1000</f>
        <v>27.4841673746495</v>
      </c>
      <c r="K87" s="25">
        <f>K86+'data'!$G$21*(J86-K86)/60*C86</f>
        <v>2.82239470674614</v>
      </c>
    </row>
    <row r="88" ht="20.05" customHeight="1">
      <c r="A88" s="22">
        <f>$A87+C87</f>
        <v>83</v>
      </c>
      <c r="B88" s="23"/>
      <c r="C88" s="24">
        <v>1</v>
      </c>
      <c r="D88" t="b" s="25">
        <f>D$4</f>
        <v>1</v>
      </c>
      <c r="E88" s="25">
        <f>'data'!$H$29</f>
        <v>12000</v>
      </c>
      <c r="F88" s="25">
        <f>(E87/60+G88*'data'!$C$16+H88*OFFSET('data'!$C$17,0,$D$4)-F87*(OFFSET('data'!$C$18,0,$D$4)+'data'!$C$19+OFFSET('data'!$C$20,0,$D$4)))*C87/60+F87</f>
        <v>181.240847391301</v>
      </c>
      <c r="G88" s="25">
        <f>G87+('data'!$C$19*F87-'data'!$C$16*G87)*C87/60</f>
        <v>40.0377468199545</v>
      </c>
      <c r="H88" s="25">
        <f>H87+(OFFSET('data'!$C$20,0,$D$4)*F87-OFFSET('data'!$C$17,0,$D$4)*H87)*C87/60</f>
        <v>16.9386572188859</v>
      </c>
      <c r="I88" s="28">
        <f>$A88/60</f>
        <v>1.38333333333333</v>
      </c>
      <c r="J88" s="25">
        <f>F88/'data'!$C$15*1000</f>
        <v>27.6900072404643</v>
      </c>
      <c r="K88" s="25">
        <f>K87+'data'!$G$21*(J87-K87)/60*C87</f>
        <v>2.88043477423567</v>
      </c>
    </row>
    <row r="89" ht="20.05" customHeight="1">
      <c r="A89" s="22">
        <f>$A88+C88</f>
        <v>84</v>
      </c>
      <c r="B89" s="23"/>
      <c r="C89" s="24">
        <v>1</v>
      </c>
      <c r="D89" t="b" s="25">
        <f>D$4</f>
        <v>1</v>
      </c>
      <c r="E89" s="25">
        <f>'data'!$H$29</f>
        <v>12000</v>
      </c>
      <c r="F89" s="25">
        <f>(E88/60+G89*'data'!$C$16+H89*OFFSET('data'!$C$17,0,$D$4)-F88*(OFFSET('data'!$C$18,0,$D$4)+'data'!$C$19+OFFSET('data'!$C$20,0,$D$4)))*C88/60+F88</f>
        <v>182.573906378546</v>
      </c>
      <c r="G89" s="25">
        <f>G88+('data'!$C$19*F88-'data'!$C$16*G88)*C88/60</f>
        <v>40.8668014032453</v>
      </c>
      <c r="H89" s="25">
        <f>H88+(OFFSET('data'!$C$20,0,$D$4)*F88-OFFSET('data'!$C$17,0,$D$4)*H88)*C88/60</f>
        <v>17.2964816800374</v>
      </c>
      <c r="I89" s="28">
        <f>$A89/60</f>
        <v>1.4</v>
      </c>
      <c r="J89" s="25">
        <f>F89/'data'!$C$15*1000</f>
        <v>27.8936722174277</v>
      </c>
      <c r="K89" s="25">
        <f>K88+'data'!$G$21*(J88-K88)/60*C88</f>
        <v>2.93882268007345</v>
      </c>
    </row>
    <row r="90" ht="20.05" customHeight="1">
      <c r="A90" s="22">
        <f>$A89+C89</f>
        <v>85</v>
      </c>
      <c r="B90" s="23"/>
      <c r="C90" s="24">
        <v>1</v>
      </c>
      <c r="D90" t="b" s="25">
        <f>D$4</f>
        <v>1</v>
      </c>
      <c r="E90" s="25">
        <f>'data'!$H$29</f>
        <v>12000</v>
      </c>
      <c r="F90" s="25">
        <f>(E89/60+G90*'data'!$C$16+H90*OFFSET('data'!$C$17,0,$D$4)-F89*(OFFSET('data'!$C$18,0,$D$4)+'data'!$C$19+OFFSET('data'!$C$20,0,$D$4)))*C89/60+F89</f>
        <v>183.892897554944</v>
      </c>
      <c r="G90" s="25">
        <f>G89+('data'!$C$19*F89-'data'!$C$16*G89)*C89/60</f>
        <v>41.701326422617</v>
      </c>
      <c r="H90" s="25">
        <f>H89+(OFFSET('data'!$C$20,0,$D$4)*F89-OFFSET('data'!$C$17,0,$D$4)*H89)*C89/60</f>
        <v>17.656920109663</v>
      </c>
      <c r="I90" s="28">
        <f>$A90/60</f>
        <v>1.41666666666667</v>
      </c>
      <c r="J90" s="25">
        <f>F90/'data'!$C$15*1000</f>
        <v>28.0951879118766</v>
      </c>
      <c r="K90" s="25">
        <f>K89+'data'!$G$21*(J89-K89)/60*C89</f>
        <v>2.99755248716571</v>
      </c>
    </row>
    <row r="91" ht="20.05" customHeight="1">
      <c r="A91" s="22">
        <f>$A90+C90</f>
        <v>86</v>
      </c>
      <c r="B91" s="23"/>
      <c r="C91" s="24">
        <v>1</v>
      </c>
      <c r="D91" t="b" s="25">
        <f>D$4</f>
        <v>1</v>
      </c>
      <c r="E91" s="25">
        <f>'data'!$H$29</f>
        <v>12000</v>
      </c>
      <c r="F91" s="25">
        <f>(E90/60+G91*'data'!$C$16+H91*OFFSET('data'!$C$17,0,$D$4)-F90*(OFFSET('data'!$C$18,0,$D$4)+'data'!$C$19+OFFSET('data'!$C$20,0,$D$4)))*C90/60+F90</f>
        <v>185.197986538153</v>
      </c>
      <c r="G91" s="25">
        <f>G90+('data'!$C$19*F90-'data'!$C$16*G90)*C90/60</f>
        <v>42.5412474594053</v>
      </c>
      <c r="H91" s="25">
        <f>H90+(OFFSET('data'!$C$20,0,$D$4)*F90-OFFSET('data'!$C$17,0,$D$4)*H90)*C90/60</f>
        <v>18.0199444322079</v>
      </c>
      <c r="I91" s="28">
        <f>$A91/60</f>
        <v>1.43333333333333</v>
      </c>
      <c r="J91" s="25">
        <f>F91/'data'!$C$15*1000</f>
        <v>28.2945796269048</v>
      </c>
      <c r="K91" s="25">
        <f>K90+'data'!$G$21*(J90-K90)/60*C90</f>
        <v>3.05661833265433</v>
      </c>
    </row>
    <row r="92" ht="20.05" customHeight="1">
      <c r="A92" s="22">
        <f>$A91+C91</f>
        <v>87</v>
      </c>
      <c r="B92" s="23"/>
      <c r="C92" s="24">
        <v>1</v>
      </c>
      <c r="D92" t="b" s="25">
        <f>D$4</f>
        <v>1</v>
      </c>
      <c r="E92" s="25">
        <f>'data'!$H$29</f>
        <v>12000</v>
      </c>
      <c r="F92" s="25">
        <f>(E91/60+G92*'data'!$C$16+H92*OFFSET('data'!$C$17,0,$D$4)-F91*(OFFSET('data'!$C$18,0,$D$4)+'data'!$C$19+OFFSET('data'!$C$20,0,$D$4)))*C91/60+F91</f>
        <v>186.489336984510</v>
      </c>
      <c r="G92" s="25">
        <f>G91+('data'!$C$19*F91-'data'!$C$16*G91)*C91/60</f>
        <v>43.3864909828184</v>
      </c>
      <c r="H92" s="25">
        <f>H91+(OFFSET('data'!$C$20,0,$D$4)*F91-OFFSET('data'!$C$17,0,$D$4)*H91)*C91/60</f>
        <v>18.3855269024384</v>
      </c>
      <c r="I92" s="28">
        <f>$A92/60</f>
        <v>1.45</v>
      </c>
      <c r="J92" s="25">
        <f>F92/'data'!$C$15*1000</f>
        <v>28.4918723659549</v>
      </c>
      <c r="K92" s="25">
        <f>K91+'data'!$G$21*(J91-K91)/60*C91</f>
        <v>3.11601442702847</v>
      </c>
    </row>
    <row r="93" ht="20.05" customHeight="1">
      <c r="A93" s="22">
        <f>$A92+C92</f>
        <v>88</v>
      </c>
      <c r="B93" s="23"/>
      <c r="C93" s="24">
        <v>1</v>
      </c>
      <c r="D93" t="b" s="25">
        <f>D$4</f>
        <v>1</v>
      </c>
      <c r="E93" s="25">
        <f>'data'!$H$29</f>
        <v>12000</v>
      </c>
      <c r="F93" s="25">
        <f>(E92/60+G93*'data'!$C$16+H93*OFFSET('data'!$C$17,0,$D$4)-F92*(OFFSET('data'!$C$18,0,$D$4)+'data'!$C$19+OFFSET('data'!$C$20,0,$D$4)))*C92/60+F92</f>
        <v>187.767110612266</v>
      </c>
      <c r="G93" s="25">
        <f>G92+('data'!$C$19*F92-'data'!$C$16*G92)*C92/60</f>
        <v>44.2369843394149</v>
      </c>
      <c r="H93" s="25">
        <f>H92+(OFFSET('data'!$C$20,0,$D$4)*F92-OFFSET('data'!$C$17,0,$D$4)*H92)*C92/60</f>
        <v>18.7536401015304</v>
      </c>
      <c r="I93" s="28">
        <f>$A93/60</f>
        <v>1.46666666666667</v>
      </c>
      <c r="J93" s="25">
        <f>F93/'data'!$C$15*1000</f>
        <v>28.6870908363688</v>
      </c>
      <c r="K93" s="25">
        <f>K92+'data'!$G$21*(J92-K92)/60*C92</f>
        <v>3.17573505324675</v>
      </c>
    </row>
    <row r="94" ht="20.05" customHeight="1">
      <c r="A94" s="22">
        <f>$A93+C93</f>
        <v>89</v>
      </c>
      <c r="B94" s="23"/>
      <c r="C94" s="24">
        <v>1</v>
      </c>
      <c r="D94" t="b" s="25">
        <f>D$4</f>
        <v>1</v>
      </c>
      <c r="E94" s="25">
        <f>'data'!$H$29</f>
        <v>12000</v>
      </c>
      <c r="F94" s="25">
        <f>(E93/60+G94*'data'!$C$16+H94*OFFSET('data'!$C$17,0,$D$4)-F93*(OFFSET('data'!$C$18,0,$D$4)+'data'!$C$19+OFFSET('data'!$C$20,0,$D$4)))*C93/60+F93</f>
        <v>189.031467224545</v>
      </c>
      <c r="G94" s="25">
        <f>G93+('data'!$C$19*F93-'data'!$C$16*G93)*C93/60</f>
        <v>45.0926557427059</v>
      </c>
      <c r="H94" s="25">
        <f>H93+(OFFSET('data'!$C$20,0,$D$4)*F93-OFFSET('data'!$C$17,0,$D$4)*H93)*C93/60</f>
        <v>19.1242569332039</v>
      </c>
      <c r="I94" s="28">
        <f>$A94/60</f>
        <v>1.48333333333333</v>
      </c>
      <c r="J94" s="25">
        <f>F94/'data'!$C$15*1000</f>
        <v>28.8802594528945</v>
      </c>
      <c r="K94" s="25">
        <f>K93+'data'!$G$21*(J93-K93)/60*C93</f>
        <v>3.23577456586982</v>
      </c>
    </row>
    <row r="95" ht="20.05" customHeight="1">
      <c r="A95" s="22">
        <f>$A94+C94</f>
        <v>90</v>
      </c>
      <c r="B95" s="23"/>
      <c r="C95" s="24">
        <v>1</v>
      </c>
      <c r="D95" t="b" s="25">
        <f>D$4</f>
        <v>1</v>
      </c>
      <c r="E95" s="25">
        <f>'data'!$H$29</f>
        <v>12000</v>
      </c>
      <c r="F95" s="25">
        <f>(E94/60+G95*'data'!$C$16+H95*OFFSET('data'!$C$17,0,$D$4)-F94*(OFFSET('data'!$C$18,0,$D$4)+'data'!$C$19+OFFSET('data'!$C$20,0,$D$4)))*C94/60+F94</f>
        <v>190.282564732034</v>
      </c>
      <c r="G95" s="25">
        <f>G94+('data'!$C$19*F94-'data'!$C$16*G94)*C94/60</f>
        <v>45.9534342628807</v>
      </c>
      <c r="H95" s="25">
        <f>H94+(OFFSET('data'!$C$20,0,$D$4)*F94-OFFSET('data'!$C$17,0,$D$4)*H94)*C94/60</f>
        <v>19.4973506199037</v>
      </c>
      <c r="I95" s="28">
        <f>$A95/60</f>
        <v>1.5</v>
      </c>
      <c r="J95" s="25">
        <f>F95/'data'!$C$15*1000</f>
        <v>29.0714023411536</v>
      </c>
      <c r="K95" s="25">
        <f>K94+'data'!$G$21*(J94-K94)/60*C94</f>
        <v>3.29612739020326</v>
      </c>
    </row>
    <row r="96" ht="20.05" customHeight="1">
      <c r="A96" s="22">
        <f>$A95+C95</f>
        <v>91</v>
      </c>
      <c r="B96" s="23"/>
      <c r="C96" s="24">
        <v>1</v>
      </c>
      <c r="D96" t="b" s="25">
        <f>D$4</f>
        <v>1</v>
      </c>
      <c r="E96" s="25">
        <f>'data'!$H$29</f>
        <v>12000</v>
      </c>
      <c r="F96" s="25">
        <f>(E95/60+G96*'data'!$C$16+H96*OFFSET('data'!$C$17,0,$D$4)-F95*(OFFSET('data'!$C$18,0,$D$4)+'data'!$C$19+OFFSET('data'!$C$20,0,$D$4)))*C95/60+F95</f>
        <v>191.520559175396</v>
      </c>
      <c r="G96" s="25">
        <f>G95+('data'!$C$19*F95-'data'!$C$16*G95)*C95/60</f>
        <v>46.8192498166538</v>
      </c>
      <c r="H96" s="25">
        <f>H95+(OFFSET('data'!$C$20,0,$D$4)*F95-OFFSET('data'!$C$17,0,$D$4)*H95)*C95/60</f>
        <v>19.8728946990248</v>
      </c>
      <c r="I96" s="28">
        <f>$A96/60</f>
        <v>1.51666666666667</v>
      </c>
      <c r="J96" s="25">
        <f>F96/'data'!$C$15*1000</f>
        <v>29.2605433410648</v>
      </c>
      <c r="K96" s="25">
        <f>K95+'data'!$G$21*(J95-K95)/60*C95</f>
        <v>3.35678802145064</v>
      </c>
    </row>
    <row r="97" ht="20.05" customHeight="1">
      <c r="A97" s="22">
        <f>$A96+C96</f>
        <v>92</v>
      </c>
      <c r="B97" s="23"/>
      <c r="C97" s="24">
        <v>1</v>
      </c>
      <c r="D97" t="b" s="25">
        <f>D$4</f>
        <v>1</v>
      </c>
      <c r="E97" s="25">
        <f>'data'!$H$29</f>
        <v>12000</v>
      </c>
      <c r="F97" s="25">
        <f>(E96/60+G97*'data'!$C$16+H97*OFFSET('data'!$C$17,0,$D$4)-F96*(OFFSET('data'!$C$18,0,$D$4)+'data'!$C$19+OFFSET('data'!$C$20,0,$D$4)))*C96/60+F96</f>
        <v>192.745604747428</v>
      </c>
      <c r="G97" s="25">
        <f>G96+('data'!$C$19*F96-'data'!$C$16*G96)*C96/60</f>
        <v>47.6900331572328</v>
      </c>
      <c r="H97" s="25">
        <f>H96+(OFFSET('data'!$C$20,0,$D$4)*F96-OFFSET('data'!$C$17,0,$D$4)*H96)*C96/60</f>
        <v>20.2508630191832</v>
      </c>
      <c r="I97" s="28">
        <f>$A97/60</f>
        <v>1.53333333333333</v>
      </c>
      <c r="J97" s="25">
        <f>F97/'data'!$C$15*1000</f>
        <v>29.4477060102297</v>
      </c>
      <c r="K97" s="25">
        <f>K96+'data'!$G$21*(J96-K96)/60*C96</f>
        <v>3.41775102387663</v>
      </c>
    </row>
    <row r="98" ht="20.05" customHeight="1">
      <c r="A98" s="22">
        <f>$A97+C97</f>
        <v>93</v>
      </c>
      <c r="B98" s="23"/>
      <c r="C98" s="24">
        <v>1</v>
      </c>
      <c r="D98" t="b" s="25">
        <f>D$4</f>
        <v>1</v>
      </c>
      <c r="E98" s="25">
        <f>'data'!$H$29</f>
        <v>12000</v>
      </c>
      <c r="F98" s="25">
        <f>(E97/60+G98*'data'!$C$16+H98*OFFSET('data'!$C$17,0,$D$4)-F97*(OFFSET('data'!$C$18,0,$D$4)+'data'!$C$19+OFFSET('data'!$C$20,0,$D$4)))*C97/60+F97</f>
        <v>193.957853814948</v>
      </c>
      <c r="G98" s="25">
        <f>G97+('data'!$C$19*F97-'data'!$C$16*G97)*C97/60</f>
        <v>48.5657158644045</v>
      </c>
      <c r="H98" s="25">
        <f>H97+(OFFSET('data'!$C$20,0,$D$4)*F97-OFFSET('data'!$C$17,0,$D$4)*H97)*C97/60</f>
        <v>20.6312297365303</v>
      </c>
      <c r="I98" s="28">
        <f>$A98/60</f>
        <v>1.55</v>
      </c>
      <c r="J98" s="25">
        <f>F98/'data'!$C$15*1000</f>
        <v>29.6329136272765</v>
      </c>
      <c r="K98" s="25">
        <f>K97+'data'!$G$21*(J97-K97)/60*C97</f>
        <v>3.47901102998007</v>
      </c>
    </row>
    <row r="99" ht="20.05" customHeight="1">
      <c r="A99" s="22">
        <f>$A98+C98</f>
        <v>94</v>
      </c>
      <c r="B99" s="23"/>
      <c r="C99" s="24">
        <v>1</v>
      </c>
      <c r="D99" t="b" s="25">
        <f>D$4</f>
        <v>1</v>
      </c>
      <c r="E99" s="25">
        <f>'data'!$H$29</f>
        <v>12000</v>
      </c>
      <c r="F99" s="25">
        <f>(E98/60+G99*'data'!$C$16+H99*OFFSET('data'!$C$17,0,$D$4)-F98*(OFFSET('data'!$C$18,0,$D$4)+'data'!$C$19+OFFSET('data'!$C$20,0,$D$4)))*C98/60+F98</f>
        <v>195.157456940427</v>
      </c>
      <c r="G99" s="25">
        <f>G98+('data'!$C$19*F98-'data'!$C$16*G98)*C98/60</f>
        <v>49.4462303347388</v>
      </c>
      <c r="H99" s="25">
        <f>H98+(OFFSET('data'!$C$20,0,$D$4)*F98-OFFSET('data'!$C$17,0,$D$4)*H98)*C98/60</f>
        <v>21.0139693111112</v>
      </c>
      <c r="I99" s="28">
        <f>$A99/60</f>
        <v>1.56666666666667</v>
      </c>
      <c r="J99" s="25">
        <f>F99/'data'!$C$15*1000</f>
        <v>29.8161891951648</v>
      </c>
      <c r="K99" s="25">
        <f>K98+'data'!$G$21*(J98-K98)/60*C98</f>
        <v>3.54056273967681</v>
      </c>
    </row>
    <row r="100" ht="20.05" customHeight="1">
      <c r="A100" s="22">
        <f>$A99+C99</f>
        <v>95</v>
      </c>
      <c r="B100" s="23"/>
      <c r="C100" s="24">
        <v>1</v>
      </c>
      <c r="D100" t="b" s="25">
        <f>D$4</f>
        <v>1</v>
      </c>
      <c r="E100" s="25">
        <f>'data'!$H$29</f>
        <v>12000</v>
      </c>
      <c r="F100" s="25">
        <f>(E99/60+G100*'data'!$C$16+H100*OFFSET('data'!$C$17,0,$D$4)-F99*(OFFSET('data'!$C$18,0,$D$4)+'data'!$C$19+OFFSET('data'!$C$20,0,$D$4)))*C99/60+F99</f>
        <v>196.344562903365</v>
      </c>
      <c r="G100" s="25">
        <f>G99+('data'!$C$19*F99-'data'!$C$16*G99)*C99/60</f>
        <v>50.3315097719085</v>
      </c>
      <c r="H100" s="25">
        <f>H99+(OFFSET('data'!$C$20,0,$D$4)*F99-OFFSET('data'!$C$17,0,$D$4)*H99)*C99/60</f>
        <v>21.3990565032661</v>
      </c>
      <c r="I100" s="28">
        <f>$A100/60</f>
        <v>1.58333333333333</v>
      </c>
      <c r="J100" s="25">
        <f>F100/'data'!$C$15*1000</f>
        <v>29.9975554444517</v>
      </c>
      <c r="K100" s="25">
        <f>K99+'data'!$G$21*(J99-K99)/60*C99</f>
        <v>3.60240091949229</v>
      </c>
    </row>
    <row r="101" ht="20.05" customHeight="1">
      <c r="A101" s="22">
        <f>$A100+C100</f>
        <v>96</v>
      </c>
      <c r="B101" s="23"/>
      <c r="C101" s="24">
        <v>1</v>
      </c>
      <c r="D101" t="b" s="25">
        <f>D$4</f>
        <v>1</v>
      </c>
      <c r="E101" s="25">
        <f>'data'!$H$29</f>
        <v>12000</v>
      </c>
      <c r="F101" s="25">
        <f>(E100/60+G101*'data'!$C$16+H101*OFFSET('data'!$C$17,0,$D$4)-F100*(OFFSET('data'!$C$18,0,$D$4)+'data'!$C$19+OFFSET('data'!$C$20,0,$D$4)))*C100/60+F100</f>
        <v>197.519318721411</v>
      </c>
      <c r="G101" s="25">
        <f>G100+('data'!$C$19*F100-'data'!$C$16*G100)*C100/60</f>
        <v>51.221488177124</v>
      </c>
      <c r="H101" s="25">
        <f>H100+(OFFSET('data'!$C$20,0,$D$4)*F100-OFFSET('data'!$C$17,0,$D$4)*H100)*C100/60</f>
        <v>21.7864663700745</v>
      </c>
      <c r="I101" s="28">
        <f>$A101/60</f>
        <v>1.6</v>
      </c>
      <c r="J101" s="25">
        <f>F101/'data'!$C$15*1000</f>
        <v>30.1770348365186</v>
      </c>
      <c r="K101" s="25">
        <f>K100+'data'!$G$21*(J100-K100)/60*C100</f>
        <v>3.66452040176369</v>
      </c>
    </row>
    <row r="102" ht="20.05" customHeight="1">
      <c r="A102" s="22">
        <f>$A101+C101</f>
        <v>97</v>
      </c>
      <c r="B102" s="23"/>
      <c r="C102" s="24">
        <v>1</v>
      </c>
      <c r="D102" t="b" s="25">
        <f>D$4</f>
        <v>1</v>
      </c>
      <c r="E102" s="25">
        <f>'data'!$H$29</f>
        <v>12000</v>
      </c>
      <c r="F102" s="25">
        <f>(E101/60+G102*'data'!$C$16+H102*OFFSET('data'!$C$17,0,$D$4)-F101*(OFFSET('data'!$C$18,0,$D$4)+'data'!$C$19+OFFSET('data'!$C$20,0,$D$4)))*C101/60+F101</f>
        <v>198.681869671234</v>
      </c>
      <c r="G102" s="25">
        <f>G101+('data'!$C$19*F101-'data'!$C$16*G101)*C101/60</f>
        <v>52.1161003396811</v>
      </c>
      <c r="H102" s="25">
        <f>H101+(OFFSET('data'!$C$20,0,$D$4)*F101-OFFSET('data'!$C$17,0,$D$4)*H101)*C101/60</f>
        <v>22.1761742618412</v>
      </c>
      <c r="I102" s="28">
        <f>$A102/60</f>
        <v>1.61666666666667</v>
      </c>
      <c r="J102" s="25">
        <f>F102/'data'!$C$15*1000</f>
        <v>30.3546495667593</v>
      </c>
      <c r="K102" s="25">
        <f>K101+'data'!$G$21*(J101-K101)/60*C101</f>
        <v>3.72691608385158</v>
      </c>
    </row>
    <row r="103" ht="20.05" customHeight="1">
      <c r="A103" s="22">
        <f>$A102+C102</f>
        <v>98</v>
      </c>
      <c r="B103" s="23"/>
      <c r="C103" s="24">
        <v>1</v>
      </c>
      <c r="D103" t="b" s="25">
        <f>D$4</f>
        <v>1</v>
      </c>
      <c r="E103" s="25">
        <f>'data'!$H$29</f>
        <v>12000</v>
      </c>
      <c r="F103" s="25">
        <f>(E102/60+G103*'data'!$C$16+H103*OFFSET('data'!$C$17,0,$D$4)-F102*(OFFSET('data'!$C$18,0,$D$4)+'data'!$C$19+OFFSET('data'!$C$20,0,$D$4)))*C102/60+F102</f>
        <v>199.832359309150</v>
      </c>
      <c r="G103" s="25">
        <f>G102+('data'!$C$19*F102-'data'!$C$16*G102)*C102/60</f>
        <v>53.0152818276207</v>
      </c>
      <c r="H103" s="25">
        <f>H102+(OFFSET('data'!$C$20,0,$D$4)*F102-OFFSET('data'!$C$17,0,$D$4)*H102)*C102/60</f>
        <v>22.5681558186241</v>
      </c>
      <c r="I103" s="28">
        <f>$A103/60</f>
        <v>1.63333333333333</v>
      </c>
      <c r="J103" s="25">
        <f>F103/'data'!$C$15*1000</f>
        <v>30.5304215677321</v>
      </c>
      <c r="K103" s="25">
        <f>K102+'data'!$G$21*(J102-K102)/60*C102</f>
        <v>3.78958292736087</v>
      </c>
    </row>
    <row r="104" ht="20.05" customHeight="1">
      <c r="A104" s="22">
        <f>$A103+C103</f>
        <v>99</v>
      </c>
      <c r="B104" s="23"/>
      <c r="C104" s="24">
        <v>1</v>
      </c>
      <c r="D104" t="b" s="25">
        <f>D$4</f>
        <v>1</v>
      </c>
      <c r="E104" s="25">
        <f>'data'!$H$29</f>
        <v>12000</v>
      </c>
      <c r="F104" s="25">
        <f>(E103/60+G104*'data'!$C$16+H104*OFFSET('data'!$C$17,0,$D$4)-F103*(OFFSET('data'!$C$18,0,$D$4)+'data'!$C$19+OFFSET('data'!$C$20,0,$D$4)))*C103/60+F103</f>
        <v>200.970929491499</v>
      </c>
      <c r="G104" s="25">
        <f>G103+('data'!$C$19*F103-'data'!$C$16*G103)*C103/60</f>
        <v>53.9189689784997</v>
      </c>
      <c r="H104" s="25">
        <f>H103+(OFFSET('data'!$C$20,0,$D$4)*F103-OFFSET('data'!$C$17,0,$D$4)*H103)*C103/60</f>
        <v>22.9623869668034</v>
      </c>
      <c r="I104" s="28">
        <f>$A104/60</f>
        <v>1.65</v>
      </c>
      <c r="J104" s="25">
        <f>F104/'data'!$C$15*1000</f>
        <v>30.7043725122725</v>
      </c>
      <c r="K104" s="25">
        <f>K103+'data'!$G$21*(J103-K103)/60*C103</f>
        <v>3.85251595737106</v>
      </c>
    </row>
    <row r="105" ht="20.05" customHeight="1">
      <c r="A105" s="22">
        <f>$A104+C104</f>
        <v>100</v>
      </c>
      <c r="B105" s="23"/>
      <c r="C105" s="24">
        <v>1</v>
      </c>
      <c r="D105" t="b" s="25">
        <f>D$4</f>
        <v>1</v>
      </c>
      <c r="E105" s="25">
        <v>0</v>
      </c>
      <c r="F105" s="25">
        <f>(E104/60+G105*'data'!$C$16+H105*OFFSET('data'!$C$17,0,$D$4)-F104*(OFFSET('data'!$C$18,0,$D$4)+'data'!$C$19+OFFSET('data'!$C$20,0,$D$4)))*C104/60+F104</f>
        <v>202.097720394784</v>
      </c>
      <c r="G105" s="25">
        <f>G104+('data'!$C$19*F104-'data'!$C$16*G104)*C104/60</f>
        <v>54.8270988902704</v>
      </c>
      <c r="H105" s="25">
        <f>H104+(OFFSET('data'!$C$20,0,$D$4)*F104-OFFSET('data'!$C$17,0,$D$4)*H104)*C104/60</f>
        <v>23.3588439156907</v>
      </c>
      <c r="I105" s="28">
        <f>$A105/60</f>
        <v>1.66666666666667</v>
      </c>
      <c r="J105" s="25">
        <f>F105/'data'!$C$15*1000</f>
        <v>30.8765238165703</v>
      </c>
      <c r="K105" s="25">
        <f>K104+'data'!$G$21*(J104-K104)/60*C104</f>
        <v>3.91571026167563</v>
      </c>
    </row>
    <row r="106" ht="20.05" customHeight="1">
      <c r="A106" s="22">
        <f>$A105+C105</f>
        <v>101</v>
      </c>
      <c r="B106" s="23"/>
      <c r="C106" s="24">
        <v>1</v>
      </c>
      <c r="D106" t="b" s="25">
        <f>D$4</f>
        <v>1</v>
      </c>
      <c r="E106" s="25">
        <v>0</v>
      </c>
      <c r="F106" s="25">
        <f>(E105/60+G106*'data'!$C$16+H106*OFFSET('data'!$C$17,0,$D$4)-F105*(OFFSET('data'!$C$18,0,$D$4)+'data'!$C$19+OFFSET('data'!$C$20,0,$D$4)))*C105/60+F105</f>
        <v>199.879537202238</v>
      </c>
      <c r="G106" s="25">
        <f>G105+('data'!$C$19*F105-'data'!$C$16*G105)*C105/60</f>
        <v>55.7396094122686</v>
      </c>
      <c r="H106" s="25">
        <f>H105+(OFFSET('data'!$C$20,0,$D$4)*F105-OFFSET('data'!$C$17,0,$D$4)*H105)*C105/60</f>
        <v>23.7575031541792</v>
      </c>
      <c r="I106" s="28">
        <f>$A106/60</f>
        <v>1.68333333333333</v>
      </c>
      <c r="J106" s="25">
        <f>F106/'data'!$C$15*1000</f>
        <v>30.5376294141972</v>
      </c>
      <c r="K106" s="25">
        <f>K105+'data'!$G$21*(J105-K105)/60*C105</f>
        <v>3.97916099003042</v>
      </c>
    </row>
    <row r="107" ht="20.05" customHeight="1">
      <c r="A107" s="22">
        <f>$A106+C106</f>
        <v>102</v>
      </c>
      <c r="B107" s="23"/>
      <c r="C107" s="24">
        <v>1</v>
      </c>
      <c r="D107" t="b" s="25">
        <f>D$4</f>
        <v>1</v>
      </c>
      <c r="E107" s="25">
        <v>0</v>
      </c>
      <c r="F107" s="25">
        <f>(E106/60+G107*'data'!$C$16+H107*OFFSET('data'!$C$17,0,$D$4)-F106*(OFFSET('data'!$C$18,0,$D$4)+'data'!$C$19+OFFSET('data'!$C$20,0,$D$4)))*C106/60+F106</f>
        <v>197.687525770233</v>
      </c>
      <c r="G107" s="25">
        <f>G106+('data'!$C$19*F106-'data'!$C$16*G106)*C106/60</f>
        <v>56.6403271365734</v>
      </c>
      <c r="H107" s="25">
        <f>H106+(OFFSET('data'!$C$20,0,$D$4)*F106-OFFSET('data'!$C$17,0,$D$4)*H106)*C106/60</f>
        <v>24.1517365337217</v>
      </c>
      <c r="I107" s="28">
        <f>$A107/60</f>
        <v>1.7</v>
      </c>
      <c r="J107" s="25">
        <f>F107/'data'!$C$15*1000</f>
        <v>30.2027335378148</v>
      </c>
      <c r="K107" s="25">
        <f>K106+'data'!$G$21*(J106-K106)/60*C106</f>
        <v>4.04166482219668</v>
      </c>
    </row>
    <row r="108" ht="20.05" customHeight="1">
      <c r="A108" s="22">
        <f>$A107+C107</f>
        <v>103</v>
      </c>
      <c r="B108" s="23"/>
      <c r="C108" s="24">
        <v>1</v>
      </c>
      <c r="D108" t="b" s="25">
        <f>D$4</f>
        <v>1</v>
      </c>
      <c r="E108" s="25">
        <v>0</v>
      </c>
      <c r="F108" s="25">
        <f>(E107/60+G108*'data'!$C$16+H108*OFFSET('data'!$C$17,0,$D$4)-F107*(OFFSET('data'!$C$18,0,$D$4)+'data'!$C$19+OFFSET('data'!$C$20,0,$D$4)))*C107/60+F107</f>
        <v>195.521376123203</v>
      </c>
      <c r="G108" s="25">
        <f>G107+('data'!$C$19*F107-'data'!$C$16*G107)*C107/60</f>
        <v>57.529392407875</v>
      </c>
      <c r="H108" s="25">
        <f>H107+(OFFSET('data'!$C$20,0,$D$4)*F107-OFFSET('data'!$C$17,0,$D$4)*H107)*C107/60</f>
        <v>24.5415962525498</v>
      </c>
      <c r="I108" s="28">
        <f>$A108/60</f>
        <v>1.71666666666667</v>
      </c>
      <c r="J108" s="25">
        <f>F108/'data'!$C$15*1000</f>
        <v>29.8717888293039</v>
      </c>
      <c r="K108" s="25">
        <f>K107+'data'!$G$21*(J107-K107)/60*C107</f>
        <v>4.10323339694187</v>
      </c>
    </row>
    <row r="109" ht="20.05" customHeight="1">
      <c r="A109" s="22">
        <f>$A108+C108</f>
        <v>104</v>
      </c>
      <c r="B109" s="23"/>
      <c r="C109" s="24">
        <v>1</v>
      </c>
      <c r="D109" t="b" s="25">
        <f>D$4</f>
        <v>1</v>
      </c>
      <c r="E109" s="25">
        <v>0</v>
      </c>
      <c r="F109" s="25">
        <f>(E108/60+G109*'data'!$C$16+H109*OFFSET('data'!$C$17,0,$D$4)-F108*(OFFSET('data'!$C$18,0,$D$4)+'data'!$C$19+OFFSET('data'!$C$20,0,$D$4)))*C108/60+F108</f>
        <v>193.380781957669</v>
      </c>
      <c r="G109" s="25">
        <f>G108+('data'!$C$19*F108-'data'!$C$16*G108)*C108/60</f>
        <v>58.4069439078471</v>
      </c>
      <c r="H109" s="25">
        <f>H108+(OFFSET('data'!$C$20,0,$D$4)*F108-OFFSET('data'!$C$17,0,$D$4)*H108)*C108/60</f>
        <v>24.9271338906817</v>
      </c>
      <c r="I109" s="28">
        <f>$A109/60</f>
        <v>1.73333333333333</v>
      </c>
      <c r="J109" s="25">
        <f>F109/'data'!$C$15*1000</f>
        <v>29.5447484915672</v>
      </c>
      <c r="K109" s="25">
        <f>K108+'data'!$G$21*(J108-K108)/60*C108</f>
        <v>4.16387821418765</v>
      </c>
    </row>
    <row r="110" ht="20.05" customHeight="1">
      <c r="A110" s="22">
        <f>$A109+C109</f>
        <v>105</v>
      </c>
      <c r="B110" s="23"/>
      <c r="C110" s="24">
        <v>1</v>
      </c>
      <c r="D110" t="b" s="25">
        <f>D$4</f>
        <v>1</v>
      </c>
      <c r="E110" s="25">
        <v>0</v>
      </c>
      <c r="F110" s="25">
        <f>(E109/60+G110*'data'!$C$16+H110*OFFSET('data'!$C$17,0,$D$4)-F109*(OFFSET('data'!$C$18,0,$D$4)+'data'!$C$19+OFFSET('data'!$C$20,0,$D$4)))*C109/60+F109</f>
        <v>191.265440598741</v>
      </c>
      <c r="G110" s="25">
        <f>G109+('data'!$C$19*F109-'data'!$C$16*G109)*C109/60</f>
        <v>59.2731186748483</v>
      </c>
      <c r="H110" s="25">
        <f>H109+(OFFSET('data'!$C$20,0,$D$4)*F109-OFFSET('data'!$C$17,0,$D$4)*H109)*C109/60</f>
        <v>25.3084004172459</v>
      </c>
      <c r="I110" s="28">
        <f>$A110/60</f>
        <v>1.75</v>
      </c>
      <c r="J110" s="25">
        <f>F110/'data'!$C$15*1000</f>
        <v>29.221566281884</v>
      </c>
      <c r="K110" s="25">
        <f>K109+'data'!$G$21*(J109-K109)/60*C109</f>
        <v>4.22361063665699</v>
      </c>
    </row>
    <row r="111" ht="20.05" customHeight="1">
      <c r="A111" s="22">
        <f>$A110+C110</f>
        <v>106</v>
      </c>
      <c r="B111" s="23"/>
      <c r="C111" s="24">
        <v>1</v>
      </c>
      <c r="D111" t="b" s="25">
        <f>D$4</f>
        <v>1</v>
      </c>
      <c r="E111" s="25">
        <v>0</v>
      </c>
      <c r="F111" s="25">
        <f>(E110/60+G111*'data'!$C$16+H111*OFFSET('data'!$C$17,0,$D$4)-F110*(OFFSET('data'!$C$18,0,$D$4)+'data'!$C$19+OFFSET('data'!$C$20,0,$D$4)))*C110/60+F110</f>
        <v>189.175052957128</v>
      </c>
      <c r="G111" s="25">
        <f>G110+('data'!$C$19*F110-'data'!$C$16*G110)*C110/60</f>
        <v>60.1280521233898</v>
      </c>
      <c r="H111" s="25">
        <f>H110+(OFFSET('data'!$C$20,0,$D$4)*F110-OFFSET('data'!$C$17,0,$D$4)*H110)*C110/60</f>
        <v>25.6854461977179</v>
      </c>
      <c r="I111" s="28">
        <f>$A111/60</f>
        <v>1.76666666666667</v>
      </c>
      <c r="J111" s="25">
        <f>F111/'data'!$C$15*1000</f>
        <v>28.902196505342</v>
      </c>
      <c r="K111" s="25">
        <f>K110+'data'!$G$21*(J110-K110)/60*C110</f>
        <v>4.28244189150176</v>
      </c>
    </row>
    <row r="112" ht="20.05" customHeight="1">
      <c r="A112" s="22">
        <f>$A111+C111</f>
        <v>107</v>
      </c>
      <c r="B112" s="23"/>
      <c r="C112" s="24">
        <v>1</v>
      </c>
      <c r="D112" t="b" s="25">
        <f>D$4</f>
        <v>1</v>
      </c>
      <c r="E112" s="25">
        <v>0</v>
      </c>
      <c r="F112" s="25">
        <f>(E111/60+G112*'data'!$C$16+H112*OFFSET('data'!$C$17,0,$D$4)-F111*(OFFSET('data'!$C$18,0,$D$4)+'data'!$C$19+OFFSET('data'!$C$20,0,$D$4)))*C111/60+F111</f>
        <v>187.109323486665</v>
      </c>
      <c r="G112" s="25">
        <f>G111+('data'!$C$19*F111-'data'!$C$16*G111)*C111/60</f>
        <v>60.9718780633728</v>
      </c>
      <c r="H112" s="25">
        <f>H111+(OFFSET('data'!$C$20,0,$D$4)*F111-OFFSET('data'!$C$17,0,$D$4)*H111)*C111/60</f>
        <v>26.0583210010713</v>
      </c>
      <c r="I112" s="28">
        <f>$A112/60</f>
        <v>1.78333333333333</v>
      </c>
      <c r="J112" s="25">
        <f>F112/'data'!$C$15*1000</f>
        <v>28.5865940083483</v>
      </c>
      <c r="K112" s="25">
        <f>K111+'data'!$G$21*(J111-K111)/60*C111</f>
        <v>4.34038307191101</v>
      </c>
    </row>
    <row r="113" ht="20.05" customHeight="1">
      <c r="A113" s="22">
        <f>$A112+C112</f>
        <v>108</v>
      </c>
      <c r="B113" s="23"/>
      <c r="C113" s="24">
        <v>1</v>
      </c>
      <c r="D113" t="b" s="25">
        <f>D$4</f>
        <v>1</v>
      </c>
      <c r="E113" s="25">
        <v>0</v>
      </c>
      <c r="F113" s="25">
        <f>(E112/60+G113*'data'!$C$16+H113*OFFSET('data'!$C$17,0,$D$4)-F112*(OFFSET('data'!$C$18,0,$D$4)+'data'!$C$19+OFFSET('data'!$C$20,0,$D$4)))*C112/60+F112</f>
        <v>185.067960142337</v>
      </c>
      <c r="G113" s="25">
        <f>G112+('data'!$C$19*F112-'data'!$C$16*G112)*C112/60</f>
        <v>61.8047287190975</v>
      </c>
      <c r="H113" s="25">
        <f>H112+(OFFSET('data'!$C$20,0,$D$4)*F112-OFFSET('data'!$C$17,0,$D$4)*H112)*C112/60</f>
        <v>26.4270740068442</v>
      </c>
      <c r="I113" s="28">
        <f>$A113/60</f>
        <v>1.8</v>
      </c>
      <c r="J113" s="25">
        <f>F113/'data'!$C$15*1000</f>
        <v>28.2747141722161</v>
      </c>
      <c r="K113" s="25">
        <f>K112+'data'!$G$21*(J112-K112)/60*C112</f>
        <v>4.39744513870022</v>
      </c>
    </row>
    <row r="114" ht="20.05" customHeight="1">
      <c r="A114" s="22">
        <f>$A113+C113</f>
        <v>109</v>
      </c>
      <c r="B114" s="23"/>
      <c r="C114" s="24">
        <v>1</v>
      </c>
      <c r="D114" t="b" s="25">
        <f>D$4</f>
        <v>1</v>
      </c>
      <c r="E114" s="25">
        <v>0</v>
      </c>
      <c r="F114" s="25">
        <f>(E113/60+G114*'data'!$C$16+H114*OFFSET('data'!$C$17,0,$D$4)-F113*(OFFSET('data'!$C$18,0,$D$4)+'data'!$C$19+OFFSET('data'!$C$20,0,$D$4)))*C113/60+F113</f>
        <v>183.050674338804</v>
      </c>
      <c r="G114" s="25">
        <f>G113+('data'!$C$19*F113-'data'!$C$16*G113)*C113/60</f>
        <v>62.6267347480475</v>
      </c>
      <c r="H114" s="25">
        <f>H113+(OFFSET('data'!$C$20,0,$D$4)*F113-OFFSET('data'!$C$17,0,$D$4)*H113)*C113/60</f>
        <v>26.7917538121219</v>
      </c>
      <c r="I114" s="28">
        <f>$A114/60</f>
        <v>1.81666666666667</v>
      </c>
      <c r="J114" s="25">
        <f>F114/'data'!$C$15*1000</f>
        <v>27.9665129068285</v>
      </c>
      <c r="K114" s="25">
        <f>K113+'data'!$G$21*(J113-K113)/60*C113</f>
        <v>4.45363892188169</v>
      </c>
    </row>
    <row r="115" ht="20.05" customHeight="1">
      <c r="A115" s="22">
        <f>$A114+C114</f>
        <v>110</v>
      </c>
      <c r="B115" s="23"/>
      <c r="C115" s="24">
        <v>1</v>
      </c>
      <c r="D115" t="b" s="25">
        <f>D$4</f>
        <v>1</v>
      </c>
      <c r="E115" s="25">
        <v>0</v>
      </c>
      <c r="F115" s="25">
        <f>(E114/60+G115*'data'!$C$16+H115*OFFSET('data'!$C$17,0,$D$4)-F114*(OFFSET('data'!$C$18,0,$D$4)+'data'!$C$19+OFFSET('data'!$C$20,0,$D$4)))*C114/60+F114</f>
        <v>181.057180909413</v>
      </c>
      <c r="G115" s="25">
        <f>G114+('data'!$C$19*F114-'data'!$C$16*G114)*C114/60</f>
        <v>63.4380252594515</v>
      </c>
      <c r="H115" s="25">
        <f>H114+(OFFSET('data'!$C$20,0,$D$4)*F114-OFFSET('data'!$C$17,0,$D$4)*H114)*C114/60</f>
        <v>27.1524084384367</v>
      </c>
      <c r="I115" s="28">
        <f>$A115/60</f>
        <v>1.83333333333333</v>
      </c>
      <c r="J115" s="25">
        <f>F115/'data'!$C$15*1000</f>
        <v>27.6619466443762</v>
      </c>
      <c r="K115" s="25">
        <f>K114+'data'!$G$21*(J114-K114)/60*C114</f>
        <v>4.50897512221636</v>
      </c>
    </row>
    <row r="116" ht="20.05" customHeight="1">
      <c r="A116" s="22">
        <f>$A115+C115</f>
        <v>111</v>
      </c>
      <c r="B116" s="23"/>
      <c r="C116" s="24">
        <v>1</v>
      </c>
      <c r="D116" t="b" s="25">
        <f>D$4</f>
        <v>1</v>
      </c>
      <c r="E116" s="25">
        <v>0</v>
      </c>
      <c r="F116" s="25">
        <f>(E115/60+G116*'data'!$C$16+H116*OFFSET('data'!$C$17,0,$D$4)-F115*(OFFSET('data'!$C$18,0,$D$4)+'data'!$C$19+OFFSET('data'!$C$20,0,$D$4)))*C115/60+F115</f>
        <v>179.087198065702</v>
      </c>
      <c r="G116" s="25">
        <f>G115+('data'!$C$19*F115-'data'!$C$16*G115)*C115/60</f>
        <v>64.2387278326248</v>
      </c>
      <c r="H116" s="25">
        <f>H115+(OFFSET('data'!$C$20,0,$D$4)*F115-OFFSET('data'!$C$17,0,$D$4)*H115)*C115/60</f>
        <v>27.5090853385862</v>
      </c>
      <c r="I116" s="28">
        <f>$A116/60</f>
        <v>1.85</v>
      </c>
      <c r="J116" s="25">
        <f>F116/'data'!$C$15*1000</f>
        <v>27.3609723331704</v>
      </c>
      <c r="K116" s="25">
        <f>K115+'data'!$G$21*(J115-K115)/60*C115</f>
        <v>4.56346431274719</v>
      </c>
    </row>
    <row r="117" ht="20.05" customHeight="1">
      <c r="A117" s="22">
        <f>$A116+C116</f>
        <v>112</v>
      </c>
      <c r="B117" s="23"/>
      <c r="C117" s="24">
        <v>1</v>
      </c>
      <c r="D117" t="b" s="25">
        <f>D$4</f>
        <v>1</v>
      </c>
      <c r="E117" s="25">
        <v>0</v>
      </c>
      <c r="F117" s="25">
        <f>(E116/60+G117*'data'!$C$16+H117*OFFSET('data'!$C$17,0,$D$4)-F116*(OFFSET('data'!$C$18,0,$D$4)+'data'!$C$19+OFFSET('data'!$C$20,0,$D$4)))*C116/60+F116</f>
        <v>177.140447357378</v>
      </c>
      <c r="G117" s="25">
        <f>G116+('data'!$C$19*F116-'data'!$C$16*G116)*C116/60</f>
        <v>65.0289685350937</v>
      </c>
      <c r="H117" s="25">
        <f>H116+(OFFSET('data'!$C$20,0,$D$4)*F116-OFFSET('data'!$C$17,0,$D$4)*H116)*C116/60</f>
        <v>27.8618314033709</v>
      </c>
      <c r="I117" s="28">
        <f>$A117/60</f>
        <v>1.86666666666667</v>
      </c>
      <c r="J117" s="25">
        <f>F117/'data'!$C$15*1000</f>
        <v>27.0635474315284</v>
      </c>
      <c r="K117" s="25">
        <f>K116+'data'!$G$21*(J116-K116)/60*C116</f>
        <v>4.61711694031441</v>
      </c>
    </row>
    <row r="118" ht="20.05" customHeight="1">
      <c r="A118" s="22">
        <f>$A117+C117</f>
        <v>113</v>
      </c>
      <c r="B118" s="23"/>
      <c r="C118" s="24">
        <v>1</v>
      </c>
      <c r="D118" t="b" s="25">
        <f>D$4</f>
        <v>1</v>
      </c>
      <c r="E118" s="25">
        <v>0</v>
      </c>
      <c r="F118" s="25">
        <f>(E117/60+G118*'data'!$C$16+H118*OFFSET('data'!$C$17,0,$D$4)-F117*(OFFSET('data'!$C$18,0,$D$4)+'data'!$C$19+OFFSET('data'!$C$20,0,$D$4)))*C117/60+F117</f>
        <v>175.216653632773</v>
      </c>
      <c r="G118" s="25">
        <f>G117+('data'!$C$19*F117-'data'!$C$16*G117)*C117/60</f>
        <v>65.8088719405055</v>
      </c>
      <c r="H118" s="25">
        <f>H117+(OFFSET('data'!$C$20,0,$D$4)*F117-OFFSET('data'!$C$17,0,$D$4)*H117)*C117/60</f>
        <v>28.2106929682514</v>
      </c>
      <c r="I118" s="28">
        <f>$A118/60</f>
        <v>1.88333333333333</v>
      </c>
      <c r="J118" s="25">
        <f>F118/'data'!$C$15*1000</f>
        <v>26.7696299017319</v>
      </c>
      <c r="K118" s="25">
        <f>K117+'data'!$G$21*(J117-K117)/60*C117</f>
        <v>4.66994332705281</v>
      </c>
    </row>
    <row r="119" ht="20.05" customHeight="1">
      <c r="A119" s="22">
        <f>$A118+C118</f>
        <v>114</v>
      </c>
      <c r="B119" s="23"/>
      <c r="C119" s="24">
        <v>1</v>
      </c>
      <c r="D119" t="b" s="25">
        <f>D$4</f>
        <v>1</v>
      </c>
      <c r="E119" s="25">
        <v>0</v>
      </c>
      <c r="F119" s="25">
        <f>(E118/60+G119*'data'!$C$16+H119*OFFSET('data'!$C$17,0,$D$4)-F118*(OFFSET('data'!$C$18,0,$D$4)+'data'!$C$19+OFFSET('data'!$C$20,0,$D$4)))*C118/60+F118</f>
        <v>173.315544999765</v>
      </c>
      <c r="G119" s="25">
        <f>G118+('data'!$C$19*F118-'data'!$C$16*G118)*C118/60</f>
        <v>66.5785611463258</v>
      </c>
      <c r="H119" s="25">
        <f>H118+(OFFSET('data'!$C$20,0,$D$4)*F118-OFFSET('data'!$C$17,0,$D$4)*H118)*C118/60</f>
        <v>28.5557158199276</v>
      </c>
      <c r="I119" s="28">
        <f>$A119/60</f>
        <v>1.9</v>
      </c>
      <c r="J119" s="25">
        <f>F119/'data'!$C$15*1000</f>
        <v>26.4791782040567</v>
      </c>
      <c r="K119" s="25">
        <f>K118+'data'!$G$21*(J118-K118)/60*C118</f>
        <v>4.72195367187126</v>
      </c>
    </row>
    <row r="120" ht="20.05" customHeight="1">
      <c r="A120" s="22">
        <f>$A119+C119</f>
        <v>115</v>
      </c>
      <c r="B120" s="23"/>
      <c r="C120" s="24">
        <v>1</v>
      </c>
      <c r="D120" t="b" s="25">
        <f>D$4</f>
        <v>1</v>
      </c>
      <c r="E120" s="25">
        <v>0</v>
      </c>
      <c r="F120" s="25">
        <f>(E119/60+G120*'data'!$C$16+H120*OFFSET('data'!$C$17,0,$D$4)-F119*(OFFSET('data'!$C$18,0,$D$4)+'data'!$C$19+OFFSET('data'!$C$20,0,$D$4)))*C119/60+F119</f>
        <v>171.436852787164</v>
      </c>
      <c r="G120" s="25">
        <f>G119+('data'!$C$19*F119-'data'!$C$16*G119)*C119/60</f>
        <v>67.3381577913264</v>
      </c>
      <c r="H120" s="25">
        <f>H119+(OFFSET('data'!$C$20,0,$D$4)*F119-OFFSET('data'!$C$17,0,$D$4)*H119)*C119/60</f>
        <v>28.8969452028392</v>
      </c>
      <c r="I120" s="28">
        <f>$A120/60</f>
        <v>1.91666666666667</v>
      </c>
      <c r="J120" s="25">
        <f>F120/'data'!$C$15*1000</f>
        <v>26.192151290873</v>
      </c>
      <c r="K120" s="25">
        <f>K119+'data'!$G$21*(J119-K119)/60*C119</f>
        <v>4.77315805191473</v>
      </c>
    </row>
    <row r="121" ht="20.05" customHeight="1">
      <c r="A121" s="22">
        <f>$A120+C120</f>
        <v>116</v>
      </c>
      <c r="B121" s="23"/>
      <c r="C121" s="24">
        <v>1</v>
      </c>
      <c r="D121" t="b" s="25">
        <f>D$4</f>
        <v>1</v>
      </c>
      <c r="E121" s="25">
        <v>0</v>
      </c>
      <c r="F121" s="25">
        <f>(E120/60+G121*'data'!$C$16+H121*OFFSET('data'!$C$17,0,$D$4)-F120*(OFFSET('data'!$C$18,0,$D$4)+'data'!$C$19+OFFSET('data'!$C$20,0,$D$4)))*C120/60+F120</f>
        <v>169.580311506557</v>
      </c>
      <c r="G121" s="25">
        <f>G120+('data'!$C$19*F120-'data'!$C$16*G120)*C120/60</f>
        <v>68.0877820728661</v>
      </c>
      <c r="H121" s="25">
        <f>H120+(OFFSET('data'!$C$20,0,$D$4)*F120-OFFSET('data'!$C$17,0,$D$4)*H120)*C120/60</f>
        <v>29.2344258255896</v>
      </c>
      <c r="I121" s="28">
        <f>$A121/60</f>
        <v>1.93333333333333</v>
      </c>
      <c r="J121" s="25">
        <f>F121/'data'!$C$15*1000</f>
        <v>25.9085086008163</v>
      </c>
      <c r="K121" s="25">
        <f>K120+'data'!$G$21*(J120-K120)/60*C120</f>
        <v>4.82356642400896</v>
      </c>
    </row>
    <row r="122" ht="20.05" customHeight="1">
      <c r="A122" s="22">
        <f>$A121+C121</f>
        <v>117</v>
      </c>
      <c r="B122" s="23"/>
      <c r="C122" s="24">
        <v>1</v>
      </c>
      <c r="D122" t="b" s="25">
        <f>D$4</f>
        <v>1</v>
      </c>
      <c r="E122" s="25">
        <v>0</v>
      </c>
      <c r="F122" s="25">
        <f>(E121/60+G122*'data'!$C$16+H122*OFFSET('data'!$C$17,0,$D$4)-F121*(OFFSET('data'!$C$18,0,$D$4)+'data'!$C$19+OFFSET('data'!$C$20,0,$D$4)))*C121/60+F121</f>
        <v>167.7456588146</v>
      </c>
      <c r="G122" s="25">
        <f>G121+('data'!$C$19*F121-'data'!$C$16*G121)*C121/60</f>
        <v>68.82755276396691</v>
      </c>
      <c r="H122" s="25">
        <f>H121+(OFFSET('data'!$C$20,0,$D$4)*F121-OFFSET('data'!$C$17,0,$D$4)*H121)*C121/60</f>
        <v>29.5682018672937</v>
      </c>
      <c r="I122" s="28">
        <f>$A122/60</f>
        <v>1.95</v>
      </c>
      <c r="J122" s="25">
        <f>F122/'data'!$C$15*1000</f>
        <v>25.6282100530262</v>
      </c>
      <c r="K122" s="25">
        <f>K121+'data'!$G$21*(J121-K121)/60*C121</f>
        <v>4.87318862608803</v>
      </c>
    </row>
    <row r="123" ht="20.05" customHeight="1">
      <c r="A123" s="22">
        <f>$A122+C122</f>
        <v>118</v>
      </c>
      <c r="B123" s="23"/>
      <c r="C123" s="24">
        <v>1</v>
      </c>
      <c r="D123" t="b" s="25">
        <f>D$4</f>
        <v>1</v>
      </c>
      <c r="E123" s="25">
        <v>0</v>
      </c>
      <c r="F123" s="25">
        <f>(E122/60+G123*'data'!$C$16+H123*OFFSET('data'!$C$17,0,$D$4)-F122*(OFFSET('data'!$C$18,0,$D$4)+'data'!$C$19+OFFSET('data'!$C$20,0,$D$4)))*C122/60+F122</f>
        <v>165.932635475764</v>
      </c>
      <c r="G123" s="25">
        <f>G122+('data'!$C$19*F122-'data'!$C$16*G122)*C122/60</f>
        <v>69.55758723018729</v>
      </c>
      <c r="H123" s="25">
        <f>H122+(OFFSET('data'!$C$20,0,$D$4)*F122-OFFSET('data'!$C$17,0,$D$4)*H122)*C122/60</f>
        <v>29.8983169838502</v>
      </c>
      <c r="I123" s="28">
        <f>$A123/60</f>
        <v>1.96666666666667</v>
      </c>
      <c r="J123" s="25">
        <f>F123/'data'!$C$15*1000</f>
        <v>25.3512160414549</v>
      </c>
      <c r="K123" s="25">
        <f>K122+'data'!$G$21*(J122-K122)/60*C122</f>
        <v>4.922034378605</v>
      </c>
    </row>
    <row r="124" ht="20.05" customHeight="1">
      <c r="A124" s="22">
        <f>$A123+C123</f>
        <v>119</v>
      </c>
      <c r="B124" s="23"/>
      <c r="C124" s="24">
        <v>1</v>
      </c>
      <c r="D124" t="b" s="25">
        <f>D$4</f>
        <v>1</v>
      </c>
      <c r="E124" s="25">
        <v>0</v>
      </c>
      <c r="F124" s="25">
        <f>(E123/60+G124*'data'!$C$16+H124*OFFSET('data'!$C$17,0,$D$4)-F123*(OFFSET('data'!$C$18,0,$D$4)+'data'!$C$19+OFFSET('data'!$C$20,0,$D$4)))*C123/60+F123</f>
        <v>164.140985325514</v>
      </c>
      <c r="G124" s="25">
        <f>G123+('data'!$C$19*F123-'data'!$C$16*G123)*C123/60</f>
        <v>70.2780014462965</v>
      </c>
      <c r="H124" s="25">
        <f>H123+(OFFSET('data'!$C$20,0,$D$4)*F123-OFFSET('data'!$C$17,0,$D$4)*H123)*C123/60</f>
        <v>30.2248143141398</v>
      </c>
      <c r="I124" s="28">
        <f>$A124/60</f>
        <v>1.98333333333333</v>
      </c>
      <c r="J124" s="25">
        <f>F124/'data'!$C$15*1000</f>
        <v>25.0774874292415</v>
      </c>
      <c r="K124" s="25">
        <f>K123+'data'!$G$21*(J123-K123)/60*C123</f>
        <v>4.97011328592584</v>
      </c>
    </row>
    <row r="125" ht="20.05" customHeight="1">
      <c r="A125" s="22">
        <f>$A124+C124</f>
        <v>120</v>
      </c>
      <c r="B125" s="23"/>
      <c r="C125" s="24">
        <v>1</v>
      </c>
      <c r="D125" t="b" s="25">
        <f>D$4</f>
        <v>1</v>
      </c>
      <c r="E125" s="25">
        <v>0</v>
      </c>
      <c r="F125" s="25">
        <f>(E124/60+G125*'data'!$C$16+H125*OFFSET('data'!$C$17,0,$D$4)-F124*(OFFSET('data'!$C$18,0,$D$4)+'data'!$C$19+OFFSET('data'!$C$20,0,$D$4)))*C124/60+F124</f>
        <v>162.370455233932</v>
      </c>
      <c r="G125" s="25">
        <f>G124+('data'!$C$19*F124-'data'!$C$16*G124)*C124/60</f>
        <v>70.98891001275049</v>
      </c>
      <c r="H125" s="25">
        <f>H124+(OFFSET('data'!$C$20,0,$D$4)*F124-OFFSET('data'!$C$17,0,$D$4)*H124)*C124/60</f>
        <v>30.5477364861503</v>
      </c>
      <c r="I125" s="28">
        <f>$A125/60</f>
        <v>2</v>
      </c>
      <c r="J125" s="25">
        <f>F125/'data'!$C$15*1000</f>
        <v>24.8069855431544</v>
      </c>
      <c r="K125" s="25">
        <f>K124+'data'!$G$21*(J124-K124)/60*C124</f>
        <v>5.01743483770683</v>
      </c>
    </row>
    <row r="126" ht="20.05" customHeight="1">
      <c r="A126" s="22">
        <f>$A125+C125</f>
        <v>121</v>
      </c>
      <c r="B126" s="23"/>
      <c r="C126" s="24">
        <v>1</v>
      </c>
      <c r="D126" t="b" s="25">
        <f>D$4</f>
        <v>1</v>
      </c>
      <c r="E126" s="25">
        <v>0</v>
      </c>
      <c r="F126" s="25">
        <f>(E125/60+G126*'data'!$C$16+H126*OFFSET('data'!$C$17,0,$D$4)-F125*(OFFSET('data'!$C$18,0,$D$4)+'data'!$C$19+OFFSET('data'!$C$20,0,$D$4)))*C125/60+F125</f>
        <v>160.620795069765</v>
      </c>
      <c r="G126" s="25">
        <f>G125+('data'!$C$19*F125-'data'!$C$16*G125)*C125/60</f>
        <v>71.6904261719733</v>
      </c>
      <c r="H126" s="25">
        <f>H125+(OFFSET('data'!$C$20,0,$D$4)*F125-OFFSET('data'!$C$17,0,$D$4)*H125)*C125/60</f>
        <v>30.8671256230284</v>
      </c>
      <c r="I126" s="28">
        <f>$A126/60</f>
        <v>2.01666666666667</v>
      </c>
      <c r="J126" s="25">
        <f>F126/'data'!$C$15*1000</f>
        <v>24.5396721680986</v>
      </c>
      <c r="K126" s="25">
        <f>K125+'data'!$G$21*(J125-K125)/60*C125</f>
        <v>5.06400841025567</v>
      </c>
    </row>
    <row r="127" ht="20.05" customHeight="1">
      <c r="A127" s="22">
        <f>$A126+C126</f>
        <v>122</v>
      </c>
      <c r="B127" s="23"/>
      <c r="C127" s="24">
        <v>1</v>
      </c>
      <c r="D127" t="b" s="25">
        <f>D$4</f>
        <v>1</v>
      </c>
      <c r="E127" s="25">
        <v>0</v>
      </c>
      <c r="F127" s="25">
        <f>(E126/60+G127*'data'!$C$16+H127*OFFSET('data'!$C$17,0,$D$4)-F126*(OFFSET('data'!$C$18,0,$D$4)+'data'!$C$19+OFFSET('data'!$C$20,0,$D$4)))*C126/60+F126</f>
        <v>158.891757664901</v>
      </c>
      <c r="G127" s="25">
        <f>G126+('data'!$C$19*F126-'data'!$C$16*G126)*C126/60</f>
        <v>72.38266182444499</v>
      </c>
      <c r="H127" s="25">
        <f>H126+(OFFSET('data'!$C$20,0,$D$4)*F126-OFFSET('data'!$C$17,0,$D$4)*H126)*C126/60</f>
        <v>31.1830233490604</v>
      </c>
      <c r="I127" s="28">
        <f>$A127/60</f>
        <v>2.03333333333333</v>
      </c>
      <c r="J127" s="25">
        <f>F127/'data'!$C$15*1000</f>
        <v>24.2755095416883</v>
      </c>
      <c r="K127" s="25">
        <f>K126+'data'!$G$21*(J126-K126)/60*C126</f>
        <v>5.10984326787642</v>
      </c>
    </row>
    <row r="128" ht="20.05" customHeight="1">
      <c r="A128" s="22">
        <f>$A127+C127</f>
        <v>123</v>
      </c>
      <c r="B128" s="23"/>
      <c r="C128" s="24">
        <v>1</v>
      </c>
      <c r="D128" t="b" s="25">
        <f>D$4</f>
        <v>1</v>
      </c>
      <c r="E128" s="25">
        <v>0</v>
      </c>
      <c r="F128" s="25">
        <f>(E127/60+G128*'data'!$C$16+H128*OFFSET('data'!$C$17,0,$D$4)-F127*(OFFSET('data'!$C$18,0,$D$4)+'data'!$C$19+OFFSET('data'!$C$20,0,$D$4)))*C127/60+F127</f>
        <v>157.183098779269</v>
      </c>
      <c r="G128" s="25">
        <f>G127+('data'!$C$19*F127-'data'!$C$16*G127)*C127/60</f>
        <v>73.0657275445996</v>
      </c>
      <c r="H128" s="25">
        <f>H127+(OFFSET('data'!$C$20,0,$D$4)*F127-OFFSET('data'!$C$17,0,$D$4)*H127)*C127/60</f>
        <v>31.4954707955818</v>
      </c>
      <c r="I128" s="28">
        <f>$A128/60</f>
        <v>2.05</v>
      </c>
      <c r="J128" s="25">
        <f>F128/'data'!$C$15*1000</f>
        <v>24.0144603488842</v>
      </c>
      <c r="K128" s="25">
        <f>K127+'data'!$G$21*(J127-K127)/60*C127</f>
        <v>5.15494856419851</v>
      </c>
    </row>
    <row r="129" ht="20.05" customHeight="1">
      <c r="A129" s="22">
        <f>$A128+C128</f>
        <v>124</v>
      </c>
      <c r="B129" s="23"/>
      <c r="C129" s="24">
        <v>1</v>
      </c>
      <c r="D129" t="b" s="25">
        <f>D$4</f>
        <v>1</v>
      </c>
      <c r="E129" s="25">
        <v>0</v>
      </c>
      <c r="F129" s="25">
        <f>(E128/60+G129*'data'!$C$16+H129*OFFSET('data'!$C$17,0,$D$4)-F128*(OFFSET('data'!$C$18,0,$D$4)+'data'!$C$19+OFFSET('data'!$C$20,0,$D$4)))*C128/60+F128</f>
        <v>155.494577066149</v>
      </c>
      <c r="G129" s="25">
        <f>G128+('data'!$C$19*F128-'data'!$C$16*G128)*C128/60</f>
        <v>73.7397325965342</v>
      </c>
      <c r="H129" s="25">
        <f>H128+(OFFSET('data'!$C$20,0,$D$4)*F128-OFFSET('data'!$C$17,0,$D$4)*H128)*C128/60</f>
        <v>31.8045086068172</v>
      </c>
      <c r="I129" s="28">
        <f>$A129/60</f>
        <v>2.06666666666667</v>
      </c>
      <c r="J129" s="25">
        <f>F129/'data'!$C$15*1000</f>
        <v>23.7564877166937</v>
      </c>
      <c r="K129" s="25">
        <f>K128+'data'!$G$21*(J128-K128)/60*C128</f>
        <v>5.19933334349004</v>
      </c>
    </row>
    <row r="130" ht="20.05" customHeight="1">
      <c r="A130" s="22">
        <f>$A129+C129</f>
        <v>125</v>
      </c>
      <c r="B130" s="23"/>
      <c r="C130" s="24">
        <v>1</v>
      </c>
      <c r="D130" t="b" s="25">
        <f>D$4</f>
        <v>1</v>
      </c>
      <c r="E130" s="25">
        <v>0</v>
      </c>
      <c r="F130" s="25">
        <f>(E129/60+G130*'data'!$C$16+H130*OFFSET('data'!$C$17,0,$D$4)-F129*(OFFSET('data'!$C$18,0,$D$4)+'data'!$C$19+OFFSET('data'!$C$20,0,$D$4)))*C129/60+F129</f>
        <v>153.825954037897</v>
      </c>
      <c r="G130" s="25">
        <f>G129+('data'!$C$19*F129-'data'!$C$16*G129)*C129/60</f>
        <v>74.4047849495323</v>
      </c>
      <c r="H130" s="25">
        <f>H129+(OFFSET('data'!$C$20,0,$D$4)*F129-OFFSET('data'!$C$17,0,$D$4)*H129)*C129/60</f>
        <v>32.1101769456503</v>
      </c>
      <c r="I130" s="28">
        <f>$A130/60</f>
        <v>2.08333333333333</v>
      </c>
      <c r="J130" s="25">
        <f>F130/'data'!$C$15*1000</f>
        <v>23.5015552089343</v>
      </c>
      <c r="K130" s="25">
        <f>K129+'data'!$G$21*(J129-K129)/60*C129</f>
        <v>5.24300654195546</v>
      </c>
    </row>
    <row r="131" ht="20.05" customHeight="1">
      <c r="A131" s="22">
        <f>$A130+C130</f>
        <v>126</v>
      </c>
      <c r="B131" s="23"/>
      <c r="C131" s="24">
        <v>1</v>
      </c>
      <c r="D131" t="b" s="25">
        <f>D$4</f>
        <v>1</v>
      </c>
      <c r="E131" s="25">
        <v>0</v>
      </c>
      <c r="F131" s="25">
        <f>(E130/60+G131*'data'!$C$16+H131*OFFSET('data'!$C$17,0,$D$4)-F130*(OFFSET('data'!$C$18,0,$D$4)+'data'!$C$19+OFFSET('data'!$C$20,0,$D$4)))*C130/60+F130</f>
        <v>152.176994032074</v>
      </c>
      <c r="G131" s="25">
        <f>G130+('data'!$C$19*F130-'data'!$C$16*G130)*C130/60</f>
        <v>75.06099129340311</v>
      </c>
      <c r="H131" s="25">
        <f>H130+(OFFSET('data'!$C$20,0,$D$4)*F130-OFFSET('data'!$C$17,0,$D$4)*H130)*C130/60</f>
        <v>32.4125154993265</v>
      </c>
      <c r="I131" s="28">
        <f>$A131/60</f>
        <v>2.1</v>
      </c>
      <c r="J131" s="25">
        <f>F131/'data'!$C$15*1000</f>
        <v>23.2496268210588</v>
      </c>
      <c r="K131" s="25">
        <f>K130+'data'!$G$21*(J130-K130)/60*C130</f>
        <v>5.28597698901791</v>
      </c>
    </row>
    <row r="132" ht="20.05" customHeight="1">
      <c r="A132" s="22">
        <f>$A131+C131</f>
        <v>127</v>
      </c>
      <c r="B132" s="23"/>
      <c r="C132" s="24">
        <v>1</v>
      </c>
      <c r="D132" t="b" s="25">
        <f>D$4</f>
        <v>1</v>
      </c>
      <c r="E132" s="25">
        <v>0</v>
      </c>
      <c r="F132" s="25">
        <f>(E131/60+G132*'data'!$C$16+H132*OFFSET('data'!$C$17,0,$D$4)-F131*(OFFSET('data'!$C$18,0,$D$4)+'data'!$C$19+OFFSET('data'!$C$20,0,$D$4)))*C131/60+F131</f>
        <v>150.547464177979</v>
      </c>
      <c r="G132" s="25">
        <f>G131+('data'!$C$19*F131-'data'!$C$16*G131)*C131/60</f>
        <v>75.70845705363899</v>
      </c>
      <c r="H132" s="25">
        <f>H131+(OFFSET('data'!$C$20,0,$D$4)*F131-OFFSET('data'!$C$17,0,$D$4)*H131)*C131/60</f>
        <v>32.7115634850871</v>
      </c>
      <c r="I132" s="28">
        <f>$A132/60</f>
        <v>2.11666666666667</v>
      </c>
      <c r="J132" s="25">
        <f>F132/'data'!$C$15*1000</f>
        <v>23.0006669750423</v>
      </c>
      <c r="K132" s="25">
        <f>K131+'data'!$G$21*(J131-K131)/60*C131</f>
        <v>5.32825340858636</v>
      </c>
    </row>
    <row r="133" ht="20.05" customHeight="1">
      <c r="A133" s="22">
        <f>$A132+C132</f>
        <v>128</v>
      </c>
      <c r="B133" s="23"/>
      <c r="C133" s="24">
        <v>1</v>
      </c>
      <c r="D133" t="b" s="25">
        <f>D$4</f>
        <v>1</v>
      </c>
      <c r="E133" s="25">
        <v>0</v>
      </c>
      <c r="F133" s="25">
        <f>(E132/60+G133*'data'!$C$16+H133*OFFSET('data'!$C$17,0,$D$4)-F132*(OFFSET('data'!$C$18,0,$D$4)+'data'!$C$19+OFFSET('data'!$C$20,0,$D$4)))*C132/60+F132</f>
        <v>148.937134363576</v>
      </c>
      <c r="G133" s="25">
        <f>G132+('data'!$C$19*F132-'data'!$C$16*G132)*C132/60</f>
        <v>76.34728640639371</v>
      </c>
      <c r="H133" s="25">
        <f>H132+(OFFSET('data'!$C$20,0,$D$4)*F132-OFFSET('data'!$C$17,0,$D$4)*H132)*C132/60</f>
        <v>33.0073596557373</v>
      </c>
      <c r="I133" s="28">
        <f>$A133/60</f>
        <v>2.13333333333333</v>
      </c>
      <c r="J133" s="25">
        <f>F133/'data'!$C$15*1000</f>
        <v>22.754640514329</v>
      </c>
      <c r="K133" s="25">
        <f>K132+'data'!$G$21*(J132-K132)/60*C132</f>
        <v>5.36984442030771</v>
      </c>
    </row>
    <row r="134" ht="20.05" customHeight="1">
      <c r="A134" s="22">
        <f>$A133+C133</f>
        <v>129</v>
      </c>
      <c r="B134" s="23"/>
      <c r="C134" s="24">
        <v>1</v>
      </c>
      <c r="D134" t="b" s="25">
        <f>D$4</f>
        <v>1</v>
      </c>
      <c r="E134" s="25">
        <v>0</v>
      </c>
      <c r="F134" s="25">
        <f>(E133/60+G134*'data'!$C$16+H134*OFFSET('data'!$C$17,0,$D$4)-F133*(OFFSET('data'!$C$18,0,$D$4)+'data'!$C$19+OFFSET('data'!$C$20,0,$D$4)))*C133/60+F133</f>
        <v>147.345777202812</v>
      </c>
      <c r="G134" s="25">
        <f>G133+('data'!$C$19*F133-'data'!$C$16*G133)*C133/60</f>
        <v>76.97758229328279</v>
      </c>
      <c r="H134" s="25">
        <f>H133+(OFFSET('data'!$C$20,0,$D$4)*F133-OFFSET('data'!$C$17,0,$D$4)*H133)*C133/60</f>
        <v>33.2999423051481</v>
      </c>
      <c r="I134" s="28">
        <f>$A134/60</f>
        <v>2.15</v>
      </c>
      <c r="J134" s="25">
        <f>F134/'data'!$C$15*1000</f>
        <v>22.5115126988395</v>
      </c>
      <c r="K134" s="25">
        <f>K133+'data'!$G$21*(J133-K133)/60*C133</f>
        <v>5.41075854080408</v>
      </c>
    </row>
    <row r="135" ht="20.05" customHeight="1">
      <c r="A135" s="22">
        <f>$A134+C134</f>
        <v>130</v>
      </c>
      <c r="B135" s="23"/>
      <c r="C135" s="24">
        <v>1</v>
      </c>
      <c r="D135" t="b" s="25">
        <f>D$4</f>
        <v>1</v>
      </c>
      <c r="E135" s="25">
        <v>0</v>
      </c>
      <c r="F135" s="25">
        <f>(E134/60+G135*'data'!$C$16+H135*OFFSET('data'!$C$17,0,$D$4)-F134*(OFFSET('data'!$C$18,0,$D$4)+'data'!$C$19+OFFSET('data'!$C$20,0,$D$4)))*C134/60+F134</f>
        <v>145.773168003324</v>
      </c>
      <c r="G135" s="25">
        <f>G134+('data'!$C$19*F134-'data'!$C$16*G134)*C134/60</f>
        <v>77.5994464360091</v>
      </c>
      <c r="H135" s="25">
        <f>H134+(OFFSET('data'!$C$20,0,$D$4)*F134-OFFSET('data'!$C$17,0,$D$4)*H134)*C134/60</f>
        <v>33.5893492736929</v>
      </c>
      <c r="I135" s="28">
        <f>$A135/60</f>
        <v>2.16666666666667</v>
      </c>
      <c r="J135" s="25">
        <f>F135/'data'!$C$15*1000</f>
        <v>22.2712492000365</v>
      </c>
      <c r="K135" s="25">
        <f>K134+'data'!$G$21*(J134-K134)/60*C134</f>
        <v>5.45100418489543</v>
      </c>
    </row>
    <row r="136" ht="20.05" customHeight="1">
      <c r="A136" s="22">
        <f>$A135+C135</f>
        <v>131</v>
      </c>
      <c r="B136" s="23"/>
      <c r="C136" s="24">
        <v>1</v>
      </c>
      <c r="D136" t="b" s="25">
        <f>D$4</f>
        <v>1</v>
      </c>
      <c r="E136" s="25">
        <v>0</v>
      </c>
      <c r="F136" s="25">
        <f>(E135/60+G136*'data'!$C$16+H136*OFFSET('data'!$C$17,0,$D$4)-F135*(OFFSET('data'!$C$18,0,$D$4)+'data'!$C$19+OFFSET('data'!$C$20,0,$D$4)))*C135/60+F135</f>
        <v>144.219084734531</v>
      </c>
      <c r="G136" s="25">
        <f>G135+('data'!$C$19*F135-'data'!$C$16*G135)*C135/60</f>
        <v>78.21297935081461</v>
      </c>
      <c r="H136" s="25">
        <f>H135+(OFFSET('data'!$C$20,0,$D$4)*F135-OFFSET('data'!$C$17,0,$D$4)*H135)*C135/60</f>
        <v>33.8756179536196</v>
      </c>
      <c r="I136" s="28">
        <f>$A136/60</f>
        <v>2.18333333333333</v>
      </c>
      <c r="J136" s="25">
        <f>F136/'data'!$C$15*1000</f>
        <v>22.0338160960506</v>
      </c>
      <c r="K136" s="25">
        <f>K135+'data'!$G$21*(J135-K135)/60*C135</f>
        <v>5.49058966680768</v>
      </c>
    </row>
    <row r="137" ht="20.05" customHeight="1">
      <c r="A137" s="22">
        <f>$A136+C136</f>
        <v>132</v>
      </c>
      <c r="B137" s="23"/>
      <c r="C137" s="24">
        <v>1</v>
      </c>
      <c r="D137" t="b" s="25">
        <f>D$4</f>
        <v>1</v>
      </c>
      <c r="E137" s="25">
        <v>0</v>
      </c>
      <c r="F137" s="25">
        <f>(E136/60+G137*'data'!$C$16+H137*OFFSET('data'!$C$17,0,$D$4)-F136*(OFFSET('data'!$C$18,0,$D$4)+'data'!$C$19+OFFSET('data'!$C$20,0,$D$4)))*C136/60+F136</f>
        <v>142.683307996097</v>
      </c>
      <c r="G137" s="25">
        <f>G136+('data'!$C$19*F136-'data'!$C$16*G136)*C136/60</f>
        <v>78.8182803627611</v>
      </c>
      <c r="H137" s="25">
        <f>H136+(OFFSET('data'!$C$20,0,$D$4)*F136-OFFSET('data'!$C$17,0,$D$4)*H136)*C136/60</f>
        <v>34.1587852943596</v>
      </c>
      <c r="I137" s="28">
        <f>$A137/60</f>
        <v>2.2</v>
      </c>
      <c r="J137" s="25">
        <f>F137/'data'!$C$15*1000</f>
        <v>21.7991798668612</v>
      </c>
      <c r="K137" s="25">
        <f>K136+'data'!$G$21*(J136-K136)/60*C136</f>
        <v>5.52952320136651</v>
      </c>
    </row>
    <row r="138" ht="20.05" customHeight="1">
      <c r="A138" s="22">
        <f>$A137+C137</f>
        <v>133</v>
      </c>
      <c r="B138" s="23"/>
      <c r="C138" s="24">
        <v>1</v>
      </c>
      <c r="D138" t="b" s="25">
        <f>D$4</f>
        <v>1</v>
      </c>
      <c r="E138" s="25">
        <v>0</v>
      </c>
      <c r="F138" s="25">
        <f>(E137/60+G138*'data'!$C$16+H138*OFFSET('data'!$C$17,0,$D$4)-F137*(OFFSET('data'!$C$18,0,$D$4)+'data'!$C$19+OFFSET('data'!$C$20,0,$D$4)))*C137/60+F137</f>
        <v>141.165620986775</v>
      </c>
      <c r="G138" s="25">
        <f>G137+('data'!$C$19*F137-'data'!$C$16*G137)*C137/60</f>
        <v>79.415447619842</v>
      </c>
      <c r="H138" s="25">
        <f>H137+(OFFSET('data'!$C$20,0,$D$4)*F137-OFFSET('data'!$C$17,0,$D$4)*H137)*C137/60</f>
        <v>34.4388878077732</v>
      </c>
      <c r="I138" s="28">
        <f>$A138/60</f>
        <v>2.21666666666667</v>
      </c>
      <c r="J138" s="25">
        <f>F138/'data'!$C$15*1000</f>
        <v>21.5673073895374</v>
      </c>
      <c r="K138" s="25">
        <f>K137+'data'!$G$21*(J137-K137)/60*C137</f>
        <v>5.56781290517705</v>
      </c>
    </row>
    <row r="139" ht="20.05" customHeight="1">
      <c r="A139" s="22">
        <f>$A138+C138</f>
        <v>134</v>
      </c>
      <c r="B139" s="23"/>
      <c r="C139" s="24">
        <v>1</v>
      </c>
      <c r="D139" t="b" s="25">
        <f>D$4</f>
        <v>1</v>
      </c>
      <c r="E139" s="25">
        <v>0</v>
      </c>
      <c r="F139" s="25">
        <f>(E138/60+G139*'data'!$C$16+H139*OFFSET('data'!$C$17,0,$D$4)-F138*(OFFSET('data'!$C$18,0,$D$4)+'data'!$C$19+OFFSET('data'!$C$20,0,$D$4)))*C138/60+F138</f>
        <v>139.665809473614</v>
      </c>
      <c r="G139" s="25">
        <f>G138+('data'!$C$19*F138-'data'!$C$16*G138)*C138/60</f>
        <v>80.0045781069268</v>
      </c>
      <c r="H139" s="25">
        <f>H138+(OFFSET('data'!$C$20,0,$D$4)*F138-OFFSET('data'!$C$17,0,$D$4)*H138)*C138/60</f>
        <v>34.7159615733335</v>
      </c>
      <c r="I139" s="28">
        <f>$A139/60</f>
        <v>2.23333333333333</v>
      </c>
      <c r="J139" s="25">
        <f>F139/'data'!$C$15*1000</f>
        <v>21.3381659335328</v>
      </c>
      <c r="K139" s="25">
        <f>K138+'data'!$G$21*(J138-K138)/60*C138</f>
        <v>5.60546679778953</v>
      </c>
    </row>
    <row r="140" ht="20.05" customHeight="1">
      <c r="A140" s="22">
        <f>$A139+C139</f>
        <v>135</v>
      </c>
      <c r="B140" s="23"/>
      <c r="C140" s="24">
        <v>1</v>
      </c>
      <c r="D140" t="b" s="25">
        <f>D$4</f>
        <v>1</v>
      </c>
      <c r="E140" s="25">
        <v>0</v>
      </c>
      <c r="F140" s="25">
        <f>(E139/60+G140*'data'!$C$16+H140*OFFSET('data'!$C$17,0,$D$4)-F139*(OFFSET('data'!$C$18,0,$D$4)+'data'!$C$19+OFFSET('data'!$C$20,0,$D$4)))*C139/60+F139</f>
        <v>138.183661761537</v>
      </c>
      <c r="G140" s="25">
        <f>G139+('data'!$C$19*F139-'data'!$C$16*G139)*C139/60</f>
        <v>80.5857676595402</v>
      </c>
      <c r="H140" s="25">
        <f>H139+(OFFSET('data'!$C$20,0,$D$4)*F139-OFFSET('data'!$C$17,0,$D$4)*H139)*C139/60</f>
        <v>34.9900422432482</v>
      </c>
      <c r="I140" s="28">
        <f>$A140/60</f>
        <v>2.25</v>
      </c>
      <c r="J140" s="25">
        <f>F140/'data'!$C$15*1000</f>
        <v>21.1117231560377</v>
      </c>
      <c r="K140" s="25">
        <f>K139+'data'!$G$21*(J139-K139)/60*C139</f>
        <v>5.64249280285118</v>
      </c>
    </row>
    <row r="141" ht="20.05" customHeight="1">
      <c r="A141" s="22">
        <f>$A140+C140</f>
        <v>136</v>
      </c>
      <c r="B141" s="23"/>
      <c r="C141" s="24">
        <v>1</v>
      </c>
      <c r="D141" t="b" s="25">
        <f>D$4</f>
        <v>1</v>
      </c>
      <c r="E141" s="25">
        <v>0</v>
      </c>
      <c r="F141" s="25">
        <f>(E140/60+G141*'data'!$C$16+H141*OFFSET('data'!$C$17,0,$D$4)-F140*(OFFSET('data'!$C$18,0,$D$4)+'data'!$C$19+OFFSET('data'!$C$20,0,$D$4)))*C140/60+F140</f>
        <v>136.718968663272</v>
      </c>
      <c r="G141" s="25">
        <f>G140+('data'!$C$19*F140-'data'!$C$16*G140)*C140/60</f>
        <v>81.15911097747821</v>
      </c>
      <c r="H141" s="25">
        <f>H140+(OFFSET('data'!$C$20,0,$D$4)*F140-OFFSET('data'!$C$17,0,$D$4)*H140)*C140/60</f>
        <v>35.2611650475215</v>
      </c>
      <c r="I141" s="28">
        <f>$A141/60</f>
        <v>2.26666666666667</v>
      </c>
      <c r="J141" s="25">
        <f>F141/'data'!$C$15*1000</f>
        <v>20.8879470973855</v>
      </c>
      <c r="K141" s="25">
        <f>K140+'data'!$G$21*(J140-K140)/60*C140</f>
        <v>5.67889874924442</v>
      </c>
    </row>
    <row r="142" ht="20.05" customHeight="1">
      <c r="A142" s="22">
        <f>$A141+C141</f>
        <v>137</v>
      </c>
      <c r="B142" s="23"/>
      <c r="C142" s="24">
        <v>1</v>
      </c>
      <c r="D142" t="b" s="25">
        <f>D$4</f>
        <v>1</v>
      </c>
      <c r="E142" s="25">
        <v>0</v>
      </c>
      <c r="F142" s="25">
        <f>(E141/60+G142*'data'!$C$16+H142*OFFSET('data'!$C$17,0,$D$4)-F141*(OFFSET('data'!$C$18,0,$D$4)+'data'!$C$19+OFFSET('data'!$C$20,0,$D$4)))*C141/60+F141</f>
        <v>135.271523469648</v>
      </c>
      <c r="G142" s="25">
        <f>G141+('data'!$C$19*F141-'data'!$C$16*G141)*C141/60</f>
        <v>81.7247016382627</v>
      </c>
      <c r="H142" s="25">
        <f>H141+(OFFSET('data'!$C$20,0,$D$4)*F141-OFFSET('data'!$C$17,0,$D$4)*H141)*C141/60</f>
        <v>35.5293647989555</v>
      </c>
      <c r="I142" s="28">
        <f>$A142/60</f>
        <v>2.28333333333333</v>
      </c>
      <c r="J142" s="25">
        <f>F142/'data'!$C$15*1000</f>
        <v>20.6668061765141</v>
      </c>
      <c r="K142" s="25">
        <f>K141+'data'!$G$21*(J141-K141)/60*C141</f>
        <v>5.71469237221162</v>
      </c>
    </row>
    <row r="143" ht="20.05" customHeight="1">
      <c r="A143" s="22">
        <f>$A142+C142</f>
        <v>138</v>
      </c>
      <c r="B143" s="23"/>
      <c r="C143" s="24">
        <v>1</v>
      </c>
      <c r="D143" t="b" s="25">
        <f>D$4</f>
        <v>1</v>
      </c>
      <c r="E143" s="25">
        <v>0</v>
      </c>
      <c r="F143" s="25">
        <f>(E142/60+G143*'data'!$C$16+H143*OFFSET('data'!$C$17,0,$D$4)-F142*(OFFSET('data'!$C$18,0,$D$4)+'data'!$C$19+OFFSET('data'!$C$20,0,$D$4)))*C142/60+F142</f>
        <v>133.841121920234</v>
      </c>
      <c r="G143" s="25">
        <f>G142+('data'!$C$19*F142-'data'!$C$16*G142)*C142/60</f>
        <v>82.28263211043689</v>
      </c>
      <c r="H143" s="25">
        <f>H142+(OFFSET('data'!$C$20,0,$D$4)*F142-OFFSET('data'!$C$17,0,$D$4)*H142)*C142/60</f>
        <v>35.7946758980923</v>
      </c>
      <c r="I143" s="28">
        <f>$A143/60</f>
        <v>2.3</v>
      </c>
      <c r="J143" s="25">
        <f>F143/'data'!$C$15*1000</f>
        <v>20.4482691864804</v>
      </c>
      <c r="K143" s="25">
        <f>K142+'data'!$G$21*(J142-K142)/60*C142</f>
        <v>5.74988131446646</v>
      </c>
    </row>
    <row r="144" ht="20.05" customHeight="1">
      <c r="A144" s="22">
        <f>$A143+C143</f>
        <v>139</v>
      </c>
      <c r="B144" s="23"/>
      <c r="C144" s="24">
        <v>1</v>
      </c>
      <c r="D144" t="b" s="25">
        <f>D$4</f>
        <v>1</v>
      </c>
      <c r="E144" s="25">
        <v>0</v>
      </c>
      <c r="F144" s="25">
        <f>(E143/60+G144*'data'!$C$16+H144*OFFSET('data'!$C$17,0,$D$4)-F143*(OFFSET('data'!$C$18,0,$D$4)+'data'!$C$19+OFFSET('data'!$C$20,0,$D$4)))*C143/60+F143</f>
        <v>132.427562174332</v>
      </c>
      <c r="G144" s="25">
        <f>G143+('data'!$C$19*F143-'data'!$C$16*G143)*C143/60</f>
        <v>82.8329937667031</v>
      </c>
      <c r="H144" s="25">
        <f>H143+(OFFSET('data'!$C$20,0,$D$4)*F143-OFFSET('data'!$C$17,0,$D$4)*H143)*C143/60</f>
        <v>36.0571323380982</v>
      </c>
      <c r="I144" s="28">
        <f>$A144/60</f>
        <v>2.31666666666667</v>
      </c>
      <c r="J144" s="25">
        <f>F144/'data'!$C$15*1000</f>
        <v>20.2323052900286</v>
      </c>
      <c r="K144" s="25">
        <f>K143+'data'!$G$21*(J143-K143)/60*C143</f>
        <v>5.7844731272922</v>
      </c>
    </row>
    <row r="145" ht="20.05" customHeight="1">
      <c r="A145" s="22">
        <f>$A144+C144</f>
        <v>140</v>
      </c>
      <c r="B145" s="23"/>
      <c r="C145" s="24">
        <v>1</v>
      </c>
      <c r="D145" t="b" s="25">
        <f>D$4</f>
        <v>1</v>
      </c>
      <c r="E145" s="25">
        <v>0</v>
      </c>
      <c r="F145" s="25">
        <f>(E144/60+G145*'data'!$C$16+H145*OFFSET('data'!$C$17,0,$D$4)-F144*(OFFSET('data'!$C$18,0,$D$4)+'data'!$C$19+OFFSET('data'!$C$20,0,$D$4)))*C144/60+F144</f>
        <v>131.030644782312</v>
      </c>
      <c r="G145" s="25">
        <f>G144+('data'!$C$19*F144-'data'!$C$16*G144)*C144/60</f>
        <v>83.375876896905</v>
      </c>
      <c r="H145" s="25">
        <f>H144+(OFFSET('data'!$C$20,0,$D$4)*F144-OFFSET('data'!$C$17,0,$D$4)*H144)*C144/60</f>
        <v>36.3167677095891</v>
      </c>
      <c r="I145" s="28">
        <f>$A145/60</f>
        <v>2.33333333333333</v>
      </c>
      <c r="J145" s="25">
        <f>F145/'data'!$C$15*1000</f>
        <v>20.0188840152105</v>
      </c>
      <c r="K145" s="25">
        <f>K144+'data'!$G$21*(J144-K144)/60*C144</f>
        <v>5.81847527162686</v>
      </c>
    </row>
    <row r="146" ht="20.05" customHeight="1">
      <c r="A146" s="22">
        <f>$A145+C145</f>
        <v>141</v>
      </c>
      <c r="B146" s="23"/>
      <c r="C146" s="24">
        <v>1</v>
      </c>
      <c r="D146" t="b" s="25">
        <f>D$4</f>
        <v>1</v>
      </c>
      <c r="E146" s="25">
        <v>0</v>
      </c>
      <c r="F146" s="25">
        <f>(E145/60+G146*'data'!$C$16+H146*OFFSET('data'!$C$17,0,$D$4)-F145*(OFFSET('data'!$C$18,0,$D$4)+'data'!$C$19+OFFSET('data'!$C$20,0,$D$4)))*C145/60+F145</f>
        <v>129.650172657283</v>
      </c>
      <c r="G146" s="25">
        <f>G145+('data'!$C$19*F145-'data'!$C$16*G145)*C145/60</f>
        <v>83.9113707208558</v>
      </c>
      <c r="H146" s="25">
        <f>H145+(OFFSET('data'!$C$20,0,$D$4)*F145-OFFSET('data'!$C$17,0,$D$4)*H145)*C145/60</f>
        <v>36.5736152053995</v>
      </c>
      <c r="I146" s="28">
        <f>$A146/60</f>
        <v>2.35</v>
      </c>
      <c r="J146" s="25">
        <f>F146/'data'!$C$15*1000</f>
        <v>19.8079752510577</v>
      </c>
      <c r="K146" s="25">
        <f>K145+'data'!$G$21*(J145-K145)/60*C145</f>
        <v>5.8518951191356</v>
      </c>
    </row>
    <row r="147" ht="20.05" customHeight="1">
      <c r="A147" s="22">
        <f>$A146+C146</f>
        <v>142</v>
      </c>
      <c r="B147" s="23"/>
      <c r="C147" s="24">
        <v>1</v>
      </c>
      <c r="D147" t="b" s="25">
        <f>D$4</f>
        <v>1</v>
      </c>
      <c r="E147" s="25">
        <v>0</v>
      </c>
      <c r="F147" s="25">
        <f>(E146/60+G147*'data'!$C$16+H147*OFFSET('data'!$C$17,0,$D$4)-F146*(OFFSET('data'!$C$18,0,$D$4)+'data'!$C$19+OFFSET('data'!$C$20,0,$D$4)))*C146/60+F146</f>
        <v>128.285951047108</v>
      </c>
      <c r="G147" s="25">
        <f>G146+('data'!$C$19*F146-'data'!$C$16*G146)*C146/60</f>
        <v>84.43956340101489</v>
      </c>
      <c r="H147" s="25">
        <f>H146+(OFFSET('data'!$C$20,0,$D$4)*F146-OFFSET('data'!$C$17,0,$D$4)*H146)*C146/60</f>
        <v>36.8277076252947</v>
      </c>
      <c r="I147" s="28">
        <f>$A147/60</f>
        <v>2.36666666666667</v>
      </c>
      <c r="J147" s="25">
        <f>F147/'data'!$C$15*1000</f>
        <v>19.5995492433057</v>
      </c>
      <c r="K147" s="25">
        <f>K146+'data'!$G$21*(J146-K146)/60*C146</f>
        <v>5.88473995327034</v>
      </c>
    </row>
    <row r="148" ht="20.05" customHeight="1">
      <c r="A148" s="22">
        <f>$A147+C147</f>
        <v>143</v>
      </c>
      <c r="B148" s="23"/>
      <c r="C148" s="24">
        <v>1</v>
      </c>
      <c r="D148" t="b" s="25">
        <f>D$4</f>
        <v>1</v>
      </c>
      <c r="E148" s="25">
        <v>0</v>
      </c>
      <c r="F148" s="25">
        <f>(E147/60+G148*'data'!$C$16+H148*OFFSET('data'!$C$17,0,$D$4)-F147*(OFFSET('data'!$C$18,0,$D$4)+'data'!$C$19+OFFSET('data'!$C$20,0,$D$4)))*C147/60+F147</f>
        <v>126.937787506741</v>
      </c>
      <c r="G148" s="25">
        <f>G147+('data'!$C$19*F147-'data'!$C$16*G147)*C147/60</f>
        <v>84.960542055014</v>
      </c>
      <c r="H148" s="25">
        <f>H147+(OFFSET('data'!$C$20,0,$D$4)*F147-OFFSET('data'!$C$17,0,$D$4)*H147)*C147/60</f>
        <v>37.0790773806271</v>
      </c>
      <c r="I148" s="28">
        <f>$A148/60</f>
        <v>2.38333333333333</v>
      </c>
      <c r="J148" s="25">
        <f>F148/'data'!$C$15*1000</f>
        <v>19.3935765901682</v>
      </c>
      <c r="K148" s="25">
        <f>K147+'data'!$G$21*(J147-K147)/60*C147</f>
        <v>5.91701697031687</v>
      </c>
    </row>
    <row r="149" ht="20.05" customHeight="1">
      <c r="A149" s="22">
        <f>$A148+C148</f>
        <v>144</v>
      </c>
      <c r="B149" s="23"/>
      <c r="C149" s="24">
        <v>1</v>
      </c>
      <c r="D149" t="b" s="25">
        <f>D$4</f>
        <v>1</v>
      </c>
      <c r="E149" s="25">
        <v>0</v>
      </c>
      <c r="F149" s="25">
        <f>(E148/60+G149*'data'!$C$16+H149*OFFSET('data'!$C$17,0,$D$4)-F148*(OFFSET('data'!$C$18,0,$D$4)+'data'!$C$19+OFFSET('data'!$C$20,0,$D$4)))*C148/60+F148</f>
        <v>125.605491870897</v>
      </c>
      <c r="G149" s="25">
        <f>G148+('data'!$C$19*F148-'data'!$C$16*G148)*C148/60</f>
        <v>85.4743927680349</v>
      </c>
      <c r="H149" s="25">
        <f>H148+(OFFSET('data'!$C$20,0,$D$4)*F148-OFFSET('data'!$C$17,0,$D$4)*H148)*C148/60</f>
        <v>37.3277564989377</v>
      </c>
      <c r="I149" s="28">
        <f>$A149/60</f>
        <v>2.4</v>
      </c>
      <c r="J149" s="25">
        <f>F149/'data'!$C$15*1000</f>
        <v>19.1900282381606</v>
      </c>
      <c r="K149" s="25">
        <f>K148+'data'!$G$21*(J148-K148)/60*C148</f>
        <v>5.94873328042952</v>
      </c>
    </row>
    <row r="150" ht="20.05" customHeight="1">
      <c r="A150" s="22">
        <f>$A149+C149</f>
        <v>145</v>
      </c>
      <c r="B150" s="23"/>
      <c r="C150" s="24">
        <v>1</v>
      </c>
      <c r="D150" t="b" s="25">
        <f>D$4</f>
        <v>1</v>
      </c>
      <c r="E150" s="25">
        <v>0</v>
      </c>
      <c r="F150" s="25">
        <f>(E149/60+G150*'data'!$C$16+H150*OFFSET('data'!$C$17,0,$D$4)-F149*(OFFSET('data'!$C$18,0,$D$4)+'data'!$C$19+OFFSET('data'!$C$20,0,$D$4)))*C149/60+F149</f>
        <v>124.288876227046</v>
      </c>
      <c r="G150" s="25">
        <f>G149+('data'!$C$19*F149-'data'!$C$16*G149)*C149/60</f>
        <v>85.9812006050407</v>
      </c>
      <c r="H150" s="25">
        <f>H149+(OFFSET('data'!$C$20,0,$D$4)*F149-OFFSET('data'!$C$17,0,$D$4)*H149)*C149/60</f>
        <v>37.5737766285025</v>
      </c>
      <c r="I150" s="28">
        <f>$A150/60</f>
        <v>2.41666666666667</v>
      </c>
      <c r="J150" s="25">
        <f>F150/'data'!$C$15*1000</f>
        <v>18.9888754779749</v>
      </c>
      <c r="K150" s="25">
        <f>K149+'data'!$G$21*(J149-K149)/60*C149</f>
        <v>5.97989590865355</v>
      </c>
    </row>
    <row r="151" ht="20.05" customHeight="1">
      <c r="A151" s="22">
        <f>$A150+C150</f>
        <v>146</v>
      </c>
      <c r="B151" s="23"/>
      <c r="C151" s="24">
        <v>1</v>
      </c>
      <c r="D151" t="b" s="25">
        <f>D$4</f>
        <v>1</v>
      </c>
      <c r="E151" s="25">
        <v>0</v>
      </c>
      <c r="F151" s="25">
        <f>(E150/60+G151*'data'!$C$16+H151*OFFSET('data'!$C$17,0,$D$4)-F150*(OFFSET('data'!$C$18,0,$D$4)+'data'!$C$19+OFFSET('data'!$C$20,0,$D$4)))*C150/60+F150</f>
        <v>122.987754888725</v>
      </c>
      <c r="G151" s="25">
        <f>G150+('data'!$C$19*F150-'data'!$C$16*G150)*C150/60</f>
        <v>86.4810496228624</v>
      </c>
      <c r="H151" s="25">
        <f>H150+(OFFSET('data'!$C$20,0,$D$4)*F150-OFFSET('data'!$C$17,0,$D$4)*H150)*C150/60</f>
        <v>37.8171690428255</v>
      </c>
      <c r="I151" s="28">
        <f>$A151/60</f>
        <v>2.43333333333333</v>
      </c>
      <c r="J151" s="25">
        <f>F151/'data'!$C$15*1000</f>
        <v>18.7900899404021</v>
      </c>
      <c r="K151" s="25">
        <f>K150+'data'!$G$21*(J150-K150)/60*C150</f>
        <v>6.01051179593549</v>
      </c>
    </row>
    <row r="152" ht="20.05" customHeight="1">
      <c r="A152" s="22">
        <f>$A151+C151</f>
        <v>147</v>
      </c>
      <c r="B152" s="23"/>
      <c r="C152" s="24">
        <v>1</v>
      </c>
      <c r="D152" t="b" s="25">
        <f>D$4</f>
        <v>1</v>
      </c>
      <c r="E152" s="25">
        <v>0</v>
      </c>
      <c r="F152" s="25">
        <f>(E151/60+G152*'data'!$C$16+H152*OFFSET('data'!$C$17,0,$D$4)-F151*(OFFSET('data'!$C$18,0,$D$4)+'data'!$C$19+OFFSET('data'!$C$20,0,$D$4)))*C151/60+F151</f>
        <v>121.701944369166</v>
      </c>
      <c r="G152" s="25">
        <f>G151+('data'!$C$19*F151-'data'!$C$16*G151)*C151/60</f>
        <v>86.9740228821417</v>
      </c>
      <c r="H152" s="25">
        <f>H151+(OFFSET('data'!$C$20,0,$D$4)*F151-OFFSET('data'!$C$17,0,$D$4)*H151)*C151/60</f>
        <v>38.0579646450786</v>
      </c>
      <c r="I152" s="28">
        <f>$A152/60</f>
        <v>2.45</v>
      </c>
      <c r="J152" s="25">
        <f>F152/'data'!$C$15*1000</f>
        <v>18.5936435923028</v>
      </c>
      <c r="K152" s="25">
        <f>K151+'data'!$G$21*(J151-K151)/60*C151</f>
        <v>6.04058780012143</v>
      </c>
    </row>
    <row r="153" ht="20.05" customHeight="1">
      <c r="A153" s="22">
        <f>$A152+C152</f>
        <v>148</v>
      </c>
      <c r="B153" s="23"/>
      <c r="C153" s="24">
        <v>1</v>
      </c>
      <c r="D153" t="b" s="25">
        <f>D$4</f>
        <v>1</v>
      </c>
      <c r="E153" s="25">
        <v>0</v>
      </c>
      <c r="F153" s="25">
        <f>(E152/60+G153*'data'!$C$16+H153*OFFSET('data'!$C$17,0,$D$4)-F152*(OFFSET('data'!$C$18,0,$D$4)+'data'!$C$19+OFFSET('data'!$C$20,0,$D$4)))*C152/60+F152</f>
        <v>120.431263355240</v>
      </c>
      <c r="G153" s="25">
        <f>G152+('data'!$C$19*F152-'data'!$C$16*G152)*C152/60</f>
        <v>87.4602024591328</v>
      </c>
      <c r="H153" s="25">
        <f>H152+(OFFSET('data'!$C$20,0,$D$4)*F152-OFFSET('data'!$C$17,0,$D$4)*H152)*C152/60</f>
        <v>38.2961939724882</v>
      </c>
      <c r="I153" s="28">
        <f>$A153/60</f>
        <v>2.46666666666667</v>
      </c>
      <c r="J153" s="25">
        <f>F153/'data'!$C$15*1000</f>
        <v>18.3995087326264</v>
      </c>
      <c r="K153" s="25">
        <f>K152+'data'!$G$21*(J152-K152)/60*C152</f>
        <v>6.07013069694353</v>
      </c>
    </row>
    <row r="154" ht="20.05" customHeight="1">
      <c r="A154" s="22">
        <f>$A153+C153</f>
        <v>149</v>
      </c>
      <c r="B154" s="23"/>
      <c r="C154" s="24">
        <v>1</v>
      </c>
      <c r="D154" t="b" s="25">
        <f>D$4</f>
        <v>1</v>
      </c>
      <c r="E154" s="25">
        <v>0</v>
      </c>
      <c r="F154" s="25">
        <f>(E153/60+G154*'data'!$C$16+H154*OFFSET('data'!$C$17,0,$D$4)-F153*(OFFSET('data'!$C$18,0,$D$4)+'data'!$C$19+OFFSET('data'!$C$20,0,$D$4)))*C153/60+F153</f>
        <v>119.175532681702</v>
      </c>
      <c r="G154" s="25">
        <f>G153+('data'!$C$19*F153-'data'!$C$16*G153)*C153/60</f>
        <v>87.9396694573641</v>
      </c>
      <c r="H154" s="25">
        <f>H153+(OFFSET('data'!$C$20,0,$D$4)*F153-OFFSET('data'!$C$17,0,$D$4)*H153)*C153/60</f>
        <v>38.5318872006707</v>
      </c>
      <c r="I154" s="28">
        <f>$A154/60</f>
        <v>2.48333333333333</v>
      </c>
      <c r="J154" s="25">
        <f>F154/'data'!$C$15*1000</f>
        <v>18.2076579884767</v>
      </c>
      <c r="K154" s="25">
        <f>K153+'data'!$G$21*(J153-K153)/60*C153</f>
        <v>6.09914718099483</v>
      </c>
    </row>
    <row r="155" ht="20.05" customHeight="1">
      <c r="A155" s="22">
        <f>$A154+C154</f>
        <v>150</v>
      </c>
      <c r="B155" s="23"/>
      <c r="C155" s="24">
        <v>1</v>
      </c>
      <c r="D155" t="b" s="25">
        <f>D$4</f>
        <v>1</v>
      </c>
      <c r="E155" s="25">
        <v>0</v>
      </c>
      <c r="F155" s="25">
        <f>(E154/60+G155*'data'!$C$16+H155*OFFSET('data'!$C$17,0,$D$4)-F154*(OFFSET('data'!$C$18,0,$D$4)+'data'!$C$19+OFFSET('data'!$C$20,0,$D$4)))*C154/60+F154</f>
        <v>117.934575305752</v>
      </c>
      <c r="G155" s="25">
        <f>G154+('data'!$C$19*F154-'data'!$C$16*G154)*C154/60</f>
        <v>88.4125040191621</v>
      </c>
      <c r="H155" s="25">
        <f>H154+(OFFSET('data'!$C$20,0,$D$4)*F154-OFFSET('data'!$C$17,0,$D$4)*H154)*C154/60</f>
        <v>38.7650741479159</v>
      </c>
      <c r="I155" s="28">
        <f>$A155/60</f>
        <v>2.5</v>
      </c>
      <c r="J155" s="25">
        <f>F155/'data'!$C$15*1000</f>
        <v>18.0180643112249</v>
      </c>
      <c r="K155" s="25">
        <f>K154+'data'!$G$21*(J154-K154)/60*C154</f>
        <v>6.12764386669247</v>
      </c>
    </row>
    <row r="156" ht="20.05" customHeight="1">
      <c r="A156" s="22">
        <f>$A155+C155</f>
        <v>151</v>
      </c>
      <c r="B156" s="23"/>
      <c r="C156" s="24">
        <v>1</v>
      </c>
      <c r="D156" t="b" s="25">
        <f>D$4</f>
        <v>1</v>
      </c>
      <c r="E156" s="25">
        <v>0</v>
      </c>
      <c r="F156" s="25">
        <f>(E155/60+G156*'data'!$C$16+H156*OFFSET('data'!$C$17,0,$D$4)-F155*(OFFSET('data'!$C$18,0,$D$4)+'data'!$C$19+OFFSET('data'!$C$20,0,$D$4)))*C155/60+F155</f>
        <v>116.708216281887</v>
      </c>
      <c r="G156" s="25">
        <f>G155+('data'!$C$19*F155-'data'!$C$16*G155)*C155/60</f>
        <v>88.87878533703839</v>
      </c>
      <c r="H156" s="25">
        <f>H155+(OFFSET('data'!$C$20,0,$D$4)*F155-OFFSET('data'!$C$17,0,$D$4)*H155)*C155/60</f>
        <v>38.9957842794202</v>
      </c>
      <c r="I156" s="28">
        <f>$A156/60</f>
        <v>2.51666666666667</v>
      </c>
      <c r="J156" s="25">
        <f>F156/'data'!$C$15*1000</f>
        <v>17.8307009726673</v>
      </c>
      <c r="K156" s="25">
        <f>K155+'data'!$G$21*(J155-K155)/60*C155</f>
        <v>6.15562728922956</v>
      </c>
    </row>
    <row r="157" ht="20.05" customHeight="1">
      <c r="A157" s="22">
        <f>$A156+C156</f>
        <v>152</v>
      </c>
      <c r="B157" s="23"/>
      <c r="C157" s="24">
        <v>1</v>
      </c>
      <c r="D157" t="b" s="25">
        <f>D$4</f>
        <v>1</v>
      </c>
      <c r="E157" s="25">
        <v>0</v>
      </c>
      <c r="F157" s="25">
        <f>(E156/60+G157*'data'!$C$16+H157*OFFSET('data'!$C$17,0,$D$4)-F156*(OFFSET('data'!$C$18,0,$D$4)+'data'!$C$19+OFFSET('data'!$C$20,0,$D$4)))*C156/60+F156</f>
        <v>115.496282737058</v>
      </c>
      <c r="G157" s="25">
        <f>G156+('data'!$C$19*F156-'data'!$C$16*G156)*C156/60</f>
        <v>89.3385916649422</v>
      </c>
      <c r="H157" s="25">
        <f>H156+(OFFSET('data'!$C$20,0,$D$4)*F156-OFFSET('data'!$C$17,0,$D$4)*H156)*C156/60</f>
        <v>39.2240467114693</v>
      </c>
      <c r="I157" s="28">
        <f>$A157/60</f>
        <v>2.53333333333333</v>
      </c>
      <c r="J157" s="25">
        <f>F157/'data'!$C$15*1000</f>
        <v>17.6455415612305</v>
      </c>
      <c r="K157" s="25">
        <f>K156+'data'!$G$21*(J156-K156)/60*C156</f>
        <v>6.1831039055157</v>
      </c>
    </row>
    <row r="158" ht="20.05" customHeight="1">
      <c r="A158" s="22">
        <f>$A157+C157</f>
        <v>153</v>
      </c>
      <c r="B158" s="23"/>
      <c r="C158" s="24">
        <v>1</v>
      </c>
      <c r="D158" t="b" s="25">
        <f>D$4</f>
        <v>1</v>
      </c>
      <c r="E158" s="25">
        <v>0</v>
      </c>
      <c r="F158" s="25">
        <f>(E157/60+G158*'data'!$C$16+H158*OFFSET('data'!$C$17,0,$D$4)-F157*(OFFSET('data'!$C$18,0,$D$4)+'data'!$C$19+OFFSET('data'!$C$20,0,$D$4)))*C157/60+F157</f>
        <v>114.298603846116</v>
      </c>
      <c r="G158" s="25">
        <f>G157+('data'!$C$19*F157-'data'!$C$16*G157)*C157/60</f>
        <v>89.79200032937889</v>
      </c>
      <c r="H158" s="25">
        <f>H157+(OFFSET('data'!$C$20,0,$D$4)*F157-OFFSET('data'!$C$17,0,$D$4)*H157)*C157/60</f>
        <v>39.4498902155715</v>
      </c>
      <c r="I158" s="28">
        <f>$A158/60</f>
        <v>2.55</v>
      </c>
      <c r="J158" s="25">
        <f>F158/'data'!$C$15*1000</f>
        <v>17.4625599782194</v>
      </c>
      <c r="K158" s="25">
        <f>K157+'data'!$G$21*(J157-K157)/60*C157</f>
        <v>6.2100800951064</v>
      </c>
    </row>
    <row r="159" ht="20.05" customHeight="1">
      <c r="A159" s="22">
        <f>$A158+C158</f>
        <v>154</v>
      </c>
      <c r="B159" s="23"/>
      <c r="C159" s="24">
        <v>1</v>
      </c>
      <c r="D159" t="b" s="25">
        <f>D$4</f>
        <v>1</v>
      </c>
      <c r="E159" s="25">
        <v>0</v>
      </c>
      <c r="F159" s="25">
        <f>(E158/60+G159*'data'!$C$16+H159*OFFSET('data'!$C$17,0,$D$4)-F158*(OFFSET('data'!$C$18,0,$D$4)+'data'!$C$19+OFFSET('data'!$C$20,0,$D$4)))*C158/60+F158</f>
        <v>113.115010807554</v>
      </c>
      <c r="G159" s="25">
        <f>G158+('data'!$C$19*F158-'data'!$C$16*G158)*C158/60</f>
        <v>90.23908774039769</v>
      </c>
      <c r="H159" s="25">
        <f>H158+(OFFSET('data'!$C$20,0,$D$4)*F158-OFFSET('data'!$C$17,0,$D$4)*H158)*C158/60</f>
        <v>39.6733432225422</v>
      </c>
      <c r="I159" s="28">
        <f>$A159/60</f>
        <v>2.56666666666667</v>
      </c>
      <c r="J159" s="25">
        <f>F159/'data'!$C$15*1000</f>
        <v>17.2817304341113</v>
      </c>
      <c r="K159" s="25">
        <f>K158+'data'!$G$21*(J158-K158)/60*C158</f>
        <v>6.23656216112149</v>
      </c>
    </row>
    <row r="160" ht="20.05" customHeight="1">
      <c r="A160" s="22">
        <f>$A159+C159</f>
        <v>155</v>
      </c>
      <c r="B160" s="23"/>
      <c r="C160" s="24">
        <v>1</v>
      </c>
      <c r="D160" t="b" s="25">
        <f>D$4</f>
        <v>1</v>
      </c>
      <c r="E160" s="25">
        <v>0</v>
      </c>
      <c r="F160" s="25">
        <f>(E159/60+G160*'data'!$C$16+H160*OFFSET('data'!$C$17,0,$D$4)-F159*(OFFSET('data'!$C$18,0,$D$4)+'data'!$C$19+OFFSET('data'!$C$20,0,$D$4)))*C159/60+F159</f>
        <v>111.945336819532</v>
      </c>
      <c r="G160" s="25">
        <f>G159+('data'!$C$19*F159-'data'!$C$16*G159)*C159/60</f>
        <v>90.67992940244849</v>
      </c>
      <c r="H160" s="25">
        <f>H159+(OFFSET('data'!$C$20,0,$D$4)*F159-OFFSET('data'!$C$17,0,$D$4)*H159)*C159/60</f>
        <v>39.8944338265396</v>
      </c>
      <c r="I160" s="28">
        <f>$A160/60</f>
        <v>2.58333333333333</v>
      </c>
      <c r="J160" s="25">
        <f>F160/'data'!$C$15*1000</f>
        <v>17.1030274448928</v>
      </c>
      <c r="K160" s="25">
        <f>K159+'data'!$G$21*(J159-K159)/60*C159</f>
        <v>6.26255633115258</v>
      </c>
    </row>
    <row r="161" ht="20.05" customHeight="1">
      <c r="A161" s="22">
        <f>$A160+C160</f>
        <v>156</v>
      </c>
      <c r="B161" s="23"/>
      <c r="C161" s="24">
        <v>1</v>
      </c>
      <c r="D161" t="b" s="25">
        <f>D$4</f>
        <v>1</v>
      </c>
      <c r="E161" s="25">
        <v>0</v>
      </c>
      <c r="F161" s="25">
        <f>(E160/60+G161*'data'!$C$16+H161*OFFSET('data'!$C$17,0,$D$4)-F160*(OFFSET('data'!$C$18,0,$D$4)+'data'!$C$19+OFFSET('data'!$C$20,0,$D$4)))*C160/60+F160</f>
        <v>110.789417056191</v>
      </c>
      <c r="G161" s="25">
        <f>G160+('data'!$C$19*F160-'data'!$C$16*G160)*C160/60</f>
        <v>91.1145999251104</v>
      </c>
      <c r="H161" s="25">
        <f>H160+(OFFSET('data'!$C$20,0,$D$4)*F160-OFFSET('data'!$C$17,0,$D$4)*H160)*C160/60</f>
        <v>40.1131897890529</v>
      </c>
      <c r="I161" s="28">
        <f>$A161/60</f>
        <v>2.6</v>
      </c>
      <c r="J161" s="25">
        <f>F161/'data'!$C$15*1000</f>
        <v>16.9264258284415</v>
      </c>
      <c r="K161" s="25">
        <f>K160+'data'!$G$21*(J160-K160)/60*C160</f>
        <v>6.28806875815985</v>
      </c>
    </row>
    <row r="162" ht="20.05" customHeight="1">
      <c r="A162" s="22">
        <f>$A161+C161</f>
        <v>157</v>
      </c>
      <c r="B162" s="23"/>
      <c r="C162" s="24">
        <v>1</v>
      </c>
      <c r="D162" t="b" s="25">
        <f>D$4</f>
        <v>1</v>
      </c>
      <c r="E162" s="25">
        <v>0</v>
      </c>
      <c r="F162" s="25">
        <f>(E161/60+G162*'data'!$C$16+H162*OFFSET('data'!$C$17,0,$D$4)-F161*(OFFSET('data'!$C$18,0,$D$4)+'data'!$C$19+OFFSET('data'!$C$20,0,$D$4)))*C161/60+F161</f>
        <v>109.647088644240</v>
      </c>
      <c r="G162" s="25">
        <f>G161+('data'!$C$19*F161-'data'!$C$16*G161)*C161/60</f>
        <v>91.54317303369309</v>
      </c>
      <c r="H162" s="25">
        <f>H161+(OFFSET('data'!$C$20,0,$D$4)*F161-OFFSET('data'!$C$17,0,$D$4)*H161)*C161/60</f>
        <v>40.3296385428431</v>
      </c>
      <c r="I162" s="28">
        <f>$A162/60</f>
        <v>2.61666666666667</v>
      </c>
      <c r="J162" s="25">
        <f>F162/'data'!$C$15*1000</f>
        <v>16.7519007009485</v>
      </c>
      <c r="K162" s="25">
        <f>K161+'data'!$G$21*(J161-K161)/60*C161</f>
        <v>6.31310552135816</v>
      </c>
    </row>
    <row r="163" ht="20.05" customHeight="1">
      <c r="A163" s="22">
        <f>$A162+C162</f>
        <v>158</v>
      </c>
      <c r="B163" s="23"/>
      <c r="C163" s="24">
        <v>1</v>
      </c>
      <c r="D163" t="b" s="25">
        <f>D$4</f>
        <v>1</v>
      </c>
      <c r="E163" s="25">
        <v>0</v>
      </c>
      <c r="F163" s="25">
        <f>(E162/60+G163*'data'!$C$16+H163*OFFSET('data'!$C$17,0,$D$4)-F162*(OFFSET('data'!$C$18,0,$D$4)+'data'!$C$19+OFFSET('data'!$C$20,0,$D$4)))*C162/60+F162</f>
        <v>108.518190639829</v>
      </c>
      <c r="G163" s="25">
        <f>G162+('data'!$C$19*F162-'data'!$C$16*G162)*C162/60</f>
        <v>91.96572157971281</v>
      </c>
      <c r="H163" s="25">
        <f>H162+(OFFSET('data'!$C$20,0,$D$4)*F162-OFFSET('data'!$C$17,0,$D$4)*H162)*C162/60</f>
        <v>40.5438071958374</v>
      </c>
      <c r="I163" s="28">
        <f>$A163/60</f>
        <v>2.63333333333333</v>
      </c>
      <c r="J163" s="25">
        <f>F163/'data'!$C$15*1000</f>
        <v>16.5794274733852</v>
      </c>
      <c r="K163" s="25">
        <f>K162+'data'!$G$21*(J162-K162)/60*C162</f>
        <v>6.33767262709267</v>
      </c>
    </row>
    <row r="164" ht="20.05" customHeight="1">
      <c r="A164" s="22">
        <f>$A163+C163</f>
        <v>159</v>
      </c>
      <c r="B164" s="23"/>
      <c r="C164" s="24">
        <v>1</v>
      </c>
      <c r="D164" t="b" s="25">
        <f>D$4</f>
        <v>1</v>
      </c>
      <c r="E164" s="25">
        <v>0</v>
      </c>
      <c r="F164" s="25">
        <f>(E163/60+G164*'data'!$C$16+H164*OFFSET('data'!$C$17,0,$D$4)-F163*(OFFSET('data'!$C$18,0,$D$4)+'data'!$C$19+OFFSET('data'!$C$20,0,$D$4)))*C163/60+F163</f>
        <v>107.402564005690</v>
      </c>
      <c r="G164" s="25">
        <f>G163+('data'!$C$19*F163-'data'!$C$16*G163)*C163/60</f>
        <v>92.3823175512436</v>
      </c>
      <c r="H164" s="25">
        <f>H163+(OFFSET('data'!$C$20,0,$D$4)*F163-OFFSET('data'!$C$17,0,$D$4)*H163)*C163/60</f>
        <v>40.7557225349771</v>
      </c>
      <c r="I164" s="28">
        <f>$A164/60</f>
        <v>2.65</v>
      </c>
      <c r="J164" s="25">
        <f>F164/'data'!$C$15*1000</f>
        <v>16.408981848011</v>
      </c>
      <c r="K164" s="25">
        <f>K163+'data'!$G$21*(J163-K163)/60*C163</f>
        <v>6.36177600970408</v>
      </c>
    </row>
    <row r="165" ht="20.05" customHeight="1">
      <c r="A165" s="22">
        <f>$A164+C164</f>
        <v>160</v>
      </c>
      <c r="B165" s="23"/>
      <c r="C165" s="24">
        <v>1</v>
      </c>
      <c r="D165" t="b" s="25">
        <f>D$4</f>
        <v>1</v>
      </c>
      <c r="E165" s="25">
        <v>0</v>
      </c>
      <c r="F165" s="25">
        <f>(E164/60+G165*'data'!$C$16+H165*OFFSET('data'!$C$17,0,$D$4)-F164*(OFFSET('data'!$C$18,0,$D$4)+'data'!$C$19+OFFSET('data'!$C$20,0,$D$4)))*C164/60+F164</f>
        <v>106.300051588549</v>
      </c>
      <c r="G165" s="25">
        <f>G164+('data'!$C$19*F164-'data'!$C$16*G164)*C164/60</f>
        <v>92.7930320831468</v>
      </c>
      <c r="H165" s="25">
        <f>H164+(OFFSET('data'!$C$20,0,$D$4)*F164-OFFSET('data'!$C$17,0,$D$4)*H164)*C164/60</f>
        <v>40.965411030020</v>
      </c>
      <c r="I165" s="28">
        <f>$A165/60</f>
        <v>2.66666666666667</v>
      </c>
      <c r="J165" s="25">
        <f>F165/'data'!$C$15*1000</f>
        <v>16.2405398149221</v>
      </c>
      <c r="K165" s="25">
        <f>K164+'data'!$G$21*(J164-K164)/60*C164</f>
        <v>6.38542153238362</v>
      </c>
    </row>
    <row r="166" ht="20.05" customHeight="1">
      <c r="A166" s="22">
        <f>$A165+C165</f>
        <v>161</v>
      </c>
      <c r="B166" s="23"/>
      <c r="C166" s="24">
        <v>1</v>
      </c>
      <c r="D166" t="b" s="25">
        <f>D$4</f>
        <v>1</v>
      </c>
      <c r="E166" s="25">
        <v>0</v>
      </c>
      <c r="F166" s="25">
        <f>(E165/60+G166*'data'!$C$16+H166*OFFSET('data'!$C$17,0,$D$4)-F165*(OFFSET('data'!$C$18,0,$D$4)+'data'!$C$19+OFFSET('data'!$C$20,0,$D$4)))*C165/60+F165</f>
        <v>105.210498096811</v>
      </c>
      <c r="G166" s="25">
        <f>G165+('data'!$C$19*F165-'data'!$C$16*G165)*C165/60</f>
        <v>93.1979354671787</v>
      </c>
      <c r="H166" s="25">
        <f>H165+(OFFSET('data'!$C$20,0,$D$4)*F165-OFFSET('data'!$C$17,0,$D$4)*H165)*C165/60</f>
        <v>41.172898837298</v>
      </c>
      <c r="I166" s="28">
        <f>$A166/60</f>
        <v>2.68333333333333</v>
      </c>
      <c r="J166" s="25">
        <f>F166/'data'!$C$15*1000</f>
        <v>16.0740776486426</v>
      </c>
      <c r="K166" s="25">
        <f>K165+'data'!$G$21*(J165-K165)/60*C165</f>
        <v>6.4086149880179</v>
      </c>
    </row>
    <row r="167" ht="20.05" customHeight="1">
      <c r="A167" s="22">
        <f>$A166+C166</f>
        <v>162</v>
      </c>
      <c r="B167" s="23"/>
      <c r="C167" s="24">
        <v>1</v>
      </c>
      <c r="D167" t="b" s="25">
        <f>D$4</f>
        <v>1</v>
      </c>
      <c r="E167" s="25">
        <v>0</v>
      </c>
      <c r="F167" s="25">
        <f>(E166/60+G167*'data'!$C$16+H167*OFFSET('data'!$C$17,0,$D$4)-F166*(OFFSET('data'!$C$18,0,$D$4)+'data'!$C$19+OFFSET('data'!$C$20,0,$D$4)))*C166/60+F166</f>
        <v>104.133750078503</v>
      </c>
      <c r="G167" s="25">
        <f>G166+('data'!$C$19*F166-'data'!$C$16*G166)*C166/60</f>
        <v>93.59709716197879</v>
      </c>
      <c r="H167" s="25">
        <f>H166+(OFFSET('data'!$C$20,0,$D$4)*F166-OFFSET('data'!$C$17,0,$D$4)*H166)*C166/60</f>
        <v>41.378211803430</v>
      </c>
      <c r="I167" s="28">
        <f>$A167/60</f>
        <v>2.7</v>
      </c>
      <c r="J167" s="25">
        <f>F167/'data'!$C$15*1000</f>
        <v>15.909571904754</v>
      </c>
      <c r="K167" s="25">
        <f>K166+'data'!$G$21*(J166-K166)/60*C166</f>
        <v>6.43136210002377</v>
      </c>
    </row>
    <row r="168" ht="20.05" customHeight="1">
      <c r="A168" s="22">
        <f>$A167+C167</f>
        <v>163</v>
      </c>
      <c r="B168" s="23"/>
      <c r="C168" s="24">
        <v>1</v>
      </c>
      <c r="D168" t="b" s="25">
        <f>D$4</f>
        <v>1</v>
      </c>
      <c r="E168" s="25">
        <v>0</v>
      </c>
      <c r="F168" s="25">
        <f>(E167/60+G168*'data'!$C$16+H168*OFFSET('data'!$C$17,0,$D$4)-F167*(OFFSET('data'!$C$18,0,$D$4)+'data'!$C$19+OFFSET('data'!$C$20,0,$D$4)))*C167/60+F167</f>
        <v>103.069655899482</v>
      </c>
      <c r="G168" s="25">
        <f>G167+('data'!$C$19*F167-'data'!$C$16*G167)*C167/60</f>
        <v>93.99058580293929</v>
      </c>
      <c r="H168" s="25">
        <f>H167+(OFFSET('data'!$C$20,0,$D$4)*F167-OFFSET('data'!$C$17,0,$D$4)*H167)*C167/60</f>
        <v>41.5813754689905</v>
      </c>
      <c r="I168" s="28">
        <f>$A168/60</f>
        <v>2.71666666666667</v>
      </c>
      <c r="J168" s="25">
        <f>F168/'data'!$C$15*1000</f>
        <v>15.7469994165664</v>
      </c>
      <c r="K168" s="25">
        <f>K167+'data'!$G$21*(J167-K167)/60*C167</f>
        <v>6.45366852317325</v>
      </c>
    </row>
    <row r="169" ht="20.05" customHeight="1">
      <c r="A169" s="22">
        <f>$A168+C168</f>
        <v>164</v>
      </c>
      <c r="B169" s="23"/>
      <c r="C169" s="24">
        <v>1</v>
      </c>
      <c r="D169" t="b" s="25">
        <f>D$4</f>
        <v>1</v>
      </c>
      <c r="E169" s="25">
        <v>0</v>
      </c>
      <c r="F169" s="25">
        <f>(E168/60+G169*'data'!$C$16+H169*OFFSET('data'!$C$17,0,$D$4)-F168*(OFFSET('data'!$C$18,0,$D$4)+'data'!$C$19+OFFSET('data'!$C$20,0,$D$4)))*C168/60+F168</f>
        <v>102.018065721898</v>
      </c>
      <c r="G169" s="25">
        <f>G168+('data'!$C$19*F168-'data'!$C$16*G168)*C168/60</f>
        <v>94.3784692119585</v>
      </c>
      <c r="H169" s="25">
        <f>H168+(OFFSET('data'!$C$20,0,$D$4)*F168-OFFSET('data'!$C$17,0,$D$4)*H168)*C168/60</f>
        <v>41.7824150721356</v>
      </c>
      <c r="I169" s="28">
        <f>$A169/60</f>
        <v>2.73333333333333</v>
      </c>
      <c r="J169" s="25">
        <f>F169/'data'!$C$15*1000</f>
        <v>15.5863372918279</v>
      </c>
      <c r="K169" s="25">
        <f>K168+'data'!$G$21*(J168-K168)/60*C168</f>
        <v>6.47553984440869</v>
      </c>
    </row>
    <row r="170" ht="20.05" customHeight="1">
      <c r="A170" s="22">
        <f>$A169+C169</f>
        <v>165</v>
      </c>
      <c r="B170" s="23"/>
      <c r="C170" s="24">
        <v>1</v>
      </c>
      <c r="D170" t="b" s="25">
        <f>D$4</f>
        <v>1</v>
      </c>
      <c r="E170" s="25">
        <v>0</v>
      </c>
      <c r="F170" s="25">
        <f>(E169/60+G170*'data'!$C$16+H170*OFFSET('data'!$C$17,0,$D$4)-F169*(OFFSET('data'!$C$18,0,$D$4)+'data'!$C$19+OFFSET('data'!$C$20,0,$D$4)))*C169/60+F169</f>
        <v>100.978831482917</v>
      </c>
      <c r="G170" s="25">
        <f>G169+('data'!$C$19*F169-'data'!$C$16*G169)*C169/60</f>
        <v>94.7608144070776</v>
      </c>
      <c r="H170" s="25">
        <f>H169+(OFFSET('data'!$C$20,0,$D$4)*F169-OFFSET('data'!$C$17,0,$D$4)*H169)*C169/60</f>
        <v>41.981355552185</v>
      </c>
      <c r="I170" s="28">
        <f>$A170/60</f>
        <v>2.75</v>
      </c>
      <c r="J170" s="25">
        <f>F170/'data'!$C$15*1000</f>
        <v>15.4275629094736</v>
      </c>
      <c r="K170" s="25">
        <f>K169+'data'!$G$21*(J169-K169)/60*C169</f>
        <v>6.4969815836483</v>
      </c>
    </row>
    <row r="171" ht="20.05" customHeight="1">
      <c r="A171" s="22">
        <f>$A170+C170</f>
        <v>166</v>
      </c>
      <c r="B171" s="23"/>
      <c r="C171" s="24">
        <v>1</v>
      </c>
      <c r="D171" t="b" s="25">
        <f>D$4</f>
        <v>1</v>
      </c>
      <c r="E171" s="25">
        <v>0</v>
      </c>
      <c r="F171" s="25">
        <f>(E170/60+G171*'data'!$C$16+H171*OFFSET('data'!$C$17,0,$D$4)-F170*(OFFSET('data'!$C$18,0,$D$4)+'data'!$C$19+OFFSET('data'!$C$20,0,$D$4)))*C170/60+F170</f>
        <v>99.95180687369221</v>
      </c>
      <c r="G171" s="25">
        <f>G170+('data'!$C$19*F170-'data'!$C$16*G170)*C170/60</f>
        <v>95.1376876120043</v>
      </c>
      <c r="H171" s="25">
        <f>H170+(OFFSET('data'!$C$20,0,$D$4)*F170-OFFSET('data'!$C$17,0,$D$4)*H170)*C170/60</f>
        <v>42.1782215531625</v>
      </c>
      <c r="I171" s="28">
        <f>$A171/60</f>
        <v>2.76666666666667</v>
      </c>
      <c r="J171" s="25">
        <f>F171/'data'!$C$15*1000</f>
        <v>15.2706539164132</v>
      </c>
      <c r="K171" s="25">
        <f>K170+'data'!$G$21*(J170-K170)/60*C170</f>
        <v>6.51799919458209</v>
      </c>
    </row>
    <row r="172" ht="20.05" customHeight="1">
      <c r="A172" s="22">
        <f>$A171+C171</f>
        <v>167</v>
      </c>
      <c r="B172" s="23"/>
      <c r="C172" s="24">
        <v>1</v>
      </c>
      <c r="D172" t="b" s="25">
        <f>D$4</f>
        <v>1</v>
      </c>
      <c r="E172" s="25">
        <v>0</v>
      </c>
      <c r="F172" s="25">
        <f>(E171/60+G172*'data'!$C$16+H172*OFFSET('data'!$C$17,0,$D$4)-F171*(OFFSET('data'!$C$18,0,$D$4)+'data'!$C$19+OFFSET('data'!$C$20,0,$D$4)))*C171/60+F171</f>
        <v>98.9368473185846</v>
      </c>
      <c r="G172" s="25">
        <f>G171+('data'!$C$19*F171-'data'!$C$16*G171)*C171/60</f>
        <v>95.50915426552299</v>
      </c>
      <c r="H172" s="25">
        <f>H171+(OFFSET('data'!$C$20,0,$D$4)*F171-OFFSET('data'!$C$17,0,$D$4)*H171)*C171/60</f>
        <v>42.3730374272938</v>
      </c>
      <c r="I172" s="28">
        <f>$A172/60</f>
        <v>2.78333333333333</v>
      </c>
      <c r="J172" s="25">
        <f>F172/'data'!$C$15*1000</f>
        <v>15.1155882243564</v>
      </c>
      <c r="K172" s="25">
        <f>K171+'data'!$G$21*(J171-K171)/60*C171</f>
        <v>6.53859806545842</v>
      </c>
    </row>
    <row r="173" ht="20.05" customHeight="1">
      <c r="A173" s="22">
        <f>$A172+C172</f>
        <v>168</v>
      </c>
      <c r="B173" s="23"/>
      <c r="C173" s="24">
        <v>1</v>
      </c>
      <c r="D173" t="b" s="25">
        <f>D$4</f>
        <v>1</v>
      </c>
      <c r="E173" s="25">
        <v>0</v>
      </c>
      <c r="F173" s="25">
        <f>(E172/60+G173*'data'!$C$16+H173*OFFSET('data'!$C$17,0,$D$4)-F172*(OFFSET('data'!$C$18,0,$D$4)+'data'!$C$19+OFFSET('data'!$C$20,0,$D$4)))*C172/60+F172</f>
        <v>97.9338099546315</v>
      </c>
      <c r="G173" s="25">
        <f>G172+('data'!$C$19*F172-'data'!$C$16*G172)*C172/60</f>
        <v>95.87527903079349</v>
      </c>
      <c r="H173" s="25">
        <f>H172+(OFFSET('data'!$C$20,0,$D$4)*F172-OFFSET('data'!$C$17,0,$D$4)*H172)*C172/60</f>
        <v>42.5658272384634</v>
      </c>
      <c r="I173" s="28">
        <f>$A173/60</f>
        <v>2.8</v>
      </c>
      <c r="J173" s="25">
        <f>F173/'data'!$C$15*1000</f>
        <v>14.9623440066754</v>
      </c>
      <c r="K173" s="25">
        <f>K172+'data'!$G$21*(J172-K172)/60*C172</f>
        <v>6.55878351986119</v>
      </c>
    </row>
    <row r="174" ht="20.05" customHeight="1">
      <c r="A174" s="22">
        <f>$A173+C173</f>
        <v>169</v>
      </c>
      <c r="B174" s="23"/>
      <c r="C174" s="24">
        <v>1</v>
      </c>
      <c r="D174" t="b" s="25">
        <f>D$4</f>
        <v>1</v>
      </c>
      <c r="E174" s="25">
        <v>0</v>
      </c>
      <c r="F174" s="25">
        <f>(E173/60+G174*'data'!$C$16+H174*OFFSET('data'!$C$17,0,$D$4)-F173*(OFFSET('data'!$C$18,0,$D$4)+'data'!$C$19+OFFSET('data'!$C$20,0,$D$4)))*C173/60+F173</f>
        <v>96.9425536112568</v>
      </c>
      <c r="G174" s="25">
        <f>G173+('data'!$C$19*F173-'data'!$C$16*G173)*C173/60</f>
        <v>96.23612580454009</v>
      </c>
      <c r="H174" s="25">
        <f>H173+(OFFSET('data'!$C$20,0,$D$4)*F173-OFFSET('data'!$C$17,0,$D$4)*H173)*C173/60</f>
        <v>42.7566147656303</v>
      </c>
      <c r="I174" s="28">
        <f>$A174/60</f>
        <v>2.81666666666667</v>
      </c>
      <c r="J174" s="25">
        <f>F174/'data'!$C$15*1000</f>
        <v>14.8108996953059</v>
      </c>
      <c r="K174" s="25">
        <f>K173+'data'!$G$21*(J173-K173)/60*C173</f>
        <v>6.57856081747783</v>
      </c>
    </row>
    <row r="175" ht="20.05" customHeight="1">
      <c r="A175" s="22">
        <f>$A174+C174</f>
        <v>170</v>
      </c>
      <c r="B175" s="23"/>
      <c r="C175" s="24">
        <v>1</v>
      </c>
      <c r="D175" t="b" s="25">
        <f>D$4</f>
        <v>1</v>
      </c>
      <c r="E175" s="25">
        <v>0</v>
      </c>
      <c r="F175" s="25">
        <f>(E174/60+G175*'data'!$C$16+H175*OFFSET('data'!$C$17,0,$D$4)-F174*(OFFSET('data'!$C$18,0,$D$4)+'data'!$C$19+OFFSET('data'!$C$20,0,$D$4)))*C174/60+F174</f>
        <v>95.9629387902222</v>
      </c>
      <c r="G175" s="25">
        <f>G174+('data'!$C$19*F174-'data'!$C$16*G174)*C174/60</f>
        <v>96.59175772613111</v>
      </c>
      <c r="H175" s="25">
        <f>H174+(OFFSET('data'!$C$20,0,$D$4)*F174-OFFSET('data'!$C$17,0,$D$4)*H174)*C174/60</f>
        <v>42.9454235062032</v>
      </c>
      <c r="I175" s="28">
        <f>$A175/60</f>
        <v>2.83333333333333</v>
      </c>
      <c r="J175" s="25">
        <f>F175/'data'!$C$15*1000</f>
        <v>14.6612339776834</v>
      </c>
      <c r="K175" s="25">
        <f>K174+'data'!$G$21*(J174-K174)/60*C174</f>
        <v>6.59793515485819</v>
      </c>
    </row>
    <row r="176" ht="20.05" customHeight="1">
      <c r="A176" s="22">
        <f>$A175+C175</f>
        <v>171</v>
      </c>
      <c r="B176" s="23"/>
      <c r="C176" s="24">
        <v>1</v>
      </c>
      <c r="D176" t="b" s="25">
        <f>D$4</f>
        <v>1</v>
      </c>
      <c r="E176" s="25">
        <v>0</v>
      </c>
      <c r="F176" s="25">
        <f>(E175/60+G176*'data'!$C$16+H176*OFFSET('data'!$C$17,0,$D$4)-F175*(OFFSET('data'!$C$18,0,$D$4)+'data'!$C$19+OFFSET('data'!$C$20,0,$D$4)))*C175/60+F175</f>
        <v>94.9948276458158</v>
      </c>
      <c r="G176" s="25">
        <f>G175+('data'!$C$19*F175-'data'!$C$16*G175)*C175/60</f>
        <v>96.9422371865513</v>
      </c>
      <c r="H176" s="25">
        <f>H175+(OFFSET('data'!$C$20,0,$D$4)*F175-OFFSET('data'!$C$17,0,$D$4)*H175)*C175/60</f>
        <v>43.1322766793759</v>
      </c>
      <c r="I176" s="28">
        <f>$A176/60</f>
        <v>2.85</v>
      </c>
      <c r="J176" s="25">
        <f>F176/'data'!$C$15*1000</f>
        <v>14.513325793717</v>
      </c>
      <c r="K176" s="25">
        <f>K175+'data'!$G$21*(J175-K175)/60*C175</f>
        <v>6.61691166616446</v>
      </c>
    </row>
    <row r="177" ht="20.05" customHeight="1">
      <c r="A177" s="22">
        <f>$A176+C176</f>
        <v>172</v>
      </c>
      <c r="B177" s="23"/>
      <c r="C177" s="24">
        <v>1</v>
      </c>
      <c r="D177" t="b" s="25">
        <f>D$4</f>
        <v>1</v>
      </c>
      <c r="E177" s="25">
        <v>0</v>
      </c>
      <c r="F177" s="25">
        <f>(E176/60+G177*'data'!$C$16+H177*OFFSET('data'!$C$17,0,$D$4)-F176*(OFFSET('data'!$C$18,0,$D$4)+'data'!$C$19+OFFSET('data'!$C$20,0,$D$4)))*C176/60+F176</f>
        <v>94.0380839652757</v>
      </c>
      <c r="G177" s="25">
        <f>G176+('data'!$C$19*F176-'data'!$C$16*G176)*C176/60</f>
        <v>97.2876258372679</v>
      </c>
      <c r="H177" s="25">
        <f>H176+(OFFSET('data'!$C$20,0,$D$4)*F176-OFFSET('data'!$C$17,0,$D$4)*H176)*C176/60</f>
        <v>43.317197229423</v>
      </c>
      <c r="I177" s="28">
        <f>$A177/60</f>
        <v>2.86666666666667</v>
      </c>
      <c r="J177" s="25">
        <f>F177/'data'!$C$15*1000</f>
        <v>14.3671543327978</v>
      </c>
      <c r="K177" s="25">
        <f>K176+'data'!$G$21*(J176-K176)/60*C176</f>
        <v>6.63549542391213</v>
      </c>
    </row>
    <row r="178" ht="20.05" customHeight="1">
      <c r="A178" s="22">
        <f>$A177+C177</f>
        <v>173</v>
      </c>
      <c r="B178" s="23"/>
      <c r="C178" s="24">
        <v>1</v>
      </c>
      <c r="D178" t="b" s="25">
        <f>D$4</f>
        <v>1</v>
      </c>
      <c r="E178" s="25">
        <v>0</v>
      </c>
      <c r="F178" s="25">
        <f>(E177/60+G178*'data'!$C$16+H178*OFFSET('data'!$C$17,0,$D$4)-F177*(OFFSET('data'!$C$18,0,$D$4)+'data'!$C$19+OFFSET('data'!$C$20,0,$D$4)))*C177/60+F177</f>
        <v>93.0925731494448</v>
      </c>
      <c r="G178" s="25">
        <f>G177+('data'!$C$19*F177-'data'!$C$16*G177)*C177/60</f>
        <v>97.6279845989916</v>
      </c>
      <c r="H178" s="25">
        <f>H177+(OFFSET('data'!$C$20,0,$D$4)*F177-OFFSET('data'!$C$17,0,$D$4)*H177)*C177/60</f>
        <v>43.5002078289568</v>
      </c>
      <c r="I178" s="28">
        <f>$A178/60</f>
        <v>2.88333333333333</v>
      </c>
      <c r="J178" s="25">
        <f>F178/'data'!$C$15*1000</f>
        <v>14.2226990308439</v>
      </c>
      <c r="K178" s="25">
        <f>K177+'data'!$G$21*(J177-K177)/60*C177</f>
        <v>6.65369143970226</v>
      </c>
    </row>
    <row r="179" ht="20.05" customHeight="1">
      <c r="A179" s="22">
        <f>$A178+C178</f>
        <v>174</v>
      </c>
      <c r="B179" s="23"/>
      <c r="C179" s="24">
        <v>1</v>
      </c>
      <c r="D179" t="b" s="25">
        <f>D$4</f>
        <v>1</v>
      </c>
      <c r="E179" s="25">
        <v>0</v>
      </c>
      <c r="F179" s="25">
        <f>(E178/60+G179*'data'!$C$16+H179*OFFSET('data'!$C$17,0,$D$4)-F178*(OFFSET('data'!$C$18,0,$D$4)+'data'!$C$19+OFFSET('data'!$C$20,0,$D$4)))*C178/60+F178</f>
        <v>92.1581621936556</v>
      </c>
      <c r="G179" s="25">
        <f>G178+('data'!$C$19*F178-'data'!$C$16*G178)*C178/60</f>
        <v>97.9633736703337</v>
      </c>
      <c r="H179" s="25">
        <f>H178+(OFFSET('data'!$C$20,0,$D$4)*F178-OFFSET('data'!$C$17,0,$D$4)*H178)*C178/60</f>
        <v>43.6813308821452</v>
      </c>
      <c r="I179" s="28">
        <f>$A179/60</f>
        <v>2.9</v>
      </c>
      <c r="J179" s="25">
        <f>F179/'data'!$C$15*1000</f>
        <v>14.0799395673797</v>
      </c>
      <c r="K179" s="25">
        <f>K178+'data'!$G$21*(J178-K178)/60*C178</f>
        <v>6.671504664945</v>
      </c>
    </row>
    <row r="180" ht="20.05" customHeight="1">
      <c r="A180" s="22">
        <f>$A179+C179</f>
        <v>175</v>
      </c>
      <c r="B180" s="23"/>
      <c r="C180" s="24">
        <v>1</v>
      </c>
      <c r="D180" t="b" s="25">
        <f>D$4</f>
        <v>1</v>
      </c>
      <c r="E180" s="25">
        <v>0</v>
      </c>
      <c r="F180" s="25">
        <f>(E179/60+G180*'data'!$C$16+H180*OFFSET('data'!$C$17,0,$D$4)-F179*(OFFSET('data'!$C$18,0,$D$4)+'data'!$C$19+OFFSET('data'!$C$20,0,$D$4)))*C179/60+F179</f>
        <v>91.2347196688409</v>
      </c>
      <c r="G180" s="25">
        <f>G179+('data'!$C$19*F179-'data'!$C$16*G179)*C179/60</f>
        <v>98.2938525363608</v>
      </c>
      <c r="H180" s="25">
        <f>H179+(OFFSET('data'!$C$20,0,$D$4)*F179-OFFSET('data'!$C$17,0,$D$4)*H179)*C179/60</f>
        <v>43.8605885278919</v>
      </c>
      <c r="I180" s="28">
        <f>$A180/60</f>
        <v>2.91666666666667</v>
      </c>
      <c r="J180" s="25">
        <f>F180/'data'!$C$15*1000</f>
        <v>13.9388558626502</v>
      </c>
      <c r="K180" s="25">
        <f>K179+'data'!$G$21*(J179-K179)/60*C179</f>
        <v>6.68893999157457</v>
      </c>
    </row>
    <row r="181" ht="20.05" customHeight="1">
      <c r="A181" s="22">
        <f>$A180+C180</f>
        <v>176</v>
      </c>
      <c r="B181" s="23"/>
      <c r="C181" s="24">
        <v>1</v>
      </c>
      <c r="D181" t="b" s="25">
        <f>D$4</f>
        <v>1</v>
      </c>
      <c r="E181" s="25">
        <v>0</v>
      </c>
      <c r="F181" s="25">
        <f>(E180/60+G181*'data'!$C$16+H181*OFFSET('data'!$C$17,0,$D$4)-F180*(OFFSET('data'!$C$18,0,$D$4)+'data'!$C$19+OFFSET('data'!$C$20,0,$D$4)))*C180/60+F180</f>
        <v>90.3221157028684</v>
      </c>
      <c r="G181" s="25">
        <f>G180+('data'!$C$19*F180-'data'!$C$16*G180)*C180/60</f>
        <v>98.619479977048</v>
      </c>
      <c r="H181" s="25">
        <f>H180+(OFFSET('data'!$C$20,0,$D$4)*F180-OFFSET('data'!$C$17,0,$D$4)*H180)*C180/60</f>
        <v>44.0380026429788</v>
      </c>
      <c r="I181" s="28">
        <f>$A181/60</f>
        <v>2.93333333333333</v>
      </c>
      <c r="J181" s="25">
        <f>F181/'data'!$C$15*1000</f>
        <v>13.7994280747692</v>
      </c>
      <c r="K181" s="25">
        <f>K180+'data'!$G$21*(J180-K180)/60*C180</f>
        <v>6.70600225275575</v>
      </c>
    </row>
    <row r="182" ht="20.05" customHeight="1">
      <c r="A182" s="22">
        <f>$A181+C181</f>
        <v>177</v>
      </c>
      <c r="B182" s="23"/>
      <c r="C182" s="24">
        <v>1</v>
      </c>
      <c r="D182" t="b" s="25">
        <f>D$4</f>
        <v>1</v>
      </c>
      <c r="E182" s="25">
        <v>0</v>
      </c>
      <c r="F182" s="25">
        <f>(E181/60+G182*'data'!$C$16+H182*OFFSET('data'!$C$17,0,$D$4)-F181*(OFFSET('data'!$C$18,0,$D$4)+'data'!$C$19+OFFSET('data'!$C$20,0,$D$4)))*C181/60+F181</f>
        <v>89.4202219620966</v>
      </c>
      <c r="G182" s="25">
        <f>G181+('data'!$C$19*F181-'data'!$C$16*G181)*C181/60</f>
        <v>98.9403140756321</v>
      </c>
      <c r="H182" s="25">
        <f>H181+(OFFSET('data'!$C$20,0,$D$4)*F181-OFFSET('data'!$C$17,0,$D$4)*H181)*C181/60</f>
        <v>44.2135948451711</v>
      </c>
      <c r="I182" s="28">
        <f>$A182/60</f>
        <v>2.95</v>
      </c>
      <c r="J182" s="25">
        <f>F182/'data'!$C$15*1000</f>
        <v>13.6616365969012</v>
      </c>
      <c r="K182" s="25">
        <f>K181+'data'!$G$21*(J181-K181)/60*C181</f>
        <v>6.722696223582</v>
      </c>
    </row>
    <row r="183" ht="20.05" customHeight="1">
      <c r="A183" s="22">
        <f>$A182+C182</f>
        <v>178</v>
      </c>
      <c r="B183" s="23"/>
      <c r="C183" s="24">
        <v>1</v>
      </c>
      <c r="D183" t="b" s="25">
        <f>D$4</f>
        <v>1</v>
      </c>
      <c r="E183" s="25">
        <v>0</v>
      </c>
      <c r="F183" s="25">
        <f>(E182/60+G183*'data'!$C$16+H183*OFFSET('data'!$C$17,0,$D$4)-F182*(OFFSET('data'!$C$18,0,$D$4)+'data'!$C$19+OFFSET('data'!$C$20,0,$D$4)))*C182/60+F182</f>
        <v>88.52891163314879</v>
      </c>
      <c r="G183" s="25">
        <f>G182+('data'!$C$19*F182-'data'!$C$16*G182)*C182/60</f>
        <v>99.25641222686581</v>
      </c>
      <c r="H183" s="25">
        <f>H182+(OFFSET('data'!$C$20,0,$D$4)*F182-OFFSET('data'!$C$17,0,$D$4)*H182)*C182/60</f>
        <v>44.3873864962856</v>
      </c>
      <c r="I183" s="28">
        <f>$A183/60</f>
        <v>2.96666666666667</v>
      </c>
      <c r="J183" s="25">
        <f>F183/'data'!$C$15*1000</f>
        <v>13.5254620544771</v>
      </c>
      <c r="K183" s="25">
        <f>K182+'data'!$G$21*(J182-K182)/60*C182</f>
        <v>6.73902662176532</v>
      </c>
    </row>
    <row r="184" ht="20.05" customHeight="1">
      <c r="A184" s="22">
        <f>$A183+C183</f>
        <v>179</v>
      </c>
      <c r="B184" s="23"/>
      <c r="C184" s="24">
        <v>1</v>
      </c>
      <c r="D184" t="b" s="25">
        <f>D$4</f>
        <v>1</v>
      </c>
      <c r="E184" s="25">
        <v>0</v>
      </c>
      <c r="F184" s="25">
        <f>(E183/60+G184*'data'!$C$16+H184*OFFSET('data'!$C$17,0,$D$4)-F183*(OFFSET('data'!$C$18,0,$D$4)+'data'!$C$19+OFFSET('data'!$C$20,0,$D$4)))*C183/60+F183</f>
        <v>87.64805940490361</v>
      </c>
      <c r="G184" s="25">
        <f>G183+('data'!$C$19*F183-'data'!$C$16*G183)*C183/60</f>
        <v>99.5678311451741</v>
      </c>
      <c r="H184" s="25">
        <f>H183+(OFFSET('data'!$C$20,0,$D$4)*F183-OFFSET('data'!$C$17,0,$D$4)*H183)*C183/60</f>
        <v>44.5593987052226</v>
      </c>
      <c r="I184" s="28">
        <f>$A184/60</f>
        <v>2.98333333333333</v>
      </c>
      <c r="J184" s="25">
        <f>F184/'data'!$C$15*1000</f>
        <v>13.3908853024426</v>
      </c>
      <c r="K184" s="25">
        <f>K183+'data'!$G$21*(J183-K183)/60*C183</f>
        <v>6.75499810831789</v>
      </c>
    </row>
    <row r="185" ht="20.05" customHeight="1">
      <c r="A185" s="22">
        <f>$A184+C184</f>
        <v>180</v>
      </c>
      <c r="B185" s="23"/>
      <c r="C185" s="24">
        <v>1</v>
      </c>
      <c r="D185" t="b" s="25">
        <f>D$4</f>
        <v>1</v>
      </c>
      <c r="E185" s="25">
        <v>0</v>
      </c>
      <c r="F185" s="25">
        <f>(E184/60+G185*'data'!$C$16+H185*OFFSET('data'!$C$17,0,$D$4)-F184*(OFFSET('data'!$C$18,0,$D$4)+'data'!$C$19+OFFSET('data'!$C$20,0,$D$4)))*C184/60+F184</f>
        <v>86.77754145069819</v>
      </c>
      <c r="G185" s="25">
        <f>G184+('data'!$C$19*F184-'data'!$C$16*G184)*C184/60</f>
        <v>99.8746268727139</v>
      </c>
      <c r="H185" s="25">
        <f>H184+(OFFSET('data'!$C$20,0,$D$4)*F184-OFFSET('data'!$C$17,0,$D$4)*H184)*C184/60</f>
        <v>44.7296523309623</v>
      </c>
      <c r="I185" s="28">
        <f>$A185/60</f>
        <v>3</v>
      </c>
      <c r="J185" s="25">
        <f>F185/'data'!$C$15*1000</f>
        <v>13.2578874225395</v>
      </c>
      <c r="K185" s="25">
        <f>K184+'data'!$G$21*(J184-K184)/60*C184</f>
        <v>6.77061528822569</v>
      </c>
    </row>
    <row r="186" ht="20.05" customHeight="1">
      <c r="A186" s="22">
        <f>$A185+C185</f>
        <v>181</v>
      </c>
      <c r="B186" s="23"/>
      <c r="C186" s="24">
        <v>1</v>
      </c>
      <c r="D186" t="b" s="25">
        <f>D$4</f>
        <v>1</v>
      </c>
      <c r="E186" s="25">
        <v>0</v>
      </c>
      <c r="F186" s="25">
        <f>(E185/60+G186*'data'!$C$16+H186*OFFSET('data'!$C$17,0,$D$4)-F185*(OFFSET('data'!$C$18,0,$D$4)+'data'!$C$19+OFFSET('data'!$C$20,0,$D$4)))*C185/60+F185</f>
        <v>85.9172354107428</v>
      </c>
      <c r="G186" s="25">
        <f>G185+('data'!$C$19*F185-'data'!$C$16*G185)*C185/60</f>
        <v>100.176854787339</v>
      </c>
      <c r="H186" s="25">
        <f>H185+(OFFSET('data'!$C$20,0,$D$4)*F185-OFFSET('data'!$C$17,0,$D$4)*H185)*C185/60</f>
        <v>44.8981679855252</v>
      </c>
      <c r="I186" s="28">
        <f>$A186/60</f>
        <v>3.01666666666667</v>
      </c>
      <c r="J186" s="25">
        <f>F186/'data'!$C$15*1000</f>
        <v>13.1264497206182</v>
      </c>
      <c r="K186" s="25">
        <f>K185+'data'!$G$21*(J185-K185)/60*C185</f>
        <v>6.78588271111409</v>
      </c>
    </row>
    <row r="187" ht="20.05" customHeight="1">
      <c r="A187" s="22">
        <f>$A186+C186</f>
        <v>182</v>
      </c>
      <c r="B187" s="23"/>
      <c r="C187" s="24">
        <v>1</v>
      </c>
      <c r="D187" t="b" s="25">
        <f>D$4</f>
        <v>1</v>
      </c>
      <c r="E187" s="25">
        <v>0</v>
      </c>
      <c r="F187" s="25">
        <f>(E186/60+G187*'data'!$C$16+H187*OFFSET('data'!$C$17,0,$D$4)-F186*(OFFSET('data'!$C$18,0,$D$4)+'data'!$C$19+OFFSET('data'!$C$20,0,$D$4)))*C186/60+F186</f>
        <v>85.06702037474329</v>
      </c>
      <c r="G187" s="25">
        <f>G186+('data'!$C$19*F186-'data'!$C$16*G186)*C186/60</f>
        <v>100.474569610469</v>
      </c>
      <c r="H187" s="25">
        <f>H186+(OFFSET('data'!$C$20,0,$D$4)*F186-OFFSET('data'!$C$17,0,$D$4)*H186)*C186/60</f>
        <v>45.0649660368975</v>
      </c>
      <c r="I187" s="28">
        <f>$A187/60</f>
        <v>3.03333333333333</v>
      </c>
      <c r="J187" s="25">
        <f>F187/'data'!$C$15*1000</f>
        <v>12.9965537239836</v>
      </c>
      <c r="K187" s="25">
        <f>K186+'data'!$G$21*(J186-K186)/60*C186</f>
        <v>6.80080487190557</v>
      </c>
    </row>
    <row r="188" ht="20.05" customHeight="1">
      <c r="A188" s="22">
        <f>$A187+C187</f>
        <v>183</v>
      </c>
      <c r="B188" s="23"/>
      <c r="C188" s="24">
        <v>1</v>
      </c>
      <c r="D188" t="b" s="25">
        <f>D$4</f>
        <v>1</v>
      </c>
      <c r="E188" s="25">
        <v>0</v>
      </c>
      <c r="F188" s="25">
        <f>(E187/60+G188*'data'!$C$16+H188*OFFSET('data'!$C$17,0,$D$4)-F187*(OFFSET('data'!$C$18,0,$D$4)+'data'!$C$19+OFFSET('data'!$C$20,0,$D$4)))*C187/60+F187</f>
        <v>84.2267768647298</v>
      </c>
      <c r="G188" s="25">
        <f>G187+('data'!$C$19*F187-'data'!$C$16*G187)*C187/60</f>
        <v>100.767825414866</v>
      </c>
      <c r="H188" s="25">
        <f>H187+(OFFSET('data'!$C$20,0,$D$4)*F187-OFFSET('data'!$C$17,0,$D$4)*H187)*C187/60</f>
        <v>45.2300666119221</v>
      </c>
      <c r="I188" s="28">
        <f>$A188/60</f>
        <v>3.05</v>
      </c>
      <c r="J188" s="25">
        <f>F188/'data'!$C$15*1000</f>
        <v>12.8681811787715</v>
      </c>
      <c r="K188" s="25">
        <f>K187+'data'!$G$21*(J187-K187)/60*C187</f>
        <v>6.81538621146965</v>
      </c>
    </row>
    <row r="189" ht="20.05" customHeight="1">
      <c r="A189" s="22">
        <f>$A188+C188</f>
        <v>184</v>
      </c>
      <c r="B189" s="23"/>
      <c r="C189" s="24">
        <v>1</v>
      </c>
      <c r="D189" t="b" s="25">
        <f>D$4</f>
        <v>1</v>
      </c>
      <c r="E189" s="25">
        <v>0</v>
      </c>
      <c r="F189" s="25">
        <f>(E188/60+G189*'data'!$C$16+H189*OFFSET('data'!$C$17,0,$D$4)-F188*(OFFSET('data'!$C$18,0,$D$4)+'data'!$C$19+OFFSET('data'!$C$20,0,$D$4)))*C188/60+F188</f>
        <v>83.3963868180887</v>
      </c>
      <c r="G189" s="25">
        <f>G188+('data'!$C$19*F188-'data'!$C$16*G188)*C188/60</f>
        <v>101.056675632321</v>
      </c>
      <c r="H189" s="25">
        <f>H188+(OFFSET('data'!$C$20,0,$D$4)*F188-OFFSET('data'!$C$17,0,$D$4)*H188)*C188/60</f>
        <v>45.3934895991553</v>
      </c>
      <c r="I189" s="28">
        <f>$A189/60</f>
        <v>3.06666666666667</v>
      </c>
      <c r="J189" s="25">
        <f>F189/'data'!$C$15*1000</f>
        <v>12.7413140473557</v>
      </c>
      <c r="K189" s="25">
        <f>K188+'data'!$G$21*(J188-K188)/60*C188</f>
        <v>6.82963111726508</v>
      </c>
    </row>
    <row r="190" ht="20.05" customHeight="1">
      <c r="A190" s="22">
        <f>$A189+C189</f>
        <v>185</v>
      </c>
      <c r="B190" s="23"/>
      <c r="C190" s="24">
        <v>1</v>
      </c>
      <c r="D190" t="b" s="25">
        <f>D$4</f>
        <v>1</v>
      </c>
      <c r="E190" s="25">
        <v>0</v>
      </c>
      <c r="F190" s="25">
        <f>(E189/60+G190*'data'!$C$16+H190*OFFSET('data'!$C$17,0,$D$4)-F189*(OFFSET('data'!$C$18,0,$D$4)+'data'!$C$19+OFFSET('data'!$C$20,0,$D$4)))*C189/60+F189</f>
        <v>82.57573357079541</v>
      </c>
      <c r="G190" s="25">
        <f>G189+('data'!$C$19*F189-'data'!$C$16*G189)*C189/60</f>
        <v>101.341173061245</v>
      </c>
      <c r="H190" s="25">
        <f>H189+(OFFSET('data'!$C$20,0,$D$4)*F189-OFFSET('data'!$C$17,0,$D$4)*H189)*C189/60</f>
        <v>45.5552546516895</v>
      </c>
      <c r="I190" s="28">
        <f>$A190/60</f>
        <v>3.08333333333333</v>
      </c>
      <c r="J190" s="25">
        <f>F190/'data'!$C$15*1000</f>
        <v>12.6159345057869</v>
      </c>
      <c r="K190" s="25">
        <f>K189+'data'!$G$21*(J189-K189)/60*C189</f>
        <v>6.84354392397446</v>
      </c>
    </row>
    <row r="191" ht="20.05" customHeight="1">
      <c r="A191" s="22">
        <f>$A190+C190</f>
        <v>186</v>
      </c>
      <c r="B191" s="23"/>
      <c r="C191" s="24">
        <v>1</v>
      </c>
      <c r="D191" t="b" s="25">
        <f>D$4</f>
        <v>1</v>
      </c>
      <c r="E191" s="25">
        <v>0</v>
      </c>
      <c r="F191" s="25">
        <f>(E190/60+G191*'data'!$C$16+H191*OFFSET('data'!$C$17,0,$D$4)-F190*(OFFSET('data'!$C$18,0,$D$4)+'data'!$C$19+OFFSET('data'!$C$20,0,$D$4)))*C190/60+F190</f>
        <v>81.7647018408461</v>
      </c>
      <c r="G191" s="25">
        <f>G190+('data'!$C$19*F190-'data'!$C$16*G190)*C190/60</f>
        <v>101.621369874175</v>
      </c>
      <c r="H191" s="25">
        <f>H190+(OFFSET('data'!$C$20,0,$D$4)*F190-OFFSET('data'!$C$17,0,$D$4)*H190)*C190/60</f>
        <v>45.7153811899424</v>
      </c>
      <c r="I191" s="28">
        <f>$A191/60</f>
        <v>3.1</v>
      </c>
      <c r="J191" s="25">
        <f>F191/'data'!$C$15*1000</f>
        <v>12.4920249412611</v>
      </c>
      <c r="K191" s="25">
        <f>K190+'data'!$G$21*(J190-K190)/60*C190</f>
        <v>6.85712891413133</v>
      </c>
    </row>
    <row r="192" ht="20.05" customHeight="1">
      <c r="A192" s="22">
        <f>$A191+C191</f>
        <v>187</v>
      </c>
      <c r="B192" s="23"/>
      <c r="C192" s="24">
        <v>1</v>
      </c>
      <c r="D192" t="b" s="25">
        <f>D$4</f>
        <v>1</v>
      </c>
      <c r="E192" s="25">
        <v>0</v>
      </c>
      <c r="F192" s="25">
        <f>(E191/60+G192*'data'!$C$16+H192*OFFSET('data'!$C$17,0,$D$4)-F191*(OFFSET('data'!$C$18,0,$D$4)+'data'!$C$19+OFFSET('data'!$C$20,0,$D$4)))*C191/60+F191</f>
        <v>80.96317771188571</v>
      </c>
      <c r="G192" s="25">
        <f>G191+('data'!$C$19*F191-'data'!$C$16*G191)*C191/60</f>
        <v>101.897317625187</v>
      </c>
      <c r="H192" s="25">
        <f>H191+(OFFSET('data'!$C$20,0,$D$4)*F191-OFFSET('data'!$C$17,0,$D$4)*H191)*C191/60</f>
        <v>45.8738884044134</v>
      </c>
      <c r="I192" s="28">
        <f>$A192/60</f>
        <v>3.11666666666667</v>
      </c>
      <c r="J192" s="25">
        <f>F192/'data'!$C$15*1000</f>
        <v>12.3695679496184</v>
      </c>
      <c r="K192" s="25">
        <f>K191+'data'!$G$21*(J191-K191)/60*C191</f>
        <v>6.8703903187398</v>
      </c>
    </row>
    <row r="193" ht="20.05" customHeight="1">
      <c r="A193" s="22">
        <f>$A192+C192</f>
        <v>188</v>
      </c>
      <c r="B193" s="23"/>
      <c r="C193" s="24">
        <v>1</v>
      </c>
      <c r="D193" t="b" s="25">
        <f>D$4</f>
        <v>1</v>
      </c>
      <c r="E193" s="25">
        <v>0</v>
      </c>
      <c r="F193" s="25">
        <f>(E192/60+G193*'data'!$C$16+H193*OFFSET('data'!$C$17,0,$D$4)-F192*(OFFSET('data'!$C$18,0,$D$4)+'data'!$C$19+OFFSET('data'!$C$20,0,$D$4)))*C192/60+F192</f>
        <v>80.1710486170296</v>
      </c>
      <c r="G193" s="25">
        <f>G192+('data'!$C$19*F192-'data'!$C$16*G192)*C192/60</f>
        <v>102.169067257223</v>
      </c>
      <c r="H193" s="25">
        <f>H192+(OFFSET('data'!$C$20,0,$D$4)*F192-OFFSET('data'!$C$17,0,$D$4)*H192)*C192/60</f>
        <v>46.0307952584073</v>
      </c>
      <c r="I193" s="28">
        <f>$A193/60</f>
        <v>3.13333333333333</v>
      </c>
      <c r="J193" s="25">
        <f>F193/'data'!$C$15*1000</f>
        <v>12.2485463328711</v>
      </c>
      <c r="K193" s="25">
        <f>K192+'data'!$G$21*(J192-K192)/60*C192</f>
        <v>6.88333231788686</v>
      </c>
    </row>
    <row r="194" ht="20.05" customHeight="1">
      <c r="A194" s="22">
        <f>$A193+C193</f>
        <v>189</v>
      </c>
      <c r="B194" s="23"/>
      <c r="C194" s="24">
        <v>1</v>
      </c>
      <c r="D194" t="b" s="25">
        <f>D$4</f>
        <v>1</v>
      </c>
      <c r="E194" s="25">
        <v>0</v>
      </c>
      <c r="F194" s="25">
        <f>(E193/60+G194*'data'!$C$16+H194*OFFSET('data'!$C$17,0,$D$4)-F193*(OFFSET('data'!$C$18,0,$D$4)+'data'!$C$19+OFFSET('data'!$C$20,0,$D$4)))*C193/60+F193</f>
        <v>79.3882033228771</v>
      </c>
      <c r="G194" s="25">
        <f>G193+('data'!$C$19*F193-'data'!$C$16*G193)*C193/60</f>
        <v>102.436669109332</v>
      </c>
      <c r="H194" s="25">
        <f>H193+(OFFSET('data'!$C$20,0,$D$4)*F193-OFFSET('data'!$C$17,0,$D$4)*H193)*C193/60</f>
        <v>46.1861204907256</v>
      </c>
      <c r="I194" s="28">
        <f>$A194/60</f>
        <v>3.15</v>
      </c>
      <c r="J194" s="25">
        <f>F194/'data'!$C$15*1000</f>
        <v>12.1289430967615</v>
      </c>
      <c r="K194" s="25">
        <f>K193+'data'!$G$21*(J193-K193)/60*C193</f>
        <v>6.89595904134745</v>
      </c>
    </row>
    <row r="195" ht="20.05" customHeight="1">
      <c r="A195" s="22">
        <f>$A194+C194</f>
        <v>190</v>
      </c>
      <c r="B195" s="23"/>
      <c r="C195" s="24">
        <v>1</v>
      </c>
      <c r="D195" t="b" s="25">
        <f>D$4</f>
        <v>1</v>
      </c>
      <c r="E195" s="25">
        <v>0</v>
      </c>
      <c r="F195" s="25">
        <f>(E194/60+G195*'data'!$C$16+H195*OFFSET('data'!$C$17,0,$D$4)-F194*(OFFSET('data'!$C$18,0,$D$4)+'data'!$C$19+OFFSET('data'!$C$20,0,$D$4)))*C194/60+F194</f>
        <v>78.6145319137144</v>
      </c>
      <c r="G195" s="25">
        <f>G194+('data'!$C$19*F194-'data'!$C$16*G194)*C194/60</f>
        <v>102.700172923823</v>
      </c>
      <c r="H195" s="25">
        <f>H194+(OFFSET('data'!$C$20,0,$D$4)*F194-OFFSET('data'!$C$17,0,$D$4)*H194)*C194/60</f>
        <v>46.3398826183259</v>
      </c>
      <c r="I195" s="28">
        <f>$A195/60</f>
        <v>3.16666666666667</v>
      </c>
      <c r="J195" s="25">
        <f>F195/'data'!$C$15*1000</f>
        <v>12.0107414483483</v>
      </c>
      <c r="K195" s="25">
        <f>K194+'data'!$G$21*(J194-K194)/60*C194</f>
        <v>6.90827456918228</v>
      </c>
    </row>
    <row r="196" ht="20.05" customHeight="1">
      <c r="A196" s="22">
        <f>$A195+C195</f>
        <v>191</v>
      </c>
      <c r="B196" s="23"/>
      <c r="C196" s="24">
        <v>1</v>
      </c>
      <c r="D196" t="b" s="25">
        <f>D$4</f>
        <v>1</v>
      </c>
      <c r="E196" s="25">
        <v>0</v>
      </c>
      <c r="F196" s="25">
        <f>(E195/60+G196*'data'!$C$16+H196*OFFSET('data'!$C$17,0,$D$4)-F195*(OFFSET('data'!$C$18,0,$D$4)+'data'!$C$19+OFFSET('data'!$C$20,0,$D$4)))*C195/60+F195</f>
        <v>77.8499257759045</v>
      </c>
      <c r="G196" s="25">
        <f>G195+('data'!$C$19*F195-'data'!$C$16*G195)*C195/60</f>
        <v>102.959627853336</v>
      </c>
      <c r="H196" s="25">
        <f>H195+(OFFSET('data'!$C$20,0,$D$4)*F195-OFFSET('data'!$C$17,0,$D$4)*H195)*C195/60</f>
        <v>46.4920999389501</v>
      </c>
      <c r="I196" s="28">
        <f>$A196/60</f>
        <v>3.18333333333333</v>
      </c>
      <c r="J196" s="25">
        <f>F196/'data'!$C$15*1000</f>
        <v>11.8939247936217</v>
      </c>
      <c r="K196" s="25">
        <f>K195+'data'!$G$21*(J195-K195)/60*C195</f>
        <v>6.92028293232867</v>
      </c>
    </row>
    <row r="197" ht="20.05" customHeight="1">
      <c r="A197" s="22">
        <f>$A196+C196</f>
        <v>192</v>
      </c>
      <c r="B197" s="23"/>
      <c r="C197" s="24">
        <v>1</v>
      </c>
      <c r="D197" t="b" s="25">
        <f>D$4</f>
        <v>1</v>
      </c>
      <c r="E197" s="25">
        <v>0</v>
      </c>
      <c r="F197" s="25">
        <f>(E196/60+G197*'data'!$C$16+H197*OFFSET('data'!$C$17,0,$D$4)-F196*(OFFSET('data'!$C$18,0,$D$4)+'data'!$C$19+OFFSET('data'!$C$20,0,$D$4)))*C196/60+F196</f>
        <v>77.0942775824623</v>
      </c>
      <c r="G197" s="25">
        <f>G196+('data'!$C$19*F196-'data'!$C$16*G196)*C196/60</f>
        <v>103.215082467826</v>
      </c>
      <c r="H197" s="25">
        <f>H196+(OFFSET('data'!$C$20,0,$D$4)*F196-OFFSET('data'!$C$17,0,$D$4)*H196)*C196/60</f>
        <v>46.6427905337211</v>
      </c>
      <c r="I197" s="28">
        <f>$A197/60</f>
        <v>3.2</v>
      </c>
      <c r="J197" s="25">
        <f>F197/'data'!$C$15*1000</f>
        <v>11.7784767351469</v>
      </c>
      <c r="K197" s="25">
        <f>K196+'data'!$G$21*(J196-K196)/60*C196</f>
        <v>6.9319881131843</v>
      </c>
    </row>
    <row r="198" ht="20.05" customHeight="1">
      <c r="A198" s="22">
        <f>$A197+C197</f>
        <v>193</v>
      </c>
      <c r="B198" s="23"/>
      <c r="C198" s="24">
        <v>1</v>
      </c>
      <c r="D198" t="b" s="25">
        <f>D$4</f>
        <v>1</v>
      </c>
      <c r="E198" s="25">
        <v>0</v>
      </c>
      <c r="F198" s="25">
        <f>(E197/60+G198*'data'!$C$16+H198*OFFSET('data'!$C$17,0,$D$4)-F197*(OFFSET('data'!$C$18,0,$D$4)+'data'!$C$19+OFFSET('data'!$C$20,0,$D$4)))*C197/60+F197</f>
        <v>76.34748127781209</v>
      </c>
      <c r="G198" s="25">
        <f>G197+('data'!$C$19*F197-'data'!$C$16*G197)*C197/60</f>
        <v>103.466584761469</v>
      </c>
      <c r="H198" s="25">
        <f>H197+(OFFSET('data'!$C$20,0,$D$4)*F197-OFFSET('data'!$C$17,0,$D$4)*H197)*C197/60</f>
        <v>46.791972269709</v>
      </c>
      <c r="I198" s="28">
        <f>$A198/60</f>
        <v>3.21666666666667</v>
      </c>
      <c r="J198" s="25">
        <f>F198/'data'!$C$15*1000</f>
        <v>11.664381069735</v>
      </c>
      <c r="K198" s="25">
        <f>K197+'data'!$G$21*(J197-K197)/60*C197</f>
        <v>6.94339404618408</v>
      </c>
    </row>
    <row r="199" ht="20.05" customHeight="1">
      <c r="A199" s="22">
        <f>$A198+C198</f>
        <v>194</v>
      </c>
      <c r="B199" s="23"/>
      <c r="C199" s="24">
        <v>1</v>
      </c>
      <c r="D199" t="b" s="25">
        <f>D$4</f>
        <v>1</v>
      </c>
      <c r="E199" s="25">
        <v>0</v>
      </c>
      <c r="F199" s="25">
        <f>(E198/60+G199*'data'!$C$16+H199*OFFSET('data'!$C$17,0,$D$4)-F198*(OFFSET('data'!$C$18,0,$D$4)+'data'!$C$19+OFFSET('data'!$C$20,0,$D$4)))*C198/60+F198</f>
        <v>75.6094320627259</v>
      </c>
      <c r="G199" s="25">
        <f>G198+('data'!$C$19*F198-'data'!$C$16*G198)*C198/60</f>
        <v>103.714182159479</v>
      </c>
      <c r="H199" s="25">
        <f>H198+(OFFSET('data'!$C$20,0,$D$4)*F198-OFFSET('data'!$C$17,0,$D$4)*H198)*C198/60</f>
        <v>46.9396628024665</v>
      </c>
      <c r="I199" s="28">
        <f>$A199/60</f>
        <v>3.23333333333333</v>
      </c>
      <c r="J199" s="25">
        <f>F199/'data'!$C$15*1000</f>
        <v>11.5516217861425</v>
      </c>
      <c r="K199" s="25">
        <f>K198+'data'!$G$21*(J198-K198)/60*C198</f>
        <v>6.95450461837019</v>
      </c>
    </row>
    <row r="200" ht="20.05" customHeight="1">
      <c r="A200" s="22">
        <f>$A199+C199</f>
        <v>195</v>
      </c>
      <c r="B200" s="23"/>
      <c r="C200" s="24">
        <v>1</v>
      </c>
      <c r="D200" t="b" s="25">
        <f>D$4</f>
        <v>1</v>
      </c>
      <c r="E200" s="25">
        <v>0</v>
      </c>
      <c r="F200" s="25">
        <f>(E199/60+G200*'data'!$C$16+H200*OFFSET('data'!$C$17,0,$D$4)-F199*(OFFSET('data'!$C$18,0,$D$4)+'data'!$C$19+OFFSET('data'!$C$20,0,$D$4)))*C199/60+F199</f>
        <v>74.8800263794401</v>
      </c>
      <c r="G200" s="25">
        <f>G199+('data'!$C$19*F199-'data'!$C$16*G199)*C199/60</f>
        <v>103.957921524853</v>
      </c>
      <c r="H200" s="25">
        <f>H199+(OFFSET('data'!$C$20,0,$D$4)*F199-OFFSET('data'!$C$17,0,$D$4)*H199)*C199/60</f>
        <v>47.0858795785349</v>
      </c>
      <c r="I200" s="28">
        <f>$A200/60</f>
        <v>3.25</v>
      </c>
      <c r="J200" s="25">
        <f>F200/'data'!$C$15*1000</f>
        <v>11.4401830627965</v>
      </c>
      <c r="K200" s="25">
        <f>K199+'data'!$G$21*(J199-K199)/60*C199</f>
        <v>6.96532366995532</v>
      </c>
    </row>
    <row r="201" ht="20.05" customHeight="1">
      <c r="A201" s="22">
        <f>$A200+C200</f>
        <v>196</v>
      </c>
      <c r="B201" s="23"/>
      <c r="C201" s="24">
        <v>1</v>
      </c>
      <c r="D201" t="b" s="25">
        <f>D$4</f>
        <v>1</v>
      </c>
      <c r="E201" s="25">
        <v>0</v>
      </c>
      <c r="F201" s="25">
        <f>(E200/60+G201*'data'!$C$16+H201*OFFSET('data'!$C$17,0,$D$4)-F200*(OFFSET('data'!$C$18,0,$D$4)+'data'!$C$19+OFFSET('data'!$C$20,0,$D$4)))*C200/60+F200</f>
        <v>74.1591618969485</v>
      </c>
      <c r="G201" s="25">
        <f>G200+('data'!$C$19*F200-'data'!$C$16*G200)*C200/60</f>
        <v>104.197849165029</v>
      </c>
      <c r="H201" s="25">
        <f>H200+(OFFSET('data'!$C$20,0,$D$4)*F200-OFFSET('data'!$C$17,0,$D$4)*H200)*C200/60</f>
        <v>47.2306398379199</v>
      </c>
      <c r="I201" s="28">
        <f>$A201/60</f>
        <v>3.26666666666667</v>
      </c>
      <c r="J201" s="25">
        <f>F201/'data'!$C$15*1000</f>
        <v>11.3300492655489</v>
      </c>
      <c r="K201" s="25">
        <f>K200+'data'!$G$21*(J200-K200)/60*C200</f>
        <v>6.97585499487929</v>
      </c>
    </row>
    <row r="202" ht="20.05" customHeight="1">
      <c r="A202" s="22">
        <f>$A201+C201</f>
        <v>197</v>
      </c>
      <c r="B202" s="23"/>
      <c r="C202" s="24">
        <v>1</v>
      </c>
      <c r="D202" t="b" s="25">
        <f>D$4</f>
        <v>1</v>
      </c>
      <c r="E202" s="25">
        <v>0</v>
      </c>
      <c r="F202" s="25">
        <f>(E201/60+G202*'data'!$C$16+H202*OFFSET('data'!$C$17,0,$D$4)-F201*(OFFSET('data'!$C$18,0,$D$4)+'data'!$C$19+OFFSET('data'!$C$20,0,$D$4)))*C201/60+F201</f>
        <v>73.4467374964695</v>
      </c>
      <c r="G202" s="25">
        <f>G201+('data'!$C$19*F201-'data'!$C$16*G201)*C201/60</f>
        <v>104.434010838467</v>
      </c>
      <c r="H202" s="25">
        <f>H201+(OFFSET('data'!$C$20,0,$D$4)*F201-OFFSET('data'!$C$17,0,$D$4)*H201)*C201/60</f>
        <v>47.3739606165382</v>
      </c>
      <c r="I202" s="28">
        <f>$A202/60</f>
        <v>3.28333333333333</v>
      </c>
      <c r="J202" s="25">
        <f>F202/'data'!$C$15*1000</f>
        <v>11.221204945455</v>
      </c>
      <c r="K202" s="25">
        <f>K201+'data'!$G$21*(J201-K201)/60*C201</f>
        <v>6.98610234135901</v>
      </c>
    </row>
    <row r="203" ht="20.05" customHeight="1">
      <c r="A203" s="22">
        <f>$A202+C202</f>
        <v>198</v>
      </c>
      <c r="B203" s="23"/>
      <c r="C203" s="24">
        <v>1</v>
      </c>
      <c r="D203" t="b" s="25">
        <f>D$4</f>
        <v>1</v>
      </c>
      <c r="E203" s="25">
        <v>0</v>
      </c>
      <c r="F203" s="25">
        <f>(E202/60+G203*'data'!$C$16+H203*OFFSET('data'!$C$17,0,$D$4)-F202*(OFFSET('data'!$C$18,0,$D$4)+'data'!$C$19+OFFSET('data'!$C$20,0,$D$4)))*C202/60+F202</f>
        <v>72.74265325708549</v>
      </c>
      <c r="G203" s="25">
        <f>G202+('data'!$C$19*F202-'data'!$C$16*G202)*C202/60</f>
        <v>104.666451761155</v>
      </c>
      <c r="H203" s="25">
        <f>H202+(OFFSET('data'!$C$20,0,$D$4)*F202-OFFSET('data'!$C$17,0,$D$4)*H202)*C202/60</f>
        <v>47.5158587486353</v>
      </c>
      <c r="I203" s="28">
        <f>$A203/60</f>
        <v>3.3</v>
      </c>
      <c r="J203" s="25">
        <f>F203/'data'!$C$15*1000</f>
        <v>11.1136348365802</v>
      </c>
      <c r="K203" s="25">
        <f>K202+'data'!$G$21*(J202-K202)/60*C202</f>
        <v>6.996069412432</v>
      </c>
    </row>
    <row r="204" ht="20.05" customHeight="1">
      <c r="A204" s="22">
        <f>$A203+C203</f>
        <v>199</v>
      </c>
      <c r="B204" s="23"/>
      <c r="C204" s="24">
        <v>1</v>
      </c>
      <c r="D204" t="b" s="25">
        <f>D$4</f>
        <v>1</v>
      </c>
      <c r="E204" s="25">
        <v>0</v>
      </c>
      <c r="F204" s="25">
        <f>(E203/60+G204*'data'!$C$16+H204*OFFSET('data'!$C$17,0,$D$4)-F203*(OFFSET('data'!$C$18,0,$D$4)+'data'!$C$19+OFFSET('data'!$C$20,0,$D$4)))*C203/60+F203</f>
        <v>72.0468104415522</v>
      </c>
      <c r="G204" s="25">
        <f>G203+('data'!$C$19*F203-'data'!$C$16*G203)*C203/60</f>
        <v>104.895216613033</v>
      </c>
      <c r="H204" s="25">
        <f>H203+(OFFSET('data'!$C$20,0,$D$4)*F203-OFFSET('data'!$C$17,0,$D$4)*H203)*C203/60</f>
        <v>47.6563508691743</v>
      </c>
      <c r="I204" s="28">
        <f>$A204/60</f>
        <v>3.31666666666667</v>
      </c>
      <c r="J204" s="25">
        <f>F204/'data'!$C$15*1000</f>
        <v>11.0073238538317</v>
      </c>
      <c r="K204" s="25">
        <f>K203+'data'!$G$21*(J203-K203)/60*C203</f>
        <v>7.00575986649336</v>
      </c>
    </row>
    <row r="205" ht="20.05" customHeight="1">
      <c r="A205" s="22">
        <f>$A204+C204</f>
        <v>200</v>
      </c>
      <c r="B205" s="23"/>
      <c r="C205" s="24">
        <v>1</v>
      </c>
      <c r="D205" t="b" s="25">
        <f>D$4</f>
        <v>1</v>
      </c>
      <c r="E205" s="25">
        <v>0</v>
      </c>
      <c r="F205" s="25">
        <f>(E204/60+G205*'data'!$C$16+H205*OFFSET('data'!$C$17,0,$D$4)-F204*(OFFSET('data'!$C$18,0,$D$4)+'data'!$C$19+OFFSET('data'!$C$20,0,$D$4)))*C204/60+F204</f>
        <v>71.3591114822766</v>
      </c>
      <c r="G205" s="25">
        <f>G204+('data'!$C$19*F204-'data'!$C$16*G204)*C204/60</f>
        <v>105.120349544348</v>
      </c>
      <c r="H205" s="25">
        <f>H204+(OFFSET('data'!$C$20,0,$D$4)*F204-OFFSET('data'!$C$17,0,$D$4)*H204)*C204/60</f>
        <v>47.7954534161968</v>
      </c>
      <c r="I205" s="28">
        <f>$A205/60</f>
        <v>3.33333333333333</v>
      </c>
      <c r="J205" s="25">
        <f>F205/'data'!$C$15*1000</f>
        <v>10.9022570908161</v>
      </c>
      <c r="K205" s="25">
        <f>K204+'data'!$G$21*(J204-K204)/60*C204</f>
        <v>7.01517731782649</v>
      </c>
    </row>
    <row r="206" ht="20.05" customHeight="1">
      <c r="A206" s="22">
        <f>$A205+C205</f>
        <v>201</v>
      </c>
      <c r="B206" s="23"/>
      <c r="C206" s="24">
        <v>1</v>
      </c>
      <c r="D206" t="b" s="25">
        <f>D$4</f>
        <v>1</v>
      </c>
      <c r="E206" s="25">
        <v>0</v>
      </c>
      <c r="F206" s="25">
        <f>(E205/60+G206*'data'!$C$16+H206*OFFSET('data'!$C$17,0,$D$4)-F205*(OFFSET('data'!$C$18,0,$D$4)+'data'!$C$19+OFFSET('data'!$C$20,0,$D$4)))*C205/60+F205</f>
        <v>70.6794599674603</v>
      </c>
      <c r="G206" s="25">
        <f>G205+('data'!$C$19*F205-'data'!$C$16*G205)*C205/60</f>
        <v>105.341894181923</v>
      </c>
      <c r="H206" s="25">
        <f>H205+(OFFSET('data'!$C$20,0,$D$4)*F205-OFFSET('data'!$C$17,0,$D$4)*H205)*C205/60</f>
        <v>47.9331826331556</v>
      </c>
      <c r="I206" s="28">
        <f>$A206/60</f>
        <v>3.35</v>
      </c>
      <c r="J206" s="25">
        <f>F206/'data'!$C$15*1000</f>
        <v>10.7984198177227</v>
      </c>
      <c r="K206" s="25">
        <f>K205+'data'!$G$21*(J205-K205)/60*C205</f>
        <v>7.02432533712744</v>
      </c>
    </row>
    <row r="207" ht="20.05" customHeight="1">
      <c r="A207" s="22">
        <f>$A206+C206</f>
        <v>202</v>
      </c>
      <c r="B207" s="23"/>
      <c r="C207" s="24">
        <v>1</v>
      </c>
      <c r="D207" t="b" s="25">
        <f>D$4</f>
        <v>1</v>
      </c>
      <c r="E207" s="25">
        <v>0</v>
      </c>
      <c r="F207" s="25">
        <f>(E206/60+G207*'data'!$C$16+H207*OFFSET('data'!$C$17,0,$D$4)-F206*(OFFSET('data'!$C$18,0,$D$4)+'data'!$C$19+OFFSET('data'!$C$20,0,$D$4)))*C206/60+F206</f>
        <v>70.00776062740771</v>
      </c>
      <c r="G207" s="25">
        <f>G206+('data'!$C$19*F206-'data'!$C$16*G206)*C206/60</f>
        <v>105.559893635364</v>
      </c>
      <c r="H207" s="25">
        <f>H206+(OFFSET('data'!$C$20,0,$D$4)*F206-OFFSET('data'!$C$17,0,$D$4)*H206)*C206/60</f>
        <v>48.0695545712196</v>
      </c>
      <c r="I207" s="28">
        <f>$A207/60</f>
        <v>3.36666666666667</v>
      </c>
      <c r="J207" s="25">
        <f>F207/'data'!$C$15*1000</f>
        <v>10.6957974792312</v>
      </c>
      <c r="K207" s="25">
        <f>K206+'data'!$G$21*(J206-K206)/60*C206</f>
        <v>7.03320745202305</v>
      </c>
    </row>
    <row r="208" ht="20.05" customHeight="1">
      <c r="A208" s="22">
        <f>$A207+C207</f>
        <v>203</v>
      </c>
      <c r="B208" s="23"/>
      <c r="C208" s="24">
        <v>1</v>
      </c>
      <c r="D208" t="b" s="25">
        <f>D$4</f>
        <v>1</v>
      </c>
      <c r="E208" s="25">
        <v>0</v>
      </c>
      <c r="F208" s="25">
        <f>(E207/60+G208*'data'!$C$16+H208*OFFSET('data'!$C$17,0,$D$4)-F207*(OFFSET('data'!$C$18,0,$D$4)+'data'!$C$19+OFFSET('data'!$C$20,0,$D$4)))*C207/60+F207</f>
        <v>69.34391932099589</v>
      </c>
      <c r="G208" s="25">
        <f>G207+('data'!$C$19*F207-'data'!$C$16*G207)*C207/60</f>
        <v>105.774390503183</v>
      </c>
      <c r="H208" s="25">
        <f>H207+(OFFSET('data'!$C$20,0,$D$4)*F207-OFFSET('data'!$C$17,0,$D$4)*H207)*C207/60</f>
        <v>48.204585091552</v>
      </c>
      <c r="I208" s="28">
        <f>$A208/60</f>
        <v>3.38333333333333</v>
      </c>
      <c r="J208" s="25">
        <f>F208/'data'!$C$15*1000</f>
        <v>10.5943756924451</v>
      </c>
      <c r="K208" s="25">
        <f>K207+'data'!$G$21*(J207-K207)/60*C207</f>
        <v>7.04182714758298</v>
      </c>
    </row>
    <row r="209" ht="20.05" customHeight="1">
      <c r="A209" s="22">
        <f>$A208+C208</f>
        <v>204</v>
      </c>
      <c r="B209" s="23"/>
      <c r="C209" s="24">
        <v>1</v>
      </c>
      <c r="D209" t="b" s="25">
        <f>D$4</f>
        <v>1</v>
      </c>
      <c r="E209" s="25">
        <v>0</v>
      </c>
      <c r="F209" s="25">
        <f>(E208/60+G209*'data'!$C$16+H209*OFFSET('data'!$C$17,0,$D$4)-F208*(OFFSET('data'!$C$18,0,$D$4)+'data'!$C$19+OFFSET('data'!$C$20,0,$D$4)))*C208/60+F208</f>
        <v>68.6878430223051</v>
      </c>
      <c r="G209" s="25">
        <f>G208+('data'!$C$19*F208-'data'!$C$16*G208)*C208/60</f>
        <v>105.985426878856</v>
      </c>
      <c r="H209" s="25">
        <f>H208+(OFFSET('data'!$C$20,0,$D$4)*F208-OFFSET('data'!$C$17,0,$D$4)*H208)*C208/60</f>
        <v>48.3382898675607</v>
      </c>
      <c r="I209" s="28">
        <f>$A209/60</f>
        <v>3.4</v>
      </c>
      <c r="J209" s="25">
        <f>F209/'data'!$C$15*1000</f>
        <v>10.4941402448485</v>
      </c>
      <c r="K209" s="25">
        <f>K208+'data'!$G$21*(J208-K208)/60*C208</f>
        <v>7.05018786682568</v>
      </c>
    </row>
    <row r="210" ht="20.05" customHeight="1">
      <c r="A210" s="22">
        <f>$A209+C209</f>
        <v>205</v>
      </c>
      <c r="B210" s="23"/>
      <c r="C210" s="24">
        <v>1</v>
      </c>
      <c r="D210" t="b" s="25">
        <f>D$4</f>
        <v>1</v>
      </c>
      <c r="E210" s="25">
        <v>0</v>
      </c>
      <c r="F210" s="25">
        <f>(E209/60+G210*'data'!$C$16+H210*OFFSET('data'!$C$17,0,$D$4)-F209*(OFFSET('data'!$C$18,0,$D$4)+'data'!$C$19+OFFSET('data'!$C$20,0,$D$4)))*C209/60+F209</f>
        <v>68.0394398074074</v>
      </c>
      <c r="G210" s="25">
        <f>G209+('data'!$C$19*F209-'data'!$C$16*G209)*C209/60</f>
        <v>106.193044356805</v>
      </c>
      <c r="H210" s="25">
        <f>H209+(OFFSET('data'!$C$20,0,$D$4)*F209-OFFSET('data'!$C$17,0,$D$4)*H209)*C209/60</f>
        <v>48.4706843871227</v>
      </c>
      <c r="I210" s="28">
        <f>$A210/60</f>
        <v>3.41666666666667</v>
      </c>
      <c r="J210" s="25">
        <f>F210/'data'!$C$15*1000</f>
        <v>10.3950770922884</v>
      </c>
      <c r="K210" s="25">
        <f>K209+'data'!$G$21*(J209-K209)/60*C209</f>
        <v>7.05829301121829</v>
      </c>
    </row>
    <row r="211" ht="20.05" customHeight="1">
      <c r="A211" s="22">
        <f>$A210+C210</f>
        <v>206</v>
      </c>
      <c r="B211" s="23"/>
      <c r="C211" s="24">
        <v>1</v>
      </c>
      <c r="D211" t="b" s="25">
        <f>D$4</f>
        <v>1</v>
      </c>
      <c r="E211" s="25">
        <v>0</v>
      </c>
      <c r="F211" s="25">
        <f>(E210/60+G211*'data'!$C$16+H211*OFFSET('data'!$C$17,0,$D$4)-F210*(OFFSET('data'!$C$18,0,$D$4)+'data'!$C$19+OFFSET('data'!$C$20,0,$D$4)))*C210/60+F210</f>
        <v>67.398618841312</v>
      </c>
      <c r="G211" s="25">
        <f>G210+('data'!$C$19*F210-'data'!$C$16*G210)*C210/60</f>
        <v>106.397284038310</v>
      </c>
      <c r="H211" s="25">
        <f>H210+(OFFSET('data'!$C$20,0,$D$4)*F210-OFFSET('data'!$C$17,0,$D$4)*H210)*C210/60</f>
        <v>48.6017839547818</v>
      </c>
      <c r="I211" s="28">
        <f>$A211/60</f>
        <v>3.43333333333333</v>
      </c>
      <c r="J211" s="25">
        <f>F211/'data'!$C$15*1000</f>
        <v>10.2971723569794</v>
      </c>
      <c r="K211" s="25">
        <f>K210+'data'!$G$21*(J210-K210)/60*C210</f>
        <v>7.0661459411707</v>
      </c>
    </row>
    <row r="212" ht="20.05" customHeight="1">
      <c r="A212" s="22">
        <f>$A211+C211</f>
        <v>207</v>
      </c>
      <c r="B212" s="23"/>
      <c r="C212" s="24">
        <v>1</v>
      </c>
      <c r="D212" t="b" s="25">
        <f>D$4</f>
        <v>1</v>
      </c>
      <c r="E212" s="25">
        <v>0</v>
      </c>
      <c r="F212" s="25">
        <f>(E211/60+G212*'data'!$C$16+H212*OFFSET('data'!$C$17,0,$D$4)-F211*(OFFSET('data'!$C$18,0,$D$4)+'data'!$C$19+OFFSET('data'!$C$20,0,$D$4)))*C211/60+F211</f>
        <v>66.7652903650651</v>
      </c>
      <c r="G212" s="25">
        <f>G211+('data'!$C$19*F211-'data'!$C$16*G211)*C211/60</f>
        <v>106.598186537352</v>
      </c>
      <c r="H212" s="25">
        <f>H211+(OFFSET('data'!$C$20,0,$D$4)*F211-OFFSET('data'!$C$17,0,$D$4)*H211)*C211/60</f>
        <v>48.7316036939205</v>
      </c>
      <c r="I212" s="28">
        <f>$A212/60</f>
        <v>3.45</v>
      </c>
      <c r="J212" s="25">
        <f>F212/'data'!$C$15*1000</f>
        <v>10.2004123255334</v>
      </c>
      <c r="K212" s="25">
        <f>K211+'data'!$G$21*(J211-K211)/60*C211</f>
        <v>7.07374997652368</v>
      </c>
    </row>
    <row r="213" ht="20.05" customHeight="1">
      <c r="A213" s="22">
        <f>$A212+C212</f>
        <v>208</v>
      </c>
      <c r="B213" s="23"/>
      <c r="C213" s="24">
        <v>1</v>
      </c>
      <c r="D213" t="b" s="25">
        <f>D$4</f>
        <v>1</v>
      </c>
      <c r="E213" s="25">
        <v>0</v>
      </c>
      <c r="F213" s="25">
        <f>(E212/60+G213*'data'!$C$16+H213*OFFSET('data'!$C$17,0,$D$4)-F212*(OFFSET('data'!$C$18,0,$D$4)+'data'!$C$19+OFFSET('data'!$C$20,0,$D$4)))*C212/60+F212</f>
        <v>66.13936568300259</v>
      </c>
      <c r="G213" s="25">
        <f>G212+('data'!$C$19*F212-'data'!$C$16*G212)*C212/60</f>
        <v>106.795791986385</v>
      </c>
      <c r="H213" s="25">
        <f>H212+(OFFSET('data'!$C$20,0,$D$4)*F212-OFFSET('data'!$C$17,0,$D$4)*H212)*C212/60</f>
        <v>48.8601585489058</v>
      </c>
      <c r="I213" s="28">
        <f>$A213/60</f>
        <v>3.46666666666667</v>
      </c>
      <c r="J213" s="25">
        <f>F213/'data'!$C$15*1000</f>
        <v>10.1047834470121</v>
      </c>
      <c r="K213" s="25">
        <f>K212+'data'!$G$21*(J212-K212)/60*C212</f>
        <v>7.08110839703129</v>
      </c>
    </row>
    <row r="214" ht="20.05" customHeight="1">
      <c r="A214" s="22">
        <f>$A213+C213</f>
        <v>209</v>
      </c>
      <c r="B214" s="23"/>
      <c r="C214" s="24">
        <v>1</v>
      </c>
      <c r="D214" t="b" s="25">
        <f>D$4</f>
        <v>1</v>
      </c>
      <c r="E214" s="25">
        <v>0</v>
      </c>
      <c r="F214" s="25">
        <f>(E213/60+G214*'data'!$C$16+H214*OFFSET('data'!$C$17,0,$D$4)-F213*(OFFSET('data'!$C$18,0,$D$4)+'data'!$C$19+OFFSET('data'!$C$20,0,$D$4)))*C213/60+F213</f>
        <v>65.520757150154</v>
      </c>
      <c r="G214" s="25">
        <f>G213+('data'!$C$19*F213-'data'!$C$16*G213)*C213/60</f>
        <v>106.990140042041</v>
      </c>
      <c r="H214" s="25">
        <f>H213+(OFFSET('data'!$C$20,0,$D$4)*F213-OFFSET('data'!$C$17,0,$D$4)*H213)*C213/60</f>
        <v>48.9874632872102</v>
      </c>
      <c r="I214" s="28">
        <f>$A214/60</f>
        <v>3.48333333333333</v>
      </c>
      <c r="J214" s="25">
        <f>F214/'data'!$C$15*1000</f>
        <v>10.0102723310018</v>
      </c>
      <c r="K214" s="25">
        <f>K213+'data'!$G$21*(J213-K213)/60*C213</f>
        <v>7.08822444283751</v>
      </c>
    </row>
    <row r="215" ht="20.05" customHeight="1">
      <c r="A215" s="22">
        <f>$A214+C214</f>
        <v>210</v>
      </c>
      <c r="B215" s="23"/>
      <c r="C215" s="24">
        <v>1</v>
      </c>
      <c r="D215" t="b" s="25">
        <f>D$4</f>
        <v>1</v>
      </c>
      <c r="E215" s="25">
        <v>0</v>
      </c>
      <c r="F215" s="25">
        <f>(E214/60+G215*'data'!$C$16+H215*OFFSET('data'!$C$17,0,$D$4)-F214*(OFFSET('data'!$C$18,0,$D$4)+'data'!$C$19+OFFSET('data'!$C$20,0,$D$4)))*C214/60+F214</f>
        <v>64.9093781597951</v>
      </c>
      <c r="G215" s="25">
        <f>G214+('data'!$C$19*F214-'data'!$C$16*G214)*C214/60</f>
        <v>107.181269890768</v>
      </c>
      <c r="H215" s="25">
        <f>H214+(OFFSET('data'!$C$20,0,$D$4)*F214-OFFSET('data'!$C$17,0,$D$4)*H214)*C214/60</f>
        <v>49.1135325015067</v>
      </c>
      <c r="I215" s="28">
        <f>$A215/60</f>
        <v>3.5</v>
      </c>
      <c r="J215" s="25">
        <f>F215/'data'!$C$15*1000</f>
        <v>9.91686574571283</v>
      </c>
      <c r="K215" s="25">
        <f>K214+'data'!$G$21*(J214-K214)/60*C214</f>
        <v>7.09510131494725</v>
      </c>
    </row>
    <row r="216" ht="20.05" customHeight="1">
      <c r="A216" s="22">
        <f>$A215+C215</f>
        <v>211</v>
      </c>
      <c r="B216" s="23"/>
      <c r="C216" s="24">
        <v>1</v>
      </c>
      <c r="D216" t="b" s="25">
        <f>D$4</f>
        <v>1</v>
      </c>
      <c r="E216" s="25">
        <v>0</v>
      </c>
      <c r="F216" s="25">
        <f>(E215/60+G216*'data'!$C$16+H216*OFFSET('data'!$C$17,0,$D$4)-F215*(OFFSET('data'!$C$18,0,$D$4)+'data'!$C$19+OFFSET('data'!$C$20,0,$D$4)))*C215/60+F215</f>
        <v>64.3051431311486</v>
      </c>
      <c r="G216" s="25">
        <f>G215+('data'!$C$19*F215-'data'!$C$16*G215)*C215/60</f>
        <v>107.3692202544</v>
      </c>
      <c r="H216" s="25">
        <f>H215+(OFFSET('data'!$C$20,0,$D$4)*F215-OFFSET('data'!$C$17,0,$D$4)*H215)*C215/60</f>
        <v>49.2383806117398</v>
      </c>
      <c r="I216" s="28">
        <f>$A216/60</f>
        <v>3.51666666666667</v>
      </c>
      <c r="J216" s="25">
        <f>F216/'data'!$C$15*1000</f>
        <v>9.82455061609947</v>
      </c>
      <c r="K216" s="25">
        <f>K215+'data'!$G$21*(J215-K215)/60*C215</f>
        <v>7.1017421756918</v>
      </c>
    </row>
    <row r="217" ht="20.05" customHeight="1">
      <c r="A217" s="22">
        <f>$A216+C216</f>
        <v>212</v>
      </c>
      <c r="B217" s="23"/>
      <c r="C217" s="24">
        <v>1</v>
      </c>
      <c r="D217" t="b" s="25">
        <f>D$4</f>
        <v>1</v>
      </c>
      <c r="E217" s="25">
        <v>0</v>
      </c>
      <c r="F217" s="25">
        <f>(E216/60+G217*'data'!$C$16+H217*OFFSET('data'!$C$17,0,$D$4)-F216*(OFFSET('data'!$C$18,0,$D$4)+'data'!$C$19+OFFSET('data'!$C$20,0,$D$4)))*C216/60+F216</f>
        <v>63.7079674972301</v>
      </c>
      <c r="G217" s="25">
        <f>G216+('data'!$C$19*F216-'data'!$C$16*G216)*C216/60</f>
        <v>107.554029395661</v>
      </c>
      <c r="H217" s="25">
        <f>H216+(OFFSET('data'!$C$20,0,$D$4)*F216-OFFSET('data'!$C$17,0,$D$4)*H216)*C216/60</f>
        <v>49.3620218671716</v>
      </c>
      <c r="I217" s="28">
        <f>$A217/60</f>
        <v>3.53333333333333</v>
      </c>
      <c r="J217" s="25">
        <f>F217/'data'!$C$15*1000</f>
        <v>9.733314022003601</v>
      </c>
      <c r="K217" s="25">
        <f>K216+'data'!$G$21*(J216-K216)/60*C216</f>
        <v>7.10815014918869</v>
      </c>
    </row>
    <row r="218" ht="20.05" customHeight="1">
      <c r="A218" s="22">
        <f>$A217+C217</f>
        <v>213</v>
      </c>
      <c r="B218" s="23"/>
      <c r="C218" s="24">
        <v>1</v>
      </c>
      <c r="D218" t="b" s="25">
        <f>D$4</f>
        <v>1</v>
      </c>
      <c r="E218" s="25">
        <v>0</v>
      </c>
      <c r="F218" s="25">
        <f>(E217/60+G218*'data'!$C$16+H218*OFFSET('data'!$C$17,0,$D$4)-F217*(OFFSET('data'!$C$18,0,$D$4)+'data'!$C$19+OFFSET('data'!$C$20,0,$D$4)))*C217/60+F217</f>
        <v>63.1177676928385</v>
      </c>
      <c r="G218" s="25">
        <f>G217+('data'!$C$19*F217-'data'!$C$16*G217)*C217/60</f>
        <v>107.735735123604</v>
      </c>
      <c r="H218" s="25">
        <f>H217+(OFFSET('data'!$C$20,0,$D$4)*F217-OFFSET('data'!$C$17,0,$D$4)*H217)*C217/60</f>
        <v>49.4844703484037</v>
      </c>
      <c r="I218" s="28">
        <f>$A218/60</f>
        <v>3.55</v>
      </c>
      <c r="J218" s="25">
        <f>F218/'data'!$C$15*1000</f>
        <v>9.64314319631969</v>
      </c>
      <c r="K218" s="25">
        <f>K217+'data'!$G$21*(J217-K217)/60*C217</f>
        <v>7.11432832179619</v>
      </c>
    </row>
    <row r="219" ht="20.05" customHeight="1">
      <c r="A219" s="22">
        <f>$A218+C218</f>
        <v>214</v>
      </c>
      <c r="B219" s="23"/>
      <c r="C219" s="24">
        <v>1</v>
      </c>
      <c r="D219" t="b" s="25">
        <f>D$4</f>
        <v>1</v>
      </c>
      <c r="E219" s="25">
        <v>0</v>
      </c>
      <c r="F219" s="25">
        <f>(E218/60+G219*'data'!$C$16+H219*OFFSET('data'!$C$17,0,$D$4)-F218*(OFFSET('data'!$C$18,0,$D$4)+'data'!$C$19+OFFSET('data'!$C$20,0,$D$4)))*C218/60+F218</f>
        <v>62.5344611426879</v>
      </c>
      <c r="G219" s="25">
        <f>G218+('data'!$C$19*F218-'data'!$C$16*G218)*C218/60</f>
        <v>107.914374798986</v>
      </c>
      <c r="H219" s="25">
        <f>H218+(OFFSET('data'!$C$20,0,$D$4)*F218-OFFSET('data'!$C$17,0,$D$4)*H218)*C218/60</f>
        <v>49.605739969375</v>
      </c>
      <c r="I219" s="28">
        <f>$A219/60</f>
        <v>3.56666666666667</v>
      </c>
      <c r="J219" s="25">
        <f>F219/'data'!$C$15*1000</f>
        <v>9.55402552318165</v>
      </c>
      <c r="K219" s="25">
        <f>K218+'data'!$G$21*(J218-K218)/60*C218</f>
        <v>7.12027974256234</v>
      </c>
    </row>
    <row r="220" ht="20.05" customHeight="1">
      <c r="A220" s="22">
        <f>$A219+C219</f>
        <v>215</v>
      </c>
      <c r="B220" s="23"/>
      <c r="C220" s="24">
        <v>1</v>
      </c>
      <c r="D220" t="b" s="25">
        <f>D$4</f>
        <v>1</v>
      </c>
      <c r="E220" s="25">
        <v>0</v>
      </c>
      <c r="F220" s="25">
        <f>(E219/60+G220*'data'!$C$16+H220*OFFSET('data'!$C$17,0,$D$4)-F219*(OFFSET('data'!$C$18,0,$D$4)+'data'!$C$19+OFFSET('data'!$C$20,0,$D$4)))*C219/60+F219</f>
        <v>61.9579662496809</v>
      </c>
      <c r="G220" s="25">
        <f>G219+('data'!$C$19*F219-'data'!$C$16*G219)*C219/60</f>
        <v>108.089985339578</v>
      </c>
      <c r="H220" s="25">
        <f>H219+(OFFSET('data'!$C$20,0,$D$4)*F219-OFFSET('data'!$C$17,0,$D$4)*H219)*C219/60</f>
        <v>49.7258444793362</v>
      </c>
      <c r="I220" s="28">
        <f>$A220/60</f>
        <v>3.58333333333333</v>
      </c>
      <c r="J220" s="25">
        <f>F220/'data'!$C$15*1000</f>
        <v>9.465948536171149</v>
      </c>
      <c r="K220" s="25">
        <f>K219+'data'!$G$21*(J219-K219)/60*C219</f>
        <v>7.12600742366871</v>
      </c>
    </row>
    <row r="221" ht="20.05" customHeight="1">
      <c r="A221" s="22">
        <f>$A220+C220</f>
        <v>216</v>
      </c>
      <c r="B221" s="23"/>
      <c r="C221" s="24">
        <v>1</v>
      </c>
      <c r="D221" t="b" s="25">
        <f>D$4</f>
        <v>1</v>
      </c>
      <c r="E221" s="25">
        <v>0</v>
      </c>
      <c r="F221" s="25">
        <f>(E220/60+G221*'data'!$C$16+H221*OFFSET('data'!$C$17,0,$D$4)-F220*(OFFSET('data'!$C$18,0,$D$4)+'data'!$C$19+OFFSET('data'!$C$20,0,$D$4)))*C220/60+F220</f>
        <v>61.3882023833205</v>
      </c>
      <c r="G221" s="25">
        <f>G220+('data'!$C$19*F220-'data'!$C$16*G220)*C220/60</f>
        <v>108.262603225415</v>
      </c>
      <c r="H221" s="25">
        <f>H220+(OFFSET('data'!$C$20,0,$D$4)*F220-OFFSET('data'!$C$17,0,$D$4)*H220)*C220/60</f>
        <v>49.8447974648005</v>
      </c>
      <c r="I221" s="28">
        <f>$A221/60</f>
        <v>3.6</v>
      </c>
      <c r="J221" s="25">
        <f>F221/'data'!$C$15*1000</f>
        <v>9.37889991654728</v>
      </c>
      <c r="K221" s="25">
        <f>K220+'data'!$G$21*(J220-K220)/60*C220</f>
        <v>7.13151434086886</v>
      </c>
    </row>
    <row r="222" ht="20.05" customHeight="1">
      <c r="A222" s="22">
        <f>$A221+C221</f>
        <v>217</v>
      </c>
      <c r="B222" s="23"/>
      <c r="C222" s="24">
        <v>1</v>
      </c>
      <c r="D222" t="b" s="25">
        <f>D$4</f>
        <v>1</v>
      </c>
      <c r="E222" s="25">
        <v>0</v>
      </c>
      <c r="F222" s="25">
        <f>(E221/60+G222*'data'!$C$16+H222*OFFSET('data'!$C$17,0,$D$4)-F221*(OFFSET('data'!$C$18,0,$D$4)+'data'!$C$19+OFFSET('data'!$C$20,0,$D$4)))*C221/60+F221</f>
        <v>60.8250898682591</v>
      </c>
      <c r="G222" s="25">
        <f>G221+('data'!$C$19*F221-'data'!$C$16*G221)*C221/60</f>
        <v>108.432264503981</v>
      </c>
      <c r="H222" s="25">
        <f>H221+(OFFSET('data'!$C$20,0,$D$4)*F221-OFFSET('data'!$C$17,0,$D$4)*H221)*C221/60</f>
        <v>49.9626123514715</v>
      </c>
      <c r="I222" s="28">
        <f>$A222/60</f>
        <v>3.61666666666667</v>
      </c>
      <c r="J222" s="25">
        <f>F222/'data'!$C$15*1000</f>
        <v>9.29286749149697</v>
      </c>
      <c r="K222" s="25">
        <f>K221+'data'!$G$21*(J221-K221)/60*C221</f>
        <v>7.13680343392165</v>
      </c>
    </row>
    <row r="223" ht="20.05" customHeight="1">
      <c r="A223" s="22">
        <f>$A222+C222</f>
        <v>218</v>
      </c>
      <c r="B223" s="23"/>
      <c r="C223" s="24">
        <v>1</v>
      </c>
      <c r="D223" t="b" s="25">
        <f>D$4</f>
        <v>1</v>
      </c>
      <c r="E223" s="25">
        <v>0</v>
      </c>
      <c r="F223" s="25">
        <f>(E222/60+G223*'data'!$C$16+H223*OFFSET('data'!$C$17,0,$D$4)-F222*(OFFSET('data'!$C$18,0,$D$4)+'data'!$C$19+OFFSET('data'!$C$20,0,$D$4)))*C222/60+F222</f>
        <v>60.2685499729834</v>
      </c>
      <c r="G223" s="25">
        <f>G222+('data'!$C$19*F222-'data'!$C$16*G222)*C222/60</f>
        <v>108.599004795332</v>
      </c>
      <c r="H223" s="25">
        <f>H222+(OFFSET('data'!$C$20,0,$D$4)*F222-OFFSET('data'!$C$17,0,$D$4)*H222)*C222/60</f>
        <v>50.079302406148</v>
      </c>
      <c r="I223" s="28">
        <f>$A223/60</f>
        <v>3.63333333333333</v>
      </c>
      <c r="J223" s="25">
        <f>F223/'data'!$C$15*1000</f>
        <v>9.20783923240635</v>
      </c>
      <c r="K223" s="25">
        <f>K222+'data'!$G$21*(J222-K222)/60*C222</f>
        <v>7.14187760701936</v>
      </c>
    </row>
    <row r="224" ht="20.05" customHeight="1">
      <c r="A224" s="22">
        <f>$A223+C223</f>
        <v>219</v>
      </c>
      <c r="B224" s="23"/>
      <c r="C224" s="24">
        <v>1</v>
      </c>
      <c r="D224" t="b" s="25">
        <f>D$4</f>
        <v>1</v>
      </c>
      <c r="E224" s="25">
        <v>0</v>
      </c>
      <c r="F224" s="25">
        <f>(E223/60+G224*'data'!$C$16+H224*OFFSET('data'!$C$17,0,$D$4)-F223*(OFFSET('data'!$C$18,0,$D$4)+'data'!$C$19+OFFSET('data'!$C$20,0,$D$4)))*C223/60+F223</f>
        <v>59.7185048986333</v>
      </c>
      <c r="G224" s="25">
        <f>G223+('data'!$C$19*F223-'data'!$C$16*G223)*C223/60</f>
        <v>108.762859297162</v>
      </c>
      <c r="H224" s="25">
        <f>H223+(OFFSET('data'!$C$20,0,$D$4)*F223-OFFSET('data'!$C$17,0,$D$4)*H223)*C223/60</f>
        <v>50.1948807386066</v>
      </c>
      <c r="I224" s="28">
        <f>$A224/60</f>
        <v>3.65</v>
      </c>
      <c r="J224" s="25">
        <f>F224/'data'!$C$15*1000</f>
        <v>9.12380325315244</v>
      </c>
      <c r="K224" s="25">
        <f>K223+'data'!$G$21*(J223-K223)/60*C223</f>
        <v>7.14673972921077</v>
      </c>
    </row>
    <row r="225" ht="20.05" customHeight="1">
      <c r="A225" s="22">
        <f>$A224+C224</f>
        <v>220</v>
      </c>
      <c r="B225" s="23"/>
      <c r="C225" s="24">
        <v>1</v>
      </c>
      <c r="D225" t="b" s="25">
        <f>D$4</f>
        <v>1</v>
      </c>
      <c r="E225" s="25">
        <v>0</v>
      </c>
      <c r="F225" s="25">
        <f>(E224/60+G225*'data'!$C$16+H225*OFFSET('data'!$C$17,0,$D$4)-F224*(OFFSET('data'!$C$18,0,$D$4)+'data'!$C$19+OFFSET('data'!$C$20,0,$D$4)))*C224/60+F224</f>
        <v>59.1748777679531</v>
      </c>
      <c r="G225" s="25">
        <f>G224+('data'!$C$19*F224-'data'!$C$16*G224)*C224/60</f>
        <v>108.923862789806</v>
      </c>
      <c r="H225" s="25">
        <f>H224+(OFFSET('data'!$C$20,0,$D$4)*F224-OFFSET('data'!$C$17,0,$D$4)*H224)*C224/60</f>
        <v>50.3093603034617</v>
      </c>
      <c r="I225" s="28">
        <f>$A225/60</f>
        <v>3.66666666666667</v>
      </c>
      <c r="J225" s="25">
        <f>F225/'data'!$C$15*1000</f>
        <v>9.04074780841515</v>
      </c>
      <c r="K225" s="25">
        <f>K224+'data'!$G$21*(J224-K224)/60*C224</f>
        <v>7.15139263481921</v>
      </c>
    </row>
    <row r="226" ht="20.05" customHeight="1">
      <c r="A226" s="22">
        <f>$A225+C225</f>
        <v>221</v>
      </c>
      <c r="B226" s="23"/>
      <c r="C226" s="24">
        <v>1</v>
      </c>
      <c r="D226" t="b" s="25">
        <f>D$4</f>
        <v>1</v>
      </c>
      <c r="E226" s="25">
        <v>0</v>
      </c>
      <c r="F226" s="25">
        <f>(E225/60+G226*'data'!$C$16+H226*OFFSET('data'!$C$17,0,$D$4)-F225*(OFFSET('data'!$C$18,0,$D$4)+'data'!$C$19+OFFSET('data'!$C$20,0,$D$4)))*C225/60+F225</f>
        <v>58.637592614374</v>
      </c>
      <c r="G226" s="25">
        <f>G225+('data'!$C$19*F225-'data'!$C$16*G225)*C225/60</f>
        <v>109.082049641184</v>
      </c>
      <c r="H226" s="25">
        <f>H225+(OFFSET('data'!$C$20,0,$D$4)*F225-OFFSET('data'!$C$17,0,$D$4)*H225)*C225/60</f>
        <v>50.4227539020033</v>
      </c>
      <c r="I226" s="28">
        <f>$A226/60</f>
        <v>3.68333333333333</v>
      </c>
      <c r="J226" s="25">
        <f>F226/'data'!$C$15*1000</f>
        <v>8.958661292009291</v>
      </c>
      <c r="K226" s="25">
        <f>K225+'data'!$G$21*(J225-K225)/60*C225</f>
        <v>7.15583912385566</v>
      </c>
    </row>
    <row r="227" ht="20.05" customHeight="1">
      <c r="A227" s="22">
        <f>$A226+C226</f>
        <v>222</v>
      </c>
      <c r="B227" s="23"/>
      <c r="C227" s="24">
        <v>1</v>
      </c>
      <c r="D227" t="b" s="25">
        <f>D$4</f>
        <v>1</v>
      </c>
      <c r="E227" s="25">
        <v>0</v>
      </c>
      <c r="F227" s="25">
        <f>(E226/60+G227*'data'!$C$16+H227*OFFSET('data'!$C$17,0,$D$4)-F226*(OFFSET('data'!$C$18,0,$D$4)+'data'!$C$19+OFFSET('data'!$C$20,0,$D$4)))*C226/60+F226</f>
        <v>58.1065743712254</v>
      </c>
      <c r="G227" s="25">
        <f>G226+('data'!$C$19*F226-'data'!$C$16*G226)*C226/60</f>
        <v>109.237453811688</v>
      </c>
      <c r="H227" s="25">
        <f>H226+(OFFSET('data'!$C$20,0,$D$4)*F226-OFFSET('data'!$C$17,0,$D$4)*H226)*C226/60</f>
        <v>50.5350741840135</v>
      </c>
      <c r="I227" s="28">
        <f>$A227/60</f>
        <v>3.7</v>
      </c>
      <c r="J227" s="25">
        <f>F227/'data'!$C$15*1000</f>
        <v>8.87753223523624</v>
      </c>
      <c r="K227" s="25">
        <f>K226+'data'!$G$21*(J226-K226)/60*C226</f>
        <v>7.16008196242693</v>
      </c>
    </row>
    <row r="228" ht="20.05" customHeight="1">
      <c r="A228" s="22">
        <f>$A227+C227</f>
        <v>223</v>
      </c>
      <c r="B228" s="23"/>
      <c r="C228" s="24">
        <v>1</v>
      </c>
      <c r="D228" t="b" s="25">
        <f>D$4</f>
        <v>1</v>
      </c>
      <c r="E228" s="25">
        <v>0</v>
      </c>
      <c r="F228" s="25">
        <f>(E227/60+G228*'data'!$C$16+H228*OFFSET('data'!$C$17,0,$D$4)-F227*(OFFSET('data'!$C$18,0,$D$4)+'data'!$C$19+OFFSET('data'!$C$20,0,$D$4)))*C227/60+F227</f>
        <v>57.5817488610743</v>
      </c>
      <c r="G228" s="25">
        <f>G227+('data'!$C$19*F227-'data'!$C$16*G227)*C227/60</f>
        <v>109.390108859009</v>
      </c>
      <c r="H228" s="25">
        <f>H227+(OFFSET('data'!$C$20,0,$D$4)*F227-OFFSET('data'!$C$17,0,$D$4)*H227)*C227/60</f>
        <v>50.6463336495614</v>
      </c>
      <c r="I228" s="28">
        <f>$A228/60</f>
        <v>3.71666666666667</v>
      </c>
      <c r="J228" s="25">
        <f>F228/'data'!$C$15*1000</f>
        <v>8.79734930525529</v>
      </c>
      <c r="K228" s="25">
        <f>K227+'data'!$G$21*(J227-K227)/60*C227</f>
        <v>7.16412388313904</v>
      </c>
    </row>
    <row r="229" ht="20.05" customHeight="1">
      <c r="A229" s="22">
        <f>$A228+C228</f>
        <v>224</v>
      </c>
      <c r="B229" s="23"/>
      <c r="C229" s="24">
        <v>1</v>
      </c>
      <c r="D229" t="b" s="25">
        <f>D$4</f>
        <v>1</v>
      </c>
      <c r="E229" s="25">
        <v>0</v>
      </c>
      <c r="F229" s="25">
        <f>(E228/60+G229*'data'!$C$16+H229*OFFSET('data'!$C$17,0,$D$4)-F228*(OFFSET('data'!$C$18,0,$D$4)+'data'!$C$19+OFFSET('data'!$C$20,0,$D$4)))*C228/60+F228</f>
        <v>57.063042785191</v>
      </c>
      <c r="G229" s="25">
        <f>G228+('data'!$C$19*F228-'data'!$C$16*G228)*C228/60</f>
        <v>109.540047942908</v>
      </c>
      <c r="H229" s="25">
        <f>H228+(OFFSET('data'!$C$20,0,$D$4)*F228-OFFSET('data'!$C$17,0,$D$4)*H228)*C228/60</f>
        <v>50.7565446507761</v>
      </c>
      <c r="I229" s="28">
        <f>$A229/60</f>
        <v>3.73333333333333</v>
      </c>
      <c r="J229" s="25">
        <f>F229/'data'!$C$15*1000</f>
        <v>8.71810130347415</v>
      </c>
      <c r="K229" s="25">
        <f>K228+'data'!$G$21*(J228-K228)/60*C228</f>
        <v>7.16796758549579</v>
      </c>
    </row>
    <row r="230" ht="20.05" customHeight="1">
      <c r="A230" s="22">
        <f>$A229+C229</f>
        <v>225</v>
      </c>
      <c r="B230" s="23"/>
      <c r="C230" s="24">
        <v>1</v>
      </c>
      <c r="D230" t="b" s="25">
        <f>D$4</f>
        <v>1</v>
      </c>
      <c r="E230" s="25">
        <v>0</v>
      </c>
      <c r="F230" s="25">
        <f>(E229/60+G230*'data'!$C$16+H230*OFFSET('data'!$C$17,0,$D$4)-F229*(OFFSET('data'!$C$18,0,$D$4)+'data'!$C$19+OFFSET('data'!$C$20,0,$D$4)))*C229/60+F229</f>
        <v>56.5503837131394</v>
      </c>
      <c r="G230" s="25">
        <f>G229+('data'!$C$19*F229-'data'!$C$16*G229)*C229/60</f>
        <v>109.687303829930</v>
      </c>
      <c r="H230" s="25">
        <f>H229+(OFFSET('data'!$C$20,0,$D$4)*F229-OFFSET('data'!$C$17,0,$D$4)*H229)*C229/60</f>
        <v>50.8657193935997</v>
      </c>
      <c r="I230" s="28">
        <f>$A230/60</f>
        <v>3.75</v>
      </c>
      <c r="J230" s="25">
        <f>F230/'data'!$C$15*1000</f>
        <v>8.63977716395857</v>
      </c>
      <c r="K230" s="25">
        <f>K229+'data'!$G$21*(J229-K229)/60*C229</f>
        <v>7.1716157362926</v>
      </c>
    </row>
    <row r="231" ht="20.05" customHeight="1">
      <c r="A231" s="22">
        <f>$A230+C230</f>
        <v>226</v>
      </c>
      <c r="B231" s="23"/>
      <c r="C231" s="24">
        <v>1</v>
      </c>
      <c r="D231" t="b" s="25">
        <f>D$4</f>
        <v>1</v>
      </c>
      <c r="E231" s="25">
        <v>0</v>
      </c>
      <c r="F231" s="25">
        <f>(E230/60+G231*'data'!$C$16+H231*OFFSET('data'!$C$17,0,$D$4)-F230*(OFFSET('data'!$C$18,0,$D$4)+'data'!$C$19+OFFSET('data'!$C$20,0,$D$4)))*C230/60+F230</f>
        <v>56.0437000724911</v>
      </c>
      <c r="G231" s="25">
        <f>G230+('data'!$C$19*F230-'data'!$C$16*G230)*C230/60</f>
        <v>109.831908898065</v>
      </c>
      <c r="H231" s="25">
        <f>H230+(OFFSET('data'!$C$20,0,$D$4)*F230-OFFSET('data'!$C$17,0,$D$4)*H230)*C230/60</f>
        <v>50.9738699395187</v>
      </c>
      <c r="I231" s="28">
        <f>$A231/60</f>
        <v>3.76666666666667</v>
      </c>
      <c r="J231" s="25">
        <f>F231/'data'!$C$15*1000</f>
        <v>8.56236595186086</v>
      </c>
      <c r="K231" s="25">
        <f>K230+'data'!$G$21*(J230-K230)/60*C230</f>
        <v>7.17507097000571</v>
      </c>
    </row>
    <row r="232" ht="20.05" customHeight="1">
      <c r="A232" s="22">
        <f>$A231+C231</f>
        <v>227</v>
      </c>
      <c r="B232" s="23"/>
      <c r="C232" s="24">
        <v>1</v>
      </c>
      <c r="D232" t="b" s="25">
        <f>D$4</f>
        <v>1</v>
      </c>
      <c r="E232" s="25">
        <v>0</v>
      </c>
      <c r="F232" s="25">
        <f>(E231/60+G232*'data'!$C$16+H232*OFFSET('data'!$C$17,0,$D$4)-F231*(OFFSET('data'!$C$18,0,$D$4)+'data'!$C$19+OFFSET('data'!$C$20,0,$D$4)))*C231/60+F231</f>
        <v>55.5429211386607</v>
      </c>
      <c r="G232" s="25">
        <f>G231+('data'!$C$19*F231-'data'!$C$16*G231)*C231/60</f>
        <v>109.973895141348</v>
      </c>
      <c r="H232" s="25">
        <f>H231+(OFFSET('data'!$C$20,0,$D$4)*F231-OFFSET('data'!$C$17,0,$D$4)*H231)*C231/60</f>
        <v>51.0810082072753</v>
      </c>
      <c r="I232" s="28">
        <f>$A232/60</f>
        <v>3.78333333333333</v>
      </c>
      <c r="J232" s="25">
        <f>F232/'data'!$C$15*1000</f>
        <v>8.485856861866941</v>
      </c>
      <c r="K232" s="25">
        <f>K231+'data'!$G$21*(J231-K231)/60*C231</f>
        <v>7.17833588917673</v>
      </c>
    </row>
    <row r="233" ht="20.05" customHeight="1">
      <c r="A233" s="22">
        <f>$A232+C232</f>
        <v>228</v>
      </c>
      <c r="B233" s="23"/>
      <c r="C233" s="24">
        <v>1</v>
      </c>
      <c r="D233" t="b" s="25">
        <f>D$4</f>
        <v>1</v>
      </c>
      <c r="E233" s="25">
        <v>0</v>
      </c>
      <c r="F233" s="25">
        <f>(E232/60+G233*'data'!$C$16+H233*OFFSET('data'!$C$17,0,$D$4)-F232*(OFFSET('data'!$C$18,0,$D$4)+'data'!$C$19+OFFSET('data'!$C$20,0,$D$4)))*C232/60+F232</f>
        <v>55.0479770248619</v>
      </c>
      <c r="G233" s="25">
        <f>G232+('data'!$C$19*F232-'data'!$C$16*G232)*C232/60</f>
        <v>110.113294174410</v>
      </c>
      <c r="H233" s="25">
        <f>H232+(OFFSET('data'!$C$20,0,$D$4)*F232-OFFSET('data'!$C$17,0,$D$4)*H232)*C232/60</f>
        <v>51.1871459745584</v>
      </c>
      <c r="I233" s="28">
        <f>$A233/60</f>
        <v>3.8</v>
      </c>
      <c r="J233" s="25">
        <f>F233/'data'!$C$15*1000</f>
        <v>8.4102392166618</v>
      </c>
      <c r="K233" s="25">
        <f>K232+'data'!$G$21*(J232-K232)/60*C232</f>
        <v>7.18141306479265</v>
      </c>
    </row>
    <row r="234" ht="20.05" customHeight="1">
      <c r="A234" s="22">
        <f>$A233+C233</f>
        <v>229</v>
      </c>
      <c r="B234" s="23"/>
      <c r="C234" s="24">
        <v>1</v>
      </c>
      <c r="D234" t="b" s="25">
        <f>D$4</f>
        <v>1</v>
      </c>
      <c r="E234" s="25">
        <v>0</v>
      </c>
      <c r="F234" s="25">
        <f>(E233/60+G234*'data'!$C$16+H234*OFFSET('data'!$C$17,0,$D$4)-F233*(OFFSET('data'!$C$18,0,$D$4)+'data'!$C$19+OFFSET('data'!$C$20,0,$D$4)))*C233/60+F233</f>
        <v>54.5587986721827</v>
      </c>
      <c r="G234" s="25">
        <f>G233+('data'!$C$19*F233-'data'!$C$16*G233)*C233/60</f>
        <v>110.250137236971</v>
      </c>
      <c r="H234" s="25">
        <f>H233+(OFFSET('data'!$C$20,0,$D$4)*F233-OFFSET('data'!$C$17,0,$D$4)*H233)*C233/60</f>
        <v>51.2922948796742</v>
      </c>
      <c r="I234" s="28">
        <f>$A234/60</f>
        <v>3.81666666666667</v>
      </c>
      <c r="J234" s="25">
        <f>F234/'data'!$C$15*1000</f>
        <v>8.335502465413221</v>
      </c>
      <c r="K234" s="25">
        <f>K233+'data'!$G$21*(J233-K233)/60*C233</f>
        <v>7.18430503666133</v>
      </c>
    </row>
    <row r="235" ht="20.05" customHeight="1">
      <c r="A235" s="22">
        <f>$A234+C234</f>
        <v>230</v>
      </c>
      <c r="B235" s="23"/>
      <c r="C235" s="24">
        <v>1</v>
      </c>
      <c r="D235" t="b" s="25">
        <f>D$4</f>
        <v>1</v>
      </c>
      <c r="E235" s="25">
        <v>0</v>
      </c>
      <c r="F235" s="25">
        <f>(E234/60+G235*'data'!$C$16+H235*OFFSET('data'!$C$17,0,$D$4)-F234*(OFFSET('data'!$C$18,0,$D$4)+'data'!$C$19+OFFSET('data'!$C$20,0,$D$4)))*C234/60+F234</f>
        <v>54.0753178397776</v>
      </c>
      <c r="G235" s="25">
        <f>G234+('data'!$C$19*F234-'data'!$C$16*G234)*C234/60</f>
        <v>110.384455198283</v>
      </c>
      <c r="H235" s="25">
        <f>H234+(OFFSET('data'!$C$20,0,$D$4)*F234-OFFSET('data'!$C$17,0,$D$4)*H234)*C234/60</f>
        <v>51.3964664231978</v>
      </c>
      <c r="I235" s="28">
        <f>$A235/60</f>
        <v>3.83333333333333</v>
      </c>
      <c r="J235" s="25">
        <f>F235/'data'!$C$15*1000</f>
        <v>8.261636182273319</v>
      </c>
      <c r="K235" s="25">
        <f>K234+'data'!$G$21*(J234-K234)/60*C234</f>
        <v>7.18701431378258</v>
      </c>
    </row>
    <row r="236" ht="20.05" customHeight="1">
      <c r="A236" s="22">
        <f>$A235+C235</f>
        <v>231</v>
      </c>
      <c r="B236" s="23"/>
      <c r="C236" s="24">
        <v>1</v>
      </c>
      <c r="D236" t="b" s="25">
        <f>D$4</f>
        <v>1</v>
      </c>
      <c r="E236" s="25">
        <v>0</v>
      </c>
      <c r="F236" s="25">
        <f>(E235/60+G236*'data'!$C$16+H236*OFFSET('data'!$C$17,0,$D$4)-F235*(OFFSET('data'!$C$18,0,$D$4)+'data'!$C$19+OFFSET('data'!$C$20,0,$D$4)))*C235/60+F235</f>
        <v>53.5974670951768</v>
      </c>
      <c r="G236" s="25">
        <f>G235+('data'!$C$19*F235-'data'!$C$16*G235)*C235/60</f>
        <v>110.516278561519</v>
      </c>
      <c r="H236" s="25">
        <f>H235+(OFFSET('data'!$C$20,0,$D$4)*F235-OFFSET('data'!$C$17,0,$D$4)*H235)*C235/60</f>
        <v>51.4996719696042</v>
      </c>
      <c r="I236" s="28">
        <f>$A236/60</f>
        <v>3.85</v>
      </c>
      <c r="J236" s="25">
        <f>F236/'data'!$C$15*1000</f>
        <v>8.188630064897961</v>
      </c>
      <c r="K236" s="25">
        <f>K235+'data'!$G$21*(J235-K235)/60*C235</f>
        <v>7.18954337471477</v>
      </c>
    </row>
    <row r="237" ht="20.05" customHeight="1">
      <c r="A237" s="22">
        <f>$A236+C236</f>
        <v>232</v>
      </c>
      <c r="B237" s="23"/>
      <c r="C237" s="24">
        <v>1</v>
      </c>
      <c r="D237" t="b" s="25">
        <f>D$4</f>
        <v>1</v>
      </c>
      <c r="E237" s="25">
        <v>0</v>
      </c>
      <c r="F237" s="25">
        <f>(E236/60+G237*'data'!$C$16+H237*OFFSET('data'!$C$17,0,$D$4)-F236*(OFFSET('data'!$C$18,0,$D$4)+'data'!$C$19+OFFSET('data'!$C$20,0,$D$4)))*C236/60+F236</f>
        <v>53.1251798047097</v>
      </c>
      <c r="G237" s="25">
        <f>G236+('data'!$C$19*F236-'data'!$C$16*G236)*C236/60</f>
        <v>110.645637468110</v>
      </c>
      <c r="H237" s="25">
        <f>H236+(OFFSET('data'!$C$20,0,$D$4)*F236-OFFSET('data'!$C$17,0,$D$4)*H236)*C236/60</f>
        <v>51.6019227488811</v>
      </c>
      <c r="I237" s="28">
        <f>$A237/60</f>
        <v>3.86666666666667</v>
      </c>
      <c r="J237" s="25">
        <f>F237/'data'!$C$15*1000</f>
        <v>8.116473932983739</v>
      </c>
      <c r="K237" s="25">
        <f>K236+'data'!$G$21*(J236-K236)/60*C236</f>
        <v>7.19189466793716</v>
      </c>
    </row>
    <row r="238" ht="20.05" customHeight="1">
      <c r="A238" s="22">
        <f>$A237+C237</f>
        <v>233</v>
      </c>
      <c r="B238" s="23"/>
      <c r="C238" s="24">
        <v>1</v>
      </c>
      <c r="D238" t="b" s="25">
        <f>D$4</f>
        <v>1</v>
      </c>
      <c r="E238" s="25">
        <v>0</v>
      </c>
      <c r="F238" s="25">
        <f>(E237/60+G238*'data'!$C$16+H238*OFFSET('data'!$C$17,0,$D$4)-F237*(OFFSET('data'!$C$18,0,$D$4)+'data'!$C$19+OFFSET('data'!$C$20,0,$D$4)))*C237/60+F237</f>
        <v>52.6583901240416</v>
      </c>
      <c r="G238" s="25">
        <f>G237+('data'!$C$19*F237-'data'!$C$16*G237)*C237/60</f>
        <v>110.772561702030</v>
      </c>
      <c r="H238" s="25">
        <f>H237+(OFFSET('data'!$C$20,0,$D$4)*F237-OFFSET('data'!$C$17,0,$D$4)*H237)*C237/60</f>
        <v>51.7032298581214</v>
      </c>
      <c r="I238" s="28">
        <f>$A238/60</f>
        <v>3.88333333333333</v>
      </c>
      <c r="J238" s="25">
        <f>F238/'data'!$C$15*1000</f>
        <v>8.045157726822071</v>
      </c>
      <c r="K238" s="25">
        <f>K237+'data'!$G$21*(J237-K237)/60*C237</f>
        <v>7.19407061220789</v>
      </c>
    </row>
    <row r="239" ht="20.05" customHeight="1">
      <c r="A239" s="22">
        <f>$A238+C238</f>
        <v>234</v>
      </c>
      <c r="B239" s="23"/>
      <c r="C239" s="24">
        <v>1</v>
      </c>
      <c r="D239" t="b" s="25">
        <f>D$4</f>
        <v>1</v>
      </c>
      <c r="E239" s="25">
        <v>0</v>
      </c>
      <c r="F239" s="25">
        <f>(E238/60+G239*'data'!$C$16+H239*OFFSET('data'!$C$17,0,$D$4)-F238*(OFFSET('data'!$C$18,0,$D$4)+'data'!$C$19+OFFSET('data'!$C$20,0,$D$4)))*C238/60+F238</f>
        <v>52.1970329888232</v>
      </c>
      <c r="G239" s="25">
        <f>G238+('data'!$C$19*F238-'data'!$C$16*G238)*C238/60</f>
        <v>110.897080694031</v>
      </c>
      <c r="H239" s="25">
        <f>H238+(OFFSET('data'!$C$20,0,$D$4)*F238-OFFSET('data'!$C$17,0,$D$4)*H238)*C238/60</f>
        <v>51.8036042630979</v>
      </c>
      <c r="I239" s="28">
        <f>$A239/60</f>
        <v>3.9</v>
      </c>
      <c r="J239" s="25">
        <f>F239/'data'!$C$15*1000</f>
        <v>7.97467150587069</v>
      </c>
      <c r="K239" s="25">
        <f>K238+'data'!$G$21*(J238-K238)/60*C238</f>
        <v>7.19607359691774</v>
      </c>
    </row>
    <row r="240" ht="20.05" customHeight="1">
      <c r="A240" s="22">
        <f>$A239+C239</f>
        <v>235</v>
      </c>
      <c r="B240" s="23"/>
      <c r="C240" s="24">
        <v>1</v>
      </c>
      <c r="D240" t="b" s="25">
        <f>D$4</f>
        <v>1</v>
      </c>
      <c r="E240" s="25">
        <v>0</v>
      </c>
      <c r="F240" s="25">
        <f>(E239/60+G240*'data'!$C$16+H240*OFFSET('data'!$C$17,0,$D$4)-F239*(OFFSET('data'!$C$18,0,$D$4)+'data'!$C$19+OFFSET('data'!$C$20,0,$D$4)))*C239/60+F239</f>
        <v>51.7410441054504</v>
      </c>
      <c r="G240" s="25">
        <f>G239+('data'!$C$19*F239-'data'!$C$16*G239)*C239/60</f>
        <v>111.019223525828</v>
      </c>
      <c r="H240" s="25">
        <f>H239+(OFFSET('data'!$C$20,0,$D$4)*F239-OFFSET('data'!$C$17,0,$D$4)*H239)*C239/60</f>
        <v>51.9030567998188</v>
      </c>
      <c r="I240" s="28">
        <f>$A240/60</f>
        <v>3.91666666666667</v>
      </c>
      <c r="J240" s="25">
        <f>F240/'data'!$C$15*1000</f>
        <v>7.90500544734194</v>
      </c>
      <c r="K240" s="25">
        <f>K239+'data'!$G$21*(J239-K239)/60*C239</f>
        <v>7.19790598243971</v>
      </c>
    </row>
    <row r="241" ht="20.05" customHeight="1">
      <c r="A241" s="22">
        <f>$A240+C240</f>
        <v>236</v>
      </c>
      <c r="B241" s="23"/>
      <c r="C241" s="24">
        <v>1</v>
      </c>
      <c r="D241" t="b" s="25">
        <f>D$4</f>
        <v>1</v>
      </c>
      <c r="E241" s="25">
        <v>0</v>
      </c>
      <c r="F241" s="25">
        <f>(E240/60+G241*'data'!$C$16+H241*OFFSET('data'!$C$17,0,$D$4)-F240*(OFFSET('data'!$C$18,0,$D$4)+'data'!$C$19+OFFSET('data'!$C$20,0,$D$4)))*C240/60+F240</f>
        <v>51.2903599419337</v>
      </c>
      <c r="G241" s="25">
        <f>G240+('data'!$C$19*F240-'data'!$C$16*G240)*C240/60</f>
        <v>111.139018934235</v>
      </c>
      <c r="H241" s="25">
        <f>H240+(OFFSET('data'!$C$20,0,$D$4)*F240-OFFSET('data'!$C$17,0,$D$4)*H240)*C240/60</f>
        <v>52.0015981760647</v>
      </c>
      <c r="I241" s="28">
        <f>$A241/60</f>
        <v>3.93333333333333</v>
      </c>
      <c r="J241" s="25">
        <f>F241/'data'!$C$15*1000</f>
        <v>7.83614984480772</v>
      </c>
      <c r="K241" s="25">
        <f>K240+'data'!$G$21*(J240-K240)/60*C240</f>
        <v>7.19957010047443</v>
      </c>
    </row>
    <row r="242" ht="20.05" customHeight="1">
      <c r="A242" s="22">
        <f>$A241+C241</f>
        <v>237</v>
      </c>
      <c r="B242" s="23"/>
      <c r="C242" s="24">
        <v>1</v>
      </c>
      <c r="D242" t="b" s="25">
        <f>D$4</f>
        <v>1</v>
      </c>
      <c r="E242" s="25">
        <v>0</v>
      </c>
      <c r="F242" s="25">
        <f>(E241/60+G242*'data'!$C$16+H242*OFFSET('data'!$C$17,0,$D$4)-F241*(OFFSET('data'!$C$18,0,$D$4)+'data'!$C$19+OFFSET('data'!$C$20,0,$D$4)))*C241/60+F241</f>
        <v>50.8449177188757</v>
      </c>
      <c r="G242" s="25">
        <f>G241+('data'!$C$19*F241-'data'!$C$16*G241)*C241/60</f>
        <v>111.256495315248</v>
      </c>
      <c r="H242" s="25">
        <f>H241+(OFFSET('data'!$C$20,0,$D$4)*F241-OFFSET('data'!$C$17,0,$D$4)*H241)*C241/60</f>
        <v>52.0992389729078</v>
      </c>
      <c r="I242" s="28">
        <f>$A242/60</f>
        <v>3.95</v>
      </c>
      <c r="J242" s="25">
        <f>F242/'data'!$C$15*1000</f>
        <v>7.76809510682112</v>
      </c>
      <c r="K242" s="25">
        <f>K241+'data'!$G$21*(J241-K241)/60*C241</f>
        <v>7.20106825439147</v>
      </c>
    </row>
    <row r="243" ht="20.05" customHeight="1">
      <c r="A243" s="22">
        <f>$A242+C242</f>
        <v>238</v>
      </c>
      <c r="B243" s="23"/>
      <c r="C243" s="24">
        <v>1</v>
      </c>
      <c r="D243" t="b" s="25">
        <f>D$4</f>
        <v>1</v>
      </c>
      <c r="E243" s="25">
        <v>0</v>
      </c>
      <c r="F243" s="25">
        <f>(E242/60+G243*'data'!$C$16+H243*OFFSET('data'!$C$17,0,$D$4)-F242*(OFFSET('data'!$C$18,0,$D$4)+'data'!$C$19+OFFSET('data'!$C$20,0,$D$4)))*C242/60+F242</f>
        <v>50.4046554005554</v>
      </c>
      <c r="G243" s="25">
        <f>G242+('data'!$C$19*F242-'data'!$C$16*G242)*C242/60</f>
        <v>111.371680728088</v>
      </c>
      <c r="H243" s="25">
        <f>H242+(OFFSET('data'!$C$20,0,$D$4)*F242-OFFSET('data'!$C$17,0,$D$4)*H242)*C242/60</f>
        <v>52.1959896462126</v>
      </c>
      <c r="I243" s="28">
        <f>$A243/60</f>
        <v>3.96666666666667</v>
      </c>
      <c r="J243" s="25">
        <f>F243/'data'!$C$15*1000</f>
        <v>7.70083175555421</v>
      </c>
      <c r="K243" s="25">
        <f>K242+'data'!$G$21*(J242-K242)/60*C242</f>
        <v>7.20240271956664</v>
      </c>
    </row>
    <row r="244" ht="20.05" customHeight="1">
      <c r="A244" s="22">
        <f>$A243+C243</f>
        <v>239</v>
      </c>
      <c r="B244" s="23"/>
      <c r="C244" s="24">
        <v>1</v>
      </c>
      <c r="D244" t="b" s="25">
        <f>D$4</f>
        <v>1</v>
      </c>
      <c r="E244" s="25">
        <v>0</v>
      </c>
      <c r="F244" s="25">
        <f>(E243/60+G244*'data'!$C$16+H244*OFFSET('data'!$C$17,0,$D$4)-F243*(OFFSET('data'!$C$18,0,$D$4)+'data'!$C$19+OFFSET('data'!$C$20,0,$D$4)))*C243/60+F243</f>
        <v>49.9695116861185</v>
      </c>
      <c r="G244" s="25">
        <f>G243+('data'!$C$19*F243-'data'!$C$16*G243)*C243/60</f>
        <v>111.484602899185</v>
      </c>
      <c r="H244" s="25">
        <f>H243+(OFFSET('data'!$C$20,0,$D$4)*F243-OFFSET('data'!$C$17,0,$D$4)*H243)*C243/60</f>
        <v>52.2918605281193</v>
      </c>
      <c r="I244" s="28">
        <f>$A244/60</f>
        <v>3.98333333333333</v>
      </c>
      <c r="J244" s="25">
        <f>F244/'data'!$C$15*1000</f>
        <v>7.63435042545214</v>
      </c>
      <c r="K244" s="25">
        <f>K243+'data'!$G$21*(J243-K243)/60*C243</f>
        <v>7.20357574371527</v>
      </c>
    </row>
    <row r="245" ht="20.05" customHeight="1">
      <c r="A245" s="22">
        <f>$A244+C244</f>
        <v>240</v>
      </c>
      <c r="B245" s="23"/>
      <c r="C245" s="24">
        <v>1</v>
      </c>
      <c r="D245" t="b" s="25">
        <f>D$4</f>
        <v>1</v>
      </c>
      <c r="E245" s="25">
        <v>0</v>
      </c>
      <c r="F245" s="25">
        <f>(E244/60+G245*'data'!$C$16+H245*OFFSET('data'!$C$17,0,$D$4)-F244*(OFFSET('data'!$C$18,0,$D$4)+'data'!$C$19+OFFSET('data'!$C$20,0,$D$4)))*C244/60+F244</f>
        <v>49.5394260008716</v>
      </c>
      <c r="G245" s="25">
        <f>G244+('data'!$C$19*F244-'data'!$C$16*G244)*C244/60</f>
        <v>111.595289226125</v>
      </c>
      <c r="H245" s="25">
        <f>H244+(OFFSET('data'!$C$20,0,$D$4)*F244-OFFSET('data'!$C$17,0,$D$4)*H244)*C244/60</f>
        <v>52.3868618285093</v>
      </c>
      <c r="I245" s="28">
        <f>$A245/60</f>
        <v>4</v>
      </c>
      <c r="J245" s="25">
        <f>F245/'data'!$C$15*1000</f>
        <v>7.56864186190303</v>
      </c>
      <c r="K245" s="25">
        <f>K244+'data'!$G$21*(J244-K244)/60*C244</f>
        <v>7.20458954722151</v>
      </c>
    </row>
    <row r="246" ht="20.05" customHeight="1">
      <c r="A246" s="22">
        <f>$A245+C245</f>
        <v>241</v>
      </c>
      <c r="B246" s="23"/>
      <c r="C246" s="24">
        <v>1</v>
      </c>
      <c r="D246" t="b" s="25">
        <f>D$4</f>
        <v>1</v>
      </c>
      <c r="E246" s="25">
        <v>0</v>
      </c>
      <c r="F246" s="25">
        <f>(E245/60+G246*'data'!$C$16+H246*OFFSET('data'!$C$17,0,$D$4)-F245*(OFFSET('data'!$C$18,0,$D$4)+'data'!$C$19+OFFSET('data'!$C$20,0,$D$4)))*C245/60+F245</f>
        <v>49.1143384876798</v>
      </c>
      <c r="G246" s="25">
        <f>G245+('data'!$C$19*F245-'data'!$C$16*G245)*C245/60</f>
        <v>111.703766781544</v>
      </c>
      <c r="H246" s="25">
        <f>H245+(OFFSET('data'!$C$20,0,$D$4)*F245-OFFSET('data'!$C$17,0,$D$4)*H245)*C245/60</f>
        <v>52.4810036364535</v>
      </c>
      <c r="I246" s="28">
        <f>$A246/60</f>
        <v>4.01666666666667</v>
      </c>
      <c r="J246" s="25">
        <f>F246/'data'!$C$15*1000</f>
        <v>7.5036969199237</v>
      </c>
      <c r="K246" s="25">
        <f>K245+'data'!$G$21*(J245-K245)/60*C245</f>
        <v>7.20544632346377</v>
      </c>
    </row>
    <row r="247" ht="20.05" customHeight="1">
      <c r="A247" s="22">
        <f>$A246+C246</f>
        <v>242</v>
      </c>
      <c r="B247" s="23"/>
      <c r="C247" s="24">
        <v>1</v>
      </c>
      <c r="D247" t="b" s="25">
        <f>D$4</f>
        <v>1</v>
      </c>
      <c r="E247" s="25">
        <v>0</v>
      </c>
      <c r="F247" s="25">
        <f>(E246/60+G247*'data'!$C$16+H247*OFFSET('data'!$C$17,0,$D$4)-F246*(OFFSET('data'!$C$18,0,$D$4)+'data'!$C$19+OFFSET('data'!$C$20,0,$D$4)))*C246/60+F246</f>
        <v>48.6941899984664</v>
      </c>
      <c r="G247" s="25">
        <f>G246+('data'!$C$19*F246-'data'!$C$16*G246)*C246/60</f>
        <v>111.810062316978</v>
      </c>
      <c r="H247" s="25">
        <f>H246+(OFFSET('data'!$C$20,0,$D$4)*F246-OFFSET('data'!$C$17,0,$D$4)*H246)*C246/60</f>
        <v>52.5742959216434</v>
      </c>
      <c r="I247" s="28">
        <f>$A247/60</f>
        <v>4.03333333333333</v>
      </c>
      <c r="J247" s="25">
        <f>F247/'data'!$C$15*1000</f>
        <v>7.43950656286103</v>
      </c>
      <c r="K247" s="25">
        <f>K246+'data'!$G$21*(J246-K246)/60*C246</f>
        <v>7.20614823913627</v>
      </c>
    </row>
    <row r="248" ht="20.05" customHeight="1">
      <c r="A248" s="22">
        <f>$A247+C247</f>
        <v>243</v>
      </c>
      <c r="B248" s="23"/>
      <c r="C248" s="24">
        <v>1</v>
      </c>
      <c r="D248" t="b" s="25">
        <f>D$4</f>
        <v>1</v>
      </c>
      <c r="E248" s="25">
        <v>0</v>
      </c>
      <c r="F248" s="25">
        <f>(E247/60+G248*'data'!$C$16+H248*OFFSET('data'!$C$17,0,$D$4)-F247*(OFFSET('data'!$C$18,0,$D$4)+'data'!$C$19+OFFSET('data'!$C$20,0,$D$4)))*C247/60+F247</f>
        <v>48.2789220858125</v>
      </c>
      <c r="G248" s="25">
        <f>G247+('data'!$C$19*F247-'data'!$C$16*G247)*C247/60</f>
        <v>111.914202266668</v>
      </c>
      <c r="H248" s="25">
        <f>H247+(OFFSET('data'!$C$20,0,$D$4)*F247-OFFSET('data'!$C$17,0,$D$4)*H247)*C247/60</f>
        <v>52.6667485358051</v>
      </c>
      <c r="I248" s="28">
        <f>$A248/60</f>
        <v>4.05</v>
      </c>
      <c r="J248" s="25">
        <f>F248/'data'!$C$15*1000</f>
        <v>7.37606186110849</v>
      </c>
      <c r="K248" s="25">
        <f>K247+'data'!$G$21*(J247-K247)/60*C247</f>
        <v>7.20669743456681</v>
      </c>
    </row>
    <row r="249" ht="20.05" customHeight="1">
      <c r="A249" s="22">
        <f>$A248+C248</f>
        <v>244</v>
      </c>
      <c r="B249" s="23"/>
      <c r="C249" s="24">
        <v>1</v>
      </c>
      <c r="D249" t="b" s="25">
        <f>D$4</f>
        <v>1</v>
      </c>
      <c r="E249" s="25">
        <v>0</v>
      </c>
      <c r="F249" s="25">
        <f>(E248/60+G249*'data'!$C$16+H249*OFFSET('data'!$C$17,0,$D$4)-F248*(OFFSET('data'!$C$18,0,$D$4)+'data'!$C$19+OFFSET('data'!$C$20,0,$D$4)))*C248/60+F248</f>
        <v>47.8684769946573</v>
      </c>
      <c r="G249" s="25">
        <f>G248+('data'!$C$19*F248-'data'!$C$16*G248)*C248/60</f>
        <v>112.016212751317</v>
      </c>
      <c r="H249" s="25">
        <f>H248+(OFFSET('data'!$C$20,0,$D$4)*F248-OFFSET('data'!$C$17,0,$D$4)*H248)*C248/60</f>
        <v>52.7583712140969</v>
      </c>
      <c r="I249" s="28">
        <f>$A249/60</f>
        <v>4.06666666666667</v>
      </c>
      <c r="J249" s="25">
        <f>F249/'data'!$C$15*1000</f>
        <v>7.31335399083814</v>
      </c>
      <c r="K249" s="25">
        <f>K248+'data'!$G$21*(J248-K248)/60*C248</f>
        <v>7.20709602403072</v>
      </c>
    </row>
    <row r="250" ht="20.05" customHeight="1">
      <c r="A250" s="22">
        <f>$A249+C249</f>
        <v>245</v>
      </c>
      <c r="B250" s="23"/>
      <c r="C250" s="24">
        <v>1</v>
      </c>
      <c r="D250" t="b" s="25">
        <f>D$4</f>
        <v>1</v>
      </c>
      <c r="E250" s="25">
        <v>0</v>
      </c>
      <c r="F250" s="25">
        <f>(E249/60+G250*'data'!$C$16+H250*OFFSET('data'!$C$17,0,$D$4)-F249*(OFFSET('data'!$C$18,0,$D$4)+'data'!$C$19+OFFSET('data'!$C$20,0,$D$4)))*C249/60+F249</f>
        <v>47.4627976540955</v>
      </c>
      <c r="G250" s="25">
        <f>G249+('data'!$C$19*F249-'data'!$C$16*G249)*C249/60</f>
        <v>112.116119581808</v>
      </c>
      <c r="H250" s="25">
        <f>H249+(OFFSET('data'!$C$20,0,$D$4)*F249-OFFSET('data'!$C$17,0,$D$4)*H249)*C249/60</f>
        <v>52.8491735764901</v>
      </c>
      <c r="I250" s="28">
        <f>$A250/60</f>
        <v>4.08333333333333</v>
      </c>
      <c r="J250" s="25">
        <f>F250/'data'!$C$15*1000</f>
        <v>7.25137423274746</v>
      </c>
      <c r="K250" s="25">
        <f>K249+'data'!$G$21*(J249-K249)/60*C249</f>
        <v>7.20734609606114</v>
      </c>
    </row>
    <row r="251" ht="20.05" customHeight="1">
      <c r="A251" s="22">
        <f>$A250+C250</f>
        <v>246</v>
      </c>
      <c r="B251" s="23"/>
      <c r="C251" s="24">
        <v>1</v>
      </c>
      <c r="D251" t="b" s="25">
        <f>D$4</f>
        <v>1</v>
      </c>
      <c r="E251" s="25">
        <v>0</v>
      </c>
      <c r="F251" s="25">
        <f>(E250/60+G251*'data'!$C$16+H251*OFFSET('data'!$C$17,0,$D$4)-F250*(OFFSET('data'!$C$18,0,$D$4)+'data'!$C$19+OFFSET('data'!$C$20,0,$D$4)))*C250/60+F250</f>
        <v>47.0618276692729</v>
      </c>
      <c r="G251" s="25">
        <f>G250+('data'!$C$19*F250-'data'!$C$16*G250)*C250/60</f>
        <v>112.213948262872</v>
      </c>
      <c r="H251" s="25">
        <f>H250+(OFFSET('data'!$C$20,0,$D$4)*F250-OFFSET('data'!$C$17,0,$D$4)*H250)*C250/60</f>
        <v>52.9391651291332</v>
      </c>
      <c r="I251" s="28">
        <f>$A251/60</f>
        <v>4.1</v>
      </c>
      <c r="J251" s="25">
        <f>F251/'data'!$C$15*1000</f>
        <v>7.1901139708211</v>
      </c>
      <c r="K251" s="25">
        <f>K250+'data'!$G$21*(J250-K250)/60*C250</f>
        <v>7.20744971375558</v>
      </c>
    </row>
    <row r="252" ht="20.05" customHeight="1">
      <c r="A252" s="22">
        <f>$A251+C251</f>
        <v>247</v>
      </c>
      <c r="B252" s="23"/>
      <c r="C252" s="24">
        <v>1</v>
      </c>
      <c r="D252" t="b" s="25">
        <f>D$4</f>
        <v>1</v>
      </c>
      <c r="E252" s="25">
        <v>0</v>
      </c>
      <c r="F252" s="25">
        <f>(E251/60+G252*'data'!$C$16+H252*OFFSET('data'!$C$17,0,$D$4)-F251*(OFFSET('data'!$C$18,0,$D$4)+'data'!$C$19+OFFSET('data'!$C$20,0,$D$4)))*C251/60+F251</f>
        <v>46.6655113133774</v>
      </c>
      <c r="G252" s="25">
        <f>G251+('data'!$C$19*F251-'data'!$C$16*G251)*C251/60</f>
        <v>112.309723996714</v>
      </c>
      <c r="H252" s="25">
        <f>H251+(OFFSET('data'!$C$20,0,$D$4)*F251-OFFSET('data'!$C$17,0,$D$4)*H251)*C251/60</f>
        <v>53.0283552657005</v>
      </c>
      <c r="I252" s="28">
        <f>$A252/60</f>
        <v>4.11666666666667</v>
      </c>
      <c r="J252" s="25">
        <f>F252/'data'!$C$15*1000</f>
        <v>7.12956469110731</v>
      </c>
      <c r="K252" s="25">
        <f>K251+'data'!$G$21*(J251-K251)/60*C251</f>
        <v>7.20740891507888</v>
      </c>
    </row>
    <row r="253" ht="20.05" customHeight="1">
      <c r="A253" s="22">
        <f>$A252+C252</f>
        <v>248</v>
      </c>
      <c r="B253" s="23"/>
      <c r="C253" s="24">
        <v>1</v>
      </c>
      <c r="D253" t="b" s="25">
        <f>D$4</f>
        <v>1</v>
      </c>
      <c r="E253" s="25">
        <v>0</v>
      </c>
      <c r="F253" s="25">
        <f>(E252/60+G253*'data'!$C$16+H253*OFFSET('data'!$C$17,0,$D$4)-F252*(OFFSET('data'!$C$18,0,$D$4)+'data'!$C$19+OFFSET('data'!$C$20,0,$D$4)))*C252/60+F252</f>
        <v>46.2737935197251</v>
      </c>
      <c r="G253" s="25">
        <f>G252+('data'!$C$19*F252-'data'!$C$16*G252)*C252/60</f>
        <v>112.403471686601</v>
      </c>
      <c r="H253" s="25">
        <f>H252+(OFFSET('data'!$C$20,0,$D$4)*F252-OFFSET('data'!$C$17,0,$D$4)*H252)*C252/60</f>
        <v>53.1167532687245</v>
      </c>
      <c r="I253" s="28">
        <f>$A253/60</f>
        <v>4.13333333333333</v>
      </c>
      <c r="J253" s="25">
        <f>F253/'data'!$C$15*1000</f>
        <v>7.06971798050883</v>
      </c>
      <c r="K253" s="25">
        <f>K252+'data'!$G$21*(J252-K252)/60*C252</f>
        <v>7.20722571316254</v>
      </c>
    </row>
    <row r="254" ht="20.05" customHeight="1">
      <c r="A254" s="22">
        <f>$A253+C253</f>
        <v>249</v>
      </c>
      <c r="B254" s="23"/>
      <c r="C254" s="24">
        <v>1</v>
      </c>
      <c r="D254" t="b" s="25">
        <f>D$4</f>
        <v>1</v>
      </c>
      <c r="E254" s="25">
        <v>0</v>
      </c>
      <c r="F254" s="25">
        <f>(E253/60+G254*'data'!$C$16+H254*OFFSET('data'!$C$17,0,$D$4)-F253*(OFFSET('data'!$C$18,0,$D$4)+'data'!$C$19+OFFSET('data'!$C$20,0,$D$4)))*C253/60+F253</f>
        <v>45.8866198739399</v>
      </c>
      <c r="G254" s="25">
        <f>G253+('data'!$C$19*F253-'data'!$C$16*G253)*C253/60</f>
        <v>112.4952159404</v>
      </c>
      <c r="H254" s="25">
        <f>H253+(OFFSET('data'!$C$20,0,$D$4)*F253-OFFSET('data'!$C$17,0,$D$4)*H253)*C253/60</f>
        <v>53.2043683109121</v>
      </c>
      <c r="I254" s="28">
        <f>$A254/60</f>
        <v>4.15</v>
      </c>
      <c r="J254" s="25">
        <f>F254/'data'!$C$15*1000</f>
        <v>7.01056552558809</v>
      </c>
      <c r="K254" s="25">
        <f>K253+'data'!$G$21*(J253-K253)/60*C253</f>
        <v>7.20690209660054</v>
      </c>
    </row>
    <row r="255" ht="20.05" customHeight="1">
      <c r="A255" s="22">
        <f>$A254+C254</f>
        <v>250</v>
      </c>
      <c r="B255" s="23"/>
      <c r="C255" s="24">
        <v>1</v>
      </c>
      <c r="D255" t="b" s="25">
        <f>D$4</f>
        <v>1</v>
      </c>
      <c r="E255" s="25">
        <v>0</v>
      </c>
      <c r="F255" s="25">
        <f>(E254/60+G255*'data'!$C$16+H255*OFFSET('data'!$C$17,0,$D$4)-F254*(OFFSET('data'!$C$18,0,$D$4)+'data'!$C$19+OFFSET('data'!$C$20,0,$D$4)))*C254/60+F254</f>
        <v>45.5039366062263</v>
      </c>
      <c r="G255" s="25">
        <f>G254+('data'!$C$19*F254-'data'!$C$16*G254)*C254/60</f>
        <v>112.584981074080</v>
      </c>
      <c r="H255" s="25">
        <f>H254+(OFFSET('data'!$C$20,0,$D$4)*F254-OFFSET('data'!$C$17,0,$D$4)*H254)*C254/60</f>
        <v>53.2912094564458</v>
      </c>
      <c r="I255" s="28">
        <f>$A255/60</f>
        <v>4.16666666666667</v>
      </c>
      <c r="J255" s="25">
        <f>F255/'data'!$C$15*1000</f>
        <v>6.95209911138669</v>
      </c>
      <c r="K255" s="25">
        <f>K254+'data'!$G$21*(J254-K254)/60*C254</f>
        <v>7.20644002974161</v>
      </c>
    </row>
    <row r="256" ht="20.05" customHeight="1">
      <c r="A256" s="22">
        <f>$A255+C255</f>
        <v>251</v>
      </c>
      <c r="B256" s="23"/>
      <c r="C256" s="24">
        <v>1</v>
      </c>
      <c r="D256" t="b" s="25">
        <f>D$4</f>
        <v>1</v>
      </c>
      <c r="E256" s="25">
        <v>0</v>
      </c>
      <c r="F256" s="25">
        <f>(E255/60+G256*'data'!$C$16+H256*OFFSET('data'!$C$17,0,$D$4)-F255*(OFFSET('data'!$C$18,0,$D$4)+'data'!$C$19+OFFSET('data'!$C$20,0,$D$4)))*C255/60+F255</f>
        <v>45.125690583733</v>
      </c>
      <c r="G256" s="25">
        <f>G255+('data'!$C$19*F255-'data'!$C$16*G255)*C255/60</f>
        <v>112.672791115169</v>
      </c>
      <c r="H256" s="25">
        <f>H255+(OFFSET('data'!$C$20,0,$D$4)*F255-OFFSET('data'!$C$17,0,$D$4)*H255)*C255/60</f>
        <v>53.3772856622693</v>
      </c>
      <c r="I256" s="28">
        <f>$A256/60</f>
        <v>4.18333333333333</v>
      </c>
      <c r="J256" s="25">
        <f>F256/'data'!$C$15*1000</f>
        <v>6.89431062025861</v>
      </c>
      <c r="K256" s="25">
        <f>K255+'data'!$G$21*(J255-K255)/60*C255</f>
        <v>7.20584145297807</v>
      </c>
    </row>
    <row r="257" ht="20.05" customHeight="1">
      <c r="A257" s="22">
        <f>$A256+C256</f>
        <v>252</v>
      </c>
      <c r="B257" s="23"/>
      <c r="C257" s="24">
        <v>1</v>
      </c>
      <c r="D257" t="b" s="25">
        <f>D$4</f>
        <v>1</v>
      </c>
      <c r="E257" s="25">
        <v>0</v>
      </c>
      <c r="F257" s="25">
        <f>(E256/60+G257*'data'!$C$16+H257*OFFSET('data'!$C$17,0,$D$4)-F256*(OFFSET('data'!$C$18,0,$D$4)+'data'!$C$19+OFFSET('data'!$C$20,0,$D$4)))*C256/60+F256</f>
        <v>44.7518293030076</v>
      </c>
      <c r="G257" s="25">
        <f>G256+('data'!$C$19*F256-'data'!$C$16*G256)*C256/60</f>
        <v>112.758669806171</v>
      </c>
      <c r="H257" s="25">
        <f>H256+(OFFSET('data'!$C$20,0,$D$4)*F256-OFFSET('data'!$C$17,0,$D$4)*H256)*C256/60</f>
        <v>53.4626057793577</v>
      </c>
      <c r="I257" s="28">
        <f>$A257/60</f>
        <v>4.2</v>
      </c>
      <c r="J257" s="25">
        <f>F257/'data'!$C$15*1000</f>
        <v>6.83719203071757</v>
      </c>
      <c r="K257" s="25">
        <f>K256+'data'!$G$21*(J256-K256)/60*C256</f>
        <v>7.20510828303122</v>
      </c>
    </row>
    <row r="258" ht="20.05" customHeight="1">
      <c r="A258" s="22">
        <f>$A257+C257</f>
        <v>253</v>
      </c>
      <c r="B258" s="23"/>
      <c r="C258" s="24">
        <v>1</v>
      </c>
      <c r="D258" t="b" s="25">
        <f>D$4</f>
        <v>1</v>
      </c>
      <c r="E258" s="25">
        <v>0</v>
      </c>
      <c r="F258" s="25">
        <f>(E257/60+G258*'data'!$C$16+H258*OFFSET('data'!$C$17,0,$D$4)-F257*(OFFSET('data'!$C$18,0,$D$4)+'data'!$C$19+OFFSET('data'!$C$20,0,$D$4)))*C257/60+F257</f>
        <v>44.3823008825405</v>
      </c>
      <c r="G258" s="25">
        <f>G257+('data'!$C$19*F257-'data'!$C$16*G257)*C257/60</f>
        <v>112.842640607945</v>
      </c>
      <c r="H258" s="25">
        <f>H257+(OFFSET('data'!$C$20,0,$D$4)*F257-OFFSET('data'!$C$17,0,$D$4)*H257)*C257/60</f>
        <v>53.5471785539728</v>
      </c>
      <c r="I258" s="28">
        <f>$A258/60</f>
        <v>4.21666666666667</v>
      </c>
      <c r="J258" s="25">
        <f>F258/'data'!$C$15*1000</f>
        <v>6.78073541629775</v>
      </c>
      <c r="K258" s="25">
        <f>K257+'data'!$G$21*(J257-K257)/60*C257</f>
        <v>7.20424241323336</v>
      </c>
    </row>
    <row r="259" ht="20.05" customHeight="1">
      <c r="A259" s="22">
        <f>$A258+C258</f>
        <v>254</v>
      </c>
      <c r="B259" s="23"/>
      <c r="C259" s="24">
        <v>1</v>
      </c>
      <c r="D259" t="b" s="25">
        <f>D$4</f>
        <v>1</v>
      </c>
      <c r="E259" s="25">
        <v>0</v>
      </c>
      <c r="F259" s="25">
        <f>(E258/60+G259*'data'!$C$16+H259*OFFSET('data'!$C$17,0,$D$4)-F258*(OFFSET('data'!$C$18,0,$D$4)+'data'!$C$19+OFFSET('data'!$C$20,0,$D$4)))*C258/60+F258</f>
        <v>44.0170540553968</v>
      </c>
      <c r="G259" s="25">
        <f>G258+('data'!$C$19*F258-'data'!$C$16*G258)*C258/60</f>
        <v>112.924726703038</v>
      </c>
      <c r="H259" s="25">
        <f>H258+(OFFSET('data'!$C$20,0,$D$4)*F258-OFFSET('data'!$C$17,0,$D$4)*H258)*C258/60</f>
        <v>53.6310126289034</v>
      </c>
      <c r="I259" s="28">
        <f>$A259/60</f>
        <v>4.23333333333333</v>
      </c>
      <c r="J259" s="25">
        <f>F259/'data'!$C$15*1000</f>
        <v>6.7249329444282</v>
      </c>
      <c r="K259" s="25">
        <f>K258+'data'!$G$21*(J258-K258)/60*C258</f>
        <v>7.20324571380646</v>
      </c>
    </row>
    <row r="260" ht="20.05" customHeight="1">
      <c r="A260" s="22">
        <f>$A259+C259</f>
        <v>255</v>
      </c>
      <c r="B260" s="23"/>
      <c r="C260" s="24">
        <v>1</v>
      </c>
      <c r="D260" t="b" s="25">
        <f>D$4</f>
        <v>1</v>
      </c>
      <c r="E260" s="25">
        <v>0</v>
      </c>
      <c r="F260" s="25">
        <f>(E259/60+G260*'data'!$C$16+H260*OFFSET('data'!$C$17,0,$D$4)-F259*(OFFSET('data'!$C$18,0,$D$4)+'data'!$C$19+OFFSET('data'!$C$20,0,$D$4)))*C259/60+F259</f>
        <v>43.6560381619359</v>
      </c>
      <c r="G260" s="25">
        <f>G259+('data'!$C$19*F259-'data'!$C$16*G259)*C259/60</f>
        <v>113.004950998987</v>
      </c>
      <c r="H260" s="25">
        <f>H259+(OFFSET('data'!$C$20,0,$D$4)*F259-OFFSET('data'!$C$17,0,$D$4)*H259)*C259/60</f>
        <v>53.7141165446912</v>
      </c>
      <c r="I260" s="28">
        <f>$A260/60</f>
        <v>4.25</v>
      </c>
      <c r="J260" s="25">
        <f>F260/'data'!$C$15*1000</f>
        <v>6.66977687532049</v>
      </c>
      <c r="K260" s="25">
        <f>K259+'data'!$G$21*(J259-K259)/60*C259</f>
        <v>7.20212003213752</v>
      </c>
    </row>
    <row r="261" ht="20.05" customHeight="1">
      <c r="A261" s="22">
        <f>$A260+C260</f>
        <v>256</v>
      </c>
      <c r="B261" s="23"/>
      <c r="C261" s="24">
        <v>1</v>
      </c>
      <c r="D261" t="b" s="25">
        <f>D$4</f>
        <v>1</v>
      </c>
      <c r="E261" s="25">
        <v>0</v>
      </c>
      <c r="F261" s="25">
        <f>(E260/60+G261*'data'!$C$16+H261*OFFSET('data'!$C$17,0,$D$4)-F260*(OFFSET('data'!$C$18,0,$D$4)+'data'!$C$19+OFFSET('data'!$C$20,0,$D$4)))*C260/60+F260</f>
        <v>43.2992031426173</v>
      </c>
      <c r="G261" s="25">
        <f>G260+('data'!$C$19*F260-'data'!$C$16*G260)*C260/60</f>
        <v>113.083336131572</v>
      </c>
      <c r="H261" s="25">
        <f>H260+(OFFSET('data'!$C$20,0,$D$4)*F260-OFFSET('data'!$C$17,0,$D$4)*H260)*C260/60</f>
        <v>53.7964987408418</v>
      </c>
      <c r="I261" s="28">
        <f>$A261/60</f>
        <v>4.26666666666667</v>
      </c>
      <c r="J261" s="25">
        <f>F261/'data'!$C$15*1000</f>
        <v>6.61525956086957</v>
      </c>
      <c r="K261" s="25">
        <f>K260+'data'!$G$21*(J260-K260)/60*C260</f>
        <v>7.20086719305067</v>
      </c>
    </row>
    <row r="262" ht="20.05" customHeight="1">
      <c r="A262" s="22">
        <f>$A261+C261</f>
        <v>257</v>
      </c>
      <c r="B262" s="23"/>
      <c r="C262" s="24">
        <v>1</v>
      </c>
      <c r="D262" t="b" s="25">
        <f>D$4</f>
        <v>1</v>
      </c>
      <c r="E262" s="25">
        <v>0</v>
      </c>
      <c r="F262" s="25">
        <f>(E261/60+G262*'data'!$C$16+H262*OFFSET('data'!$C$17,0,$D$4)-F261*(OFFSET('data'!$C$18,0,$D$4)+'data'!$C$19+OFFSET('data'!$C$20,0,$D$4)))*C261/60+F261</f>
        <v>42.9464995308913</v>
      </c>
      <c r="G262" s="25">
        <f>G261+('data'!$C$19*F261-'data'!$C$16*G261)*C261/60</f>
        <v>113.159904468040</v>
      </c>
      <c r="H262" s="25">
        <f>H261+(OFFSET('data'!$C$20,0,$D$4)*F261-OFFSET('data'!$C$17,0,$D$4)*H261)*C261/60</f>
        <v>53.8781675570217</v>
      </c>
      <c r="I262" s="28">
        <f>$A262/60</f>
        <v>4.28333333333333</v>
      </c>
      <c r="J262" s="25">
        <f>F262/'data'!$C$15*1000</f>
        <v>6.56137344356763</v>
      </c>
      <c r="K262" s="25">
        <f>K261+'data'!$G$21*(J261-K261)/60*C261</f>
        <v>7.19948899907606</v>
      </c>
    </row>
    <row r="263" ht="20.05" customHeight="1">
      <c r="A263" s="22">
        <f>$A262+C262</f>
        <v>258</v>
      </c>
      <c r="B263" s="23"/>
      <c r="C263" s="24">
        <v>1</v>
      </c>
      <c r="D263" t="b" s="25">
        <f>D$4</f>
        <v>1</v>
      </c>
      <c r="E263" s="25">
        <v>0</v>
      </c>
      <c r="F263" s="25">
        <f>(E262/60+G263*'data'!$C$16+H263*OFFSET('data'!$C$17,0,$D$4)-F262*(OFFSET('data'!$C$18,0,$D$4)+'data'!$C$19+OFFSET('data'!$C$20,0,$D$4)))*C262/60+F262</f>
        <v>42.5978784461743</v>
      </c>
      <c r="G263" s="25">
        <f>G262+('data'!$C$19*F262-'data'!$C$16*G262)*C262/60</f>
        <v>113.234678110285</v>
      </c>
      <c r="H263" s="25">
        <f>H262+(OFFSET('data'!$C$20,0,$D$4)*F262-OFFSET('data'!$C$17,0,$D$4)*H262)*C262/60</f>
        <v>53.9591312342408</v>
      </c>
      <c r="I263" s="28">
        <f>$A263/60</f>
        <v>4.3</v>
      </c>
      <c r="J263" s="25">
        <f>F263/'data'!$C$15*1000</f>
        <v>6.50811105543086</v>
      </c>
      <c r="K263" s="25">
        <f>K262+'data'!$G$21*(J262-K262)/60*C262</f>
        <v>7.19798723071551</v>
      </c>
    </row>
    <row r="264" ht="20.05" customHeight="1">
      <c r="A264" s="22">
        <f>$A263+C263</f>
        <v>259</v>
      </c>
      <c r="B264" s="23"/>
      <c r="C264" s="24">
        <v>1</v>
      </c>
      <c r="D264" t="b" s="25">
        <f>D$4</f>
        <v>1</v>
      </c>
      <c r="E264" s="25">
        <v>0</v>
      </c>
      <c r="F264" s="25">
        <f>(E263/60+G264*'data'!$C$16+H264*OFFSET('data'!$C$17,0,$D$4)-F263*(OFFSET('data'!$C$18,0,$D$4)+'data'!$C$19+OFFSET('data'!$C$20,0,$D$4)))*C263/60+F263</f>
        <v>42.2532915869071</v>
      </c>
      <c r="G264" s="25">
        <f>G263+('data'!$C$19*F263-'data'!$C$16*G263)*C263/60</f>
        <v>113.307678897990</v>
      </c>
      <c r="H264" s="25">
        <f>H263+(OFFSET('data'!$C$20,0,$D$4)*F263-OFFSET('data'!$C$17,0,$D$4)*H263)*C263/60</f>
        <v>54.0393979160211</v>
      </c>
      <c r="I264" s="28">
        <f>$A264/60</f>
        <v>4.31666666666667</v>
      </c>
      <c r="J264" s="25">
        <f>F264/'data'!$C$15*1000</f>
        <v>6.4554650169389</v>
      </c>
      <c r="K264" s="25">
        <f>K263+'data'!$G$21*(J263-K263)/60*C263</f>
        <v>7.19636364670506</v>
      </c>
    </row>
    <row r="265" ht="20.05" customHeight="1">
      <c r="A265" s="22">
        <f>$A264+C264</f>
        <v>260</v>
      </c>
      <c r="B265" s="23"/>
      <c r="C265" s="24">
        <v>1</v>
      </c>
      <c r="D265" t="b" s="25">
        <f>D$4</f>
        <v>1</v>
      </c>
      <c r="E265" s="25">
        <v>0</v>
      </c>
      <c r="F265" s="25">
        <f>(E264/60+G265*'data'!$C$16+H265*OFFSET('data'!$C$17,0,$D$4)-F264*(OFFSET('data'!$C$18,0,$D$4)+'data'!$C$19+OFFSET('data'!$C$20,0,$D$4)))*C264/60+F264</f>
        <v>41.9126912236956</v>
      </c>
      <c r="G265" s="25">
        <f>G264+('data'!$C$19*F264-'data'!$C$16*G264)*C264/60</f>
        <v>113.378928411735</v>
      </c>
      <c r="H265" s="25">
        <f>H264+(OFFSET('data'!$C$20,0,$D$4)*F264-OFFSET('data'!$C$17,0,$D$4)*H264)*C264/60</f>
        <v>54.1189756495516</v>
      </c>
      <c r="I265" s="28">
        <f>$A265/60</f>
        <v>4.33333333333333</v>
      </c>
      <c r="J265" s="25">
        <f>F265/'data'!$C$15*1000</f>
        <v>6.40342803598687</v>
      </c>
      <c r="K265" s="25">
        <f>K264+'data'!$G$21*(J264-K264)/60*C264</f>
        <v>7.1946199842744</v>
      </c>
    </row>
    <row r="266" ht="20.05" customHeight="1">
      <c r="A266" s="22">
        <f>$A265+C265</f>
        <v>261</v>
      </c>
      <c r="B266" s="23"/>
      <c r="C266" s="24">
        <v>1</v>
      </c>
      <c r="D266" t="b" s="25">
        <f>D$4</f>
        <v>1</v>
      </c>
      <c r="E266" s="25">
        <v>0</v>
      </c>
      <c r="F266" s="25">
        <f>(E265/60+G266*'data'!$C$16+H266*OFFSET('data'!$C$17,0,$D$4)-F265*(OFFSET('data'!$C$18,0,$D$4)+'data'!$C$19+OFFSET('data'!$C$20,0,$D$4)))*C265/60+F265</f>
        <v>41.5760301925325</v>
      </c>
      <c r="G266" s="25">
        <f>G265+('data'!$C$19*F265-'data'!$C$16*G265)*C265/60</f>
        <v>113.448447976068</v>
      </c>
      <c r="H266" s="25">
        <f>H265+(OFFSET('data'!$C$20,0,$D$4)*F265-OFFSET('data'!$C$17,0,$D$4)*H265)*C265/60</f>
        <v>54.1978723868292</v>
      </c>
      <c r="I266" s="28">
        <f>$A266/60</f>
        <v>4.35</v>
      </c>
      <c r="J266" s="25">
        <f>F266/'data'!$C$15*1000</f>
        <v>6.35199290684977</v>
      </c>
      <c r="K266" s="25">
        <f>K265+'data'!$G$21*(J265-K265)/60*C265</f>
        <v>7.19275795940319</v>
      </c>
    </row>
    <row r="267" ht="20.05" customHeight="1">
      <c r="A267" s="22">
        <f>$A266+C266</f>
        <v>262</v>
      </c>
      <c r="B267" s="23"/>
      <c r="C267" s="24">
        <v>1</v>
      </c>
      <c r="D267" t="b" s="25">
        <f>D$4</f>
        <v>1</v>
      </c>
      <c r="E267" s="25">
        <v>0</v>
      </c>
      <c r="F267" s="25">
        <f>(E266/60+G267*'data'!$C$16+H267*OFFSET('data'!$C$17,0,$D$4)-F266*(OFFSET('data'!$C$18,0,$D$4)+'data'!$C$19+OFFSET('data'!$C$20,0,$D$4)))*C266/60+F266</f>
        <v>41.2432618880995</v>
      </c>
      <c r="G267" s="25">
        <f>G266+('data'!$C$19*F266-'data'!$C$16*G266)*C266/60</f>
        <v>113.516258662537</v>
      </c>
      <c r="H267" s="25">
        <f>H266+(OFFSET('data'!$C$20,0,$D$4)*F266-OFFSET('data'!$C$17,0,$D$4)*H266)*C266/60</f>
        <v>54.2760959857866</v>
      </c>
      <c r="I267" s="28">
        <f>$A267/60</f>
        <v>4.36666666666667</v>
      </c>
      <c r="J267" s="25">
        <f>F267/'data'!$C$15*1000</f>
        <v>6.30115250915922</v>
      </c>
      <c r="K267" s="25">
        <f>K266+'data'!$G$21*(J266-K266)/60*C266</f>
        <v>7.19077926707437</v>
      </c>
    </row>
    <row r="268" ht="20.05" customHeight="1">
      <c r="A268" s="22">
        <f>$A267+C267</f>
        <v>263</v>
      </c>
      <c r="B268" s="23"/>
      <c r="C268" s="24">
        <v>1</v>
      </c>
      <c r="D268" t="b" s="25">
        <f>D$4</f>
        <v>1</v>
      </c>
      <c r="E268" s="25">
        <v>0</v>
      </c>
      <c r="F268" s="25">
        <f>(E267/60+G268*'data'!$C$16+H268*OFFSET('data'!$C$17,0,$D$4)-F267*(OFFSET('data'!$C$18,0,$D$4)+'data'!$C$19+OFFSET('data'!$C$20,0,$D$4)))*C267/60+F267</f>
        <v>40.914340257149</v>
      </c>
      <c r="G268" s="25">
        <f>G267+('data'!$C$19*F267-'data'!$C$16*G267)*C267/60</f>
        <v>113.582381292686</v>
      </c>
      <c r="H268" s="25">
        <f>H267+(OFFSET('data'!$C$20,0,$D$4)*F267-OFFSET('data'!$C$17,0,$D$4)*H267)*C267/60</f>
        <v>54.3536542114063</v>
      </c>
      <c r="I268" s="28">
        <f>$A268/60</f>
        <v>4.38333333333333</v>
      </c>
      <c r="J268" s="25">
        <f>F268/'data'!$C$15*1000</f>
        <v>6.25089980689227</v>
      </c>
      <c r="K268" s="25">
        <f>K267+'data'!$G$21*(J267-K267)/60*C267</f>
        <v>7.18868558152446</v>
      </c>
    </row>
    <row r="269" ht="20.05" customHeight="1">
      <c r="A269" s="22">
        <f>$A268+C268</f>
        <v>264</v>
      </c>
      <c r="B269" s="23"/>
      <c r="C269" s="24">
        <v>1</v>
      </c>
      <c r="D269" t="b" s="25">
        <f>D$4</f>
        <v>1</v>
      </c>
      <c r="E269" s="25">
        <v>0</v>
      </c>
      <c r="F269" s="25">
        <f>(E268/60+G269*'data'!$C$16+H269*OFFSET('data'!$C$17,0,$D$4)-F268*(OFFSET('data'!$C$18,0,$D$4)+'data'!$C$19+OFFSET('data'!$C$20,0,$D$4)))*C268/60+F268</f>
        <v>40.5892197919637</v>
      </c>
      <c r="G269" s="25">
        <f>G268+('data'!$C$19*F268-'data'!$C$16*G268)*C268/60</f>
        <v>113.646836441019</v>
      </c>
      <c r="H269" s="25">
        <f>H268+(OFFSET('data'!$C$20,0,$D$4)*F268-OFFSET('data'!$C$17,0,$D$4)*H268)*C268/60</f>
        <v>54.4305547368217</v>
      </c>
      <c r="I269" s="28">
        <f>$A269/60</f>
        <v>4.4</v>
      </c>
      <c r="J269" s="25">
        <f>F269/'data'!$C$15*1000</f>
        <v>6.2012278473722</v>
      </c>
      <c r="K269" s="25">
        <f>K268+'data'!$G$21*(J268-K268)/60*C268</f>
        <v>7.18647855649089</v>
      </c>
    </row>
    <row r="270" ht="20.05" customHeight="1">
      <c r="A270" s="22">
        <f>$A269+C269</f>
        <v>265</v>
      </c>
      <c r="B270" s="23"/>
      <c r="C270" s="24">
        <v>1</v>
      </c>
      <c r="D270" t="b" s="25">
        <f>D$4</f>
        <v>1</v>
      </c>
      <c r="E270" s="25">
        <v>0</v>
      </c>
      <c r="F270" s="25">
        <f>(E269/60+G270*'data'!$C$16+H270*OFFSET('data'!$C$17,0,$D$4)-F269*(OFFSET('data'!$C$18,0,$D$4)+'data'!$C$19+OFFSET('data'!$C$20,0,$D$4)))*C269/60+F269</f>
        <v>40.2678555238942</v>
      </c>
      <c r="G270" s="25">
        <f>G269+('data'!$C$19*F269-'data'!$C$16*G269)*C269/60</f>
        <v>113.709644437927</v>
      </c>
      <c r="H270" s="25">
        <f>H269+(OFFSET('data'!$C$20,0,$D$4)*F269-OFFSET('data'!$C$17,0,$D$4)*H269)*C269/60</f>
        <v>54.5068051444052</v>
      </c>
      <c r="I270" s="28">
        <f>$A270/60</f>
        <v>4.41666666666667</v>
      </c>
      <c r="J270" s="25">
        <f>F270/'data'!$C$15*1000</f>
        <v>6.15212976028116</v>
      </c>
      <c r="K270" s="25">
        <f>K269+'data'!$G$21*(J269-K269)/60*C269</f>
        <v>7.18415982545637</v>
      </c>
    </row>
    <row r="271" ht="20.05" customHeight="1">
      <c r="A271" s="22">
        <f>$A270+C270</f>
        <v>266</v>
      </c>
      <c r="B271" s="23"/>
      <c r="C271" s="24">
        <v>1</v>
      </c>
      <c r="D271" t="b" s="25">
        <f>D$4</f>
        <v>1</v>
      </c>
      <c r="E271" s="25">
        <v>0</v>
      </c>
      <c r="F271" s="25">
        <f>(E270/60+G271*'data'!$C$16+H271*OFFSET('data'!$C$17,0,$D$4)-F270*(OFFSET('data'!$C$18,0,$D$4)+'data'!$C$19+OFFSET('data'!$C$20,0,$D$4)))*C270/60+F270</f>
        <v>39.9502030169728</v>
      </c>
      <c r="G271" s="25">
        <f>G270+('data'!$C$19*F270-'data'!$C$16*G270)*C270/60</f>
        <v>113.770825372579</v>
      </c>
      <c r="H271" s="25">
        <f>H270+(OFFSET('data'!$C$20,0,$D$4)*F270-OFFSET('data'!$C$17,0,$D$4)*H270)*C270/60</f>
        <v>54.5824129268431</v>
      </c>
      <c r="I271" s="28">
        <f>$A271/60</f>
        <v>4.43333333333333</v>
      </c>
      <c r="J271" s="25">
        <f>F271/'data'!$C$15*1000</f>
        <v>6.10359875668452</v>
      </c>
      <c r="K271" s="25">
        <f>K270+'data'!$G$21*(J270-K270)/60*C270</f>
        <v>7.18173100189042</v>
      </c>
    </row>
    <row r="272" ht="20.05" customHeight="1">
      <c r="A272" s="22">
        <f>$A271+C271</f>
        <v>267</v>
      </c>
      <c r="B272" s="23"/>
      <c r="C272" s="24">
        <v>1</v>
      </c>
      <c r="D272" t="b" s="25">
        <f>D$4</f>
        <v>1</v>
      </c>
      <c r="E272" s="25">
        <v>0</v>
      </c>
      <c r="F272" s="25">
        <f>(E271/60+G272*'data'!$C$16+H272*OFFSET('data'!$C$17,0,$D$4)-F271*(OFFSET('data'!$C$18,0,$D$4)+'data'!$C$19+OFFSET('data'!$C$20,0,$D$4)))*C271/60+F271</f>
        <v>39.6362183616033</v>
      </c>
      <c r="G272" s="25">
        <f>G271+('data'!$C$19*F271-'data'!$C$16*G271)*C271/60</f>
        <v>113.830399095780</v>
      </c>
      <c r="H272" s="25">
        <f>H271+(OFFSET('data'!$C$20,0,$D$4)*F271-OFFSET('data'!$C$17,0,$D$4)*H271)*C271/60</f>
        <v>54.6573854881983</v>
      </c>
      <c r="I272" s="28">
        <f>$A272/60</f>
        <v>4.45</v>
      </c>
      <c r="J272" s="25">
        <f>F272/'data'!$C$15*1000</f>
        <v>6.05562812806677</v>
      </c>
      <c r="K272" s="25">
        <f>K271+'data'!$G$21*(J271-K271)/60*C271</f>
        <v>7.17919367948797</v>
      </c>
    </row>
    <row r="273" ht="20.05" customHeight="1">
      <c r="A273" s="22">
        <f>$A272+C272</f>
        <v>268</v>
      </c>
      <c r="B273" s="23"/>
      <c r="C273" s="24">
        <v>1</v>
      </c>
      <c r="D273" t="b" s="25">
        <f>D$4</f>
        <v>1</v>
      </c>
      <c r="E273" s="25">
        <v>0</v>
      </c>
      <c r="F273" s="25">
        <f>(E272/60+G273*'data'!$C$16+H273*OFFSET('data'!$C$17,0,$D$4)-F272*(OFFSET('data'!$C$18,0,$D$4)+'data'!$C$19+OFFSET('data'!$C$20,0,$D$4)))*C272/60+F272</f>
        <v>39.3258581683252</v>
      </c>
      <c r="G273" s="25">
        <f>G272+('data'!$C$19*F272-'data'!$C$16*G272)*C272/60</f>
        <v>113.888385222795</v>
      </c>
      <c r="H273" s="25">
        <f>H272+(OFFSET('data'!$C$20,0,$D$4)*F272-OFFSET('data'!$C$17,0,$D$4)*H272)*C272/60</f>
        <v>54.7317301449598</v>
      </c>
      <c r="I273" s="28">
        <f>$A273/60</f>
        <v>4.46666666666667</v>
      </c>
      <c r="J273" s="25">
        <f>F273/'data'!$C$15*1000</f>
        <v>6.00821124537879</v>
      </c>
      <c r="K273" s="25">
        <f>K272+'data'!$G$21*(J272-K272)/60*C272</f>
        <v>7.17654943240519</v>
      </c>
    </row>
    <row r="274" ht="20.05" customHeight="1">
      <c r="A274" s="22">
        <f>$A273+C273</f>
        <v>269</v>
      </c>
      <c r="B274" s="23"/>
      <c r="C274" s="24">
        <v>1</v>
      </c>
      <c r="D274" t="b" s="25">
        <f>D$4</f>
        <v>1</v>
      </c>
      <c r="E274" s="25">
        <v>0</v>
      </c>
      <c r="F274" s="25">
        <f>(E273/60+G274*'data'!$C$16+H274*OFFSET('data'!$C$17,0,$D$4)-F273*(OFFSET('data'!$C$18,0,$D$4)+'data'!$C$19+OFFSET('data'!$C$20,0,$D$4)))*C273/60+F273</f>
        <v>39.0190795616518</v>
      </c>
      <c r="G274" s="25">
        <f>G273+('data'!$C$19*F273-'data'!$C$16*G273)*C273/60</f>
        <v>113.944803136140</v>
      </c>
      <c r="H274" s="25">
        <f>H273+(OFFSET('data'!$C$20,0,$D$4)*F273-OFFSET('data'!$C$17,0,$D$4)*H273)*C273/60</f>
        <v>54.8054541270803</v>
      </c>
      <c r="I274" s="28">
        <f>$A274/60</f>
        <v>4.48333333333333</v>
      </c>
      <c r="J274" s="25">
        <f>F274/'data'!$C$15*1000</f>
        <v>5.96134155809651</v>
      </c>
      <c r="K274" s="25">
        <f>K273+'data'!$G$21*(J273-K273)/60*C273</f>
        <v>7.17379981549246</v>
      </c>
    </row>
    <row r="275" ht="20.05" customHeight="1">
      <c r="A275" s="22">
        <f>$A274+C274</f>
        <v>270</v>
      </c>
      <c r="B275" s="23"/>
      <c r="C275" s="24">
        <v>1</v>
      </c>
      <c r="D275" t="b" s="25">
        <f>D$4</f>
        <v>1</v>
      </c>
      <c r="E275" s="25">
        <v>0</v>
      </c>
      <c r="F275" s="25">
        <f>(E274/60+G275*'data'!$C$16+H275*OFFSET('data'!$C$17,0,$D$4)-F274*(OFFSET('data'!$C$18,0,$D$4)+'data'!$C$19+OFFSET('data'!$C$20,0,$D$4)))*C274/60+F274</f>
        <v>38.7158401739818</v>
      </c>
      <c r="G275" s="25">
        <f>G274+('data'!$C$19*F274-'data'!$C$16*G274)*C274/60</f>
        <v>113.999671988339</v>
      </c>
      <c r="H275" s="25">
        <f>H274+(OFFSET('data'!$C$20,0,$D$4)*F274-OFFSET('data'!$C$17,0,$D$4)*H274)*C274/60</f>
        <v>54.8785645790009</v>
      </c>
      <c r="I275" s="28">
        <f>$A275/60</f>
        <v>4.5</v>
      </c>
      <c r="J275" s="25">
        <f>F275/'data'!$C$15*1000</f>
        <v>5.91501259329065</v>
      </c>
      <c r="K275" s="25">
        <f>K274+'data'!$G$21*(J274-K274)/60*C274</f>
        <v>7.17094636452464</v>
      </c>
    </row>
    <row r="276" ht="20.05" customHeight="1">
      <c r="A276" s="22">
        <f>$A275+C275</f>
        <v>271</v>
      </c>
      <c r="B276" s="23"/>
      <c r="C276" s="24">
        <v>1</v>
      </c>
      <c r="D276" t="b" s="25">
        <f>D$4</f>
        <v>1</v>
      </c>
      <c r="E276" s="25">
        <v>0</v>
      </c>
      <c r="F276" s="25">
        <f>(E275/60+G276*'data'!$C$16+H276*OFFSET('data'!$C$17,0,$D$4)-F275*(OFFSET('data'!$C$18,0,$D$4)+'data'!$C$19+OFFSET('data'!$C$20,0,$D$4)))*C275/60+F275</f>
        <v>38.4160981395823</v>
      </c>
      <c r="G276" s="25">
        <f>G275+('data'!$C$19*F275-'data'!$C$16*G275)*C275/60</f>
        <v>114.053010704650</v>
      </c>
      <c r="H276" s="25">
        <f>H275+(OFFSET('data'!$C$20,0,$D$4)*F275-OFFSET('data'!$C$17,0,$D$4)*H275)*C275/60</f>
        <v>54.9510685606644</v>
      </c>
      <c r="I276" s="28">
        <f>$A276/60</f>
        <v>4.51666666666667</v>
      </c>
      <c r="J276" s="25">
        <f>F276/'data'!$C$15*1000</f>
        <v>5.86921795470747</v>
      </c>
      <c r="K276" s="25">
        <f>K275+'data'!$G$21*(J275-K275)/60*C275</f>
        <v>7.16799059642855</v>
      </c>
    </row>
    <row r="277" ht="20.05" customHeight="1">
      <c r="A277" s="22">
        <f>$A276+C276</f>
        <v>272</v>
      </c>
      <c r="B277" s="23"/>
      <c r="C277" s="24">
        <v>1</v>
      </c>
      <c r="D277" t="b" s="25">
        <f>D$4</f>
        <v>1</v>
      </c>
      <c r="E277" s="25">
        <v>0</v>
      </c>
      <c r="F277" s="25">
        <f>(E276/60+G277*'data'!$C$16+H277*OFFSET('data'!$C$17,0,$D$4)-F276*(OFFSET('data'!$C$18,0,$D$4)+'data'!$C$19+OFFSET('data'!$C$20,0,$D$4)))*C276/60+F276</f>
        <v>38.1198120886436</v>
      </c>
      <c r="G277" s="25">
        <f>G276+('data'!$C$19*F276-'data'!$C$16*G276)*C276/60</f>
        <v>114.104837985756</v>
      </c>
      <c r="H277" s="25">
        <f>H276+(OFFSET('data'!$C$20,0,$D$4)*F276-OFFSET('data'!$C$17,0,$D$4)*H276)*C276/60</f>
        <v>55.0229730485161</v>
      </c>
      <c r="I277" s="28">
        <f>$A277/60</f>
        <v>4.53333333333333</v>
      </c>
      <c r="J277" s="25">
        <f>F277/'data'!$C$15*1000</f>
        <v>5.82395132186047</v>
      </c>
      <c r="K277" s="25">
        <f>K276+'data'!$G$21*(J276-K276)/60*C276</f>
        <v>7.16493400950781</v>
      </c>
    </row>
    <row r="278" ht="20.05" customHeight="1">
      <c r="A278" s="22">
        <f>$A277+C277</f>
        <v>273</v>
      </c>
      <c r="B278" s="23"/>
      <c r="C278" s="24">
        <v>1</v>
      </c>
      <c r="D278" t="b" s="25">
        <f>D$4</f>
        <v>1</v>
      </c>
      <c r="E278" s="25">
        <v>0</v>
      </c>
      <c r="F278" s="25">
        <f>(E277/60+G278*'data'!$C$16+H278*OFFSET('data'!$C$17,0,$D$4)-F277*(OFFSET('data'!$C$18,0,$D$4)+'data'!$C$19+OFFSET('data'!$C$20,0,$D$4)))*C277/60+F277</f>
        <v>37.8269411414041</v>
      </c>
      <c r="G278" s="25">
        <f>G277+('data'!$C$19*F277-'data'!$C$16*G277)*C277/60</f>
        <v>114.155172310427</v>
      </c>
      <c r="H278" s="25">
        <f>H277+(OFFSET('data'!$C$20,0,$D$4)*F277-OFFSET('data'!$C$17,0,$D$4)*H277)*C277/60</f>
        <v>55.0942849364927</v>
      </c>
      <c r="I278" s="28">
        <f>$A278/60</f>
        <v>4.55</v>
      </c>
      <c r="J278" s="25">
        <f>F278/'data'!$C$15*1000</f>
        <v>5.77920644913277</v>
      </c>
      <c r="K278" s="25">
        <f>K277+'data'!$G$21*(J277-K277)/60*C277</f>
        <v>7.16177808366495</v>
      </c>
    </row>
    <row r="279" ht="20.05" customHeight="1">
      <c r="A279" s="22">
        <f>$A278+C278</f>
        <v>274</v>
      </c>
      <c r="B279" s="23"/>
      <c r="C279" s="24">
        <v>1</v>
      </c>
      <c r="D279" t="b" s="25">
        <f>D$4</f>
        <v>1</v>
      </c>
      <c r="E279" s="25">
        <v>0</v>
      </c>
      <c r="F279" s="25">
        <f>(E278/60+G279*'data'!$C$16+H279*OFFSET('data'!$C$17,0,$D$4)-F278*(OFFSET('data'!$C$18,0,$D$4)+'data'!$C$19+OFFSET('data'!$C$20,0,$D$4)))*C278/60+F278</f>
        <v>37.5374449023453</v>
      </c>
      <c r="G279" s="25">
        <f>G278+('data'!$C$19*F278-'data'!$C$16*G278)*C278/60</f>
        <v>114.204031938149</v>
      </c>
      <c r="H279" s="25">
        <f>H278+(OFFSET('data'!$C$20,0,$D$4)*F278-OFFSET('data'!$C$17,0,$D$4)*H278)*C278/60</f>
        <v>55.1650110369999</v>
      </c>
      <c r="I279" s="28">
        <f>$A279/60</f>
        <v>4.56666666666667</v>
      </c>
      <c r="J279" s="25">
        <f>F279/'data'!$C$15*1000</f>
        <v>5.73497716489025</v>
      </c>
      <c r="K279" s="25">
        <f>K278+'data'!$G$21*(J278-K278)/60*C278</f>
        <v>7.15852428062095</v>
      </c>
    </row>
    <row r="280" ht="20.05" customHeight="1">
      <c r="A280" s="22">
        <f>$A279+C279</f>
        <v>275</v>
      </c>
      <c r="B280" s="23"/>
      <c r="C280" s="24">
        <v>1</v>
      </c>
      <c r="D280" t="b" s="25">
        <f>D$4</f>
        <v>1</v>
      </c>
      <c r="E280" s="25">
        <v>0</v>
      </c>
      <c r="F280" s="25">
        <f>(E279/60+G280*'data'!$C$16+H280*OFFSET('data'!$C$17,0,$D$4)-F279*(OFFSET('data'!$C$18,0,$D$4)+'data'!$C$19+OFFSET('data'!$C$20,0,$D$4)))*C279/60+F279</f>
        <v>37.2512834544547</v>
      </c>
      <c r="G280" s="25">
        <f>G279+('data'!$C$19*F279-'data'!$C$16*G279)*C279/60</f>
        <v>114.251434911720</v>
      </c>
      <c r="H280" s="25">
        <f>H279+(OFFSET('data'!$C$20,0,$D$4)*F279-OFFSET('data'!$C$17,0,$D$4)*H279)*C279/60</f>
        <v>55.2351580818781</v>
      </c>
      <c r="I280" s="28">
        <f>$A280/60</f>
        <v>4.58333333333333</v>
      </c>
      <c r="J280" s="25">
        <f>F280/'data'!$C$15*1000</f>
        <v>5.691257370605</v>
      </c>
      <c r="K280" s="25">
        <f>K279+'data'!$G$21*(J279-K279)/60*C279</f>
        <v>7.15517404413211</v>
      </c>
    </row>
    <row r="281" ht="20.05" customHeight="1">
      <c r="A281" s="22">
        <f>$A280+C280</f>
        <v>276</v>
      </c>
      <c r="B281" s="23"/>
      <c r="C281" s="24">
        <v>1</v>
      </c>
      <c r="D281" t="b" s="25">
        <f>D$4</f>
        <v>1</v>
      </c>
      <c r="E281" s="25">
        <v>0</v>
      </c>
      <c r="F281" s="25">
        <f>(E280/60+G281*'data'!$C$16+H281*OFFSET('data'!$C$17,0,$D$4)-F280*(OFFSET('data'!$C$18,0,$D$4)+'data'!$C$19+OFFSET('data'!$C$20,0,$D$4)))*C280/60+F280</f>
        <v>36.9684173535578</v>
      </c>
      <c r="G281" s="25">
        <f>G280+('data'!$C$19*F280-'data'!$C$16*G280)*C280/60</f>
        <v>114.297399059821</v>
      </c>
      <c r="H281" s="25">
        <f>H280+(OFFSET('data'!$C$20,0,$D$4)*F280-OFFSET('data'!$C$17,0,$D$4)*H280)*C280/60</f>
        <v>55.3047327233565</v>
      </c>
      <c r="I281" s="28">
        <f>$A281/60</f>
        <v>4.6</v>
      </c>
      <c r="J281" s="25">
        <f>F281/'data'!$C$15*1000</f>
        <v>5.64804103998938</v>
      </c>
      <c r="K281" s="25">
        <f>K280+'data'!$G$21*(J280-K280)/60*C280</f>
        <v>7.1517288002044</v>
      </c>
    </row>
    <row r="282" ht="20.05" customHeight="1">
      <c r="A282" s="22">
        <f>$A281+C281</f>
        <v>277</v>
      </c>
      <c r="B282" s="23"/>
      <c r="C282" s="24">
        <v>1</v>
      </c>
      <c r="D282" t="b" s="25">
        <f>D$4</f>
        <v>1</v>
      </c>
      <c r="E282" s="25">
        <v>0</v>
      </c>
      <c r="F282" s="25">
        <f>(E281/60+G282*'data'!$C$16+H282*OFFSET('data'!$C$17,0,$D$4)-F281*(OFFSET('data'!$C$18,0,$D$4)+'data'!$C$19+OFFSET('data'!$C$20,0,$D$4)))*C281/60+F281</f>
        <v>36.6888076227161</v>
      </c>
      <c r="G282" s="25">
        <f>G281+('data'!$C$19*F281-'data'!$C$16*G281)*C281/60</f>
        <v>114.341941999548</v>
      </c>
      <c r="H282" s="25">
        <f>H281+(OFFSET('data'!$C$20,0,$D$4)*F281-OFFSET('data'!$C$17,0,$D$4)*H281)*C281/60</f>
        <v>55.3737415349965</v>
      </c>
      <c r="I282" s="28">
        <f>$A282/60</f>
        <v>4.61666666666667</v>
      </c>
      <c r="J282" s="25">
        <f>F282/'data'!$C$15*1000</f>
        <v>5.60532221814016</v>
      </c>
      <c r="K282" s="25">
        <f>K281+'data'!$G$21*(J281-K281)/60*C281</f>
        <v>7.14818995730526</v>
      </c>
    </row>
    <row r="283" ht="20.05" customHeight="1">
      <c r="A283" s="22">
        <f>$A282+C282</f>
        <v>278</v>
      </c>
      <c r="B283" s="23"/>
      <c r="C283" s="24">
        <v>1</v>
      </c>
      <c r="D283" t="b" s="25">
        <f>D$4</f>
        <v>1</v>
      </c>
      <c r="E283" s="25">
        <v>0</v>
      </c>
      <c r="F283" s="25">
        <f>(E282/60+G283*'data'!$C$16+H283*OFFSET('data'!$C$17,0,$D$4)-F282*(OFFSET('data'!$C$18,0,$D$4)+'data'!$C$19+OFFSET('data'!$C$20,0,$D$4)))*C282/60+F282</f>
        <v>36.4124157466923</v>
      </c>
      <c r="G283" s="25">
        <f>G282+('data'!$C$19*F282-'data'!$C$16*G282)*C282/60</f>
        <v>114.385081138924</v>
      </c>
      <c r="H283" s="25">
        <f>H282+(OFFSET('data'!$C$20,0,$D$4)*F282-OFFSET('data'!$C$17,0,$D$4)*H282)*C282/60</f>
        <v>55.4421910126233</v>
      </c>
      <c r="I283" s="28">
        <f>$A283/60</f>
        <v>4.63333333333333</v>
      </c>
      <c r="J283" s="25">
        <f>F283/'data'!$C$15*1000</f>
        <v>5.56309502069288</v>
      </c>
      <c r="K283" s="25">
        <f>K282+'data'!$G$21*(J282-K282)/60*C282</f>
        <v>7.14455890657284</v>
      </c>
    </row>
    <row r="284" ht="20.05" customHeight="1">
      <c r="A284" s="22">
        <f>$A283+C283</f>
        <v>279</v>
      </c>
      <c r="B284" s="23"/>
      <c r="C284" s="24">
        <v>1</v>
      </c>
      <c r="D284" t="b" s="25">
        <f>D$4</f>
        <v>1</v>
      </c>
      <c r="E284" s="25">
        <v>0</v>
      </c>
      <c r="F284" s="25">
        <f>(E283/60+G284*'data'!$C$16+H284*OFFSET('data'!$C$17,0,$D$4)-F283*(OFFSET('data'!$C$18,0,$D$4)+'data'!$C$19+OFFSET('data'!$C$20,0,$D$4)))*C283/60+F283</f>
        <v>36.1392036664807</v>
      </c>
      <c r="G284" s="25">
        <f>G283+('data'!$C$19*F283-'data'!$C$16*G283)*C283/60</f>
        <v>114.426833679372</v>
      </c>
      <c r="H284" s="25">
        <f>H283+(OFFSET('data'!$C$20,0,$D$4)*F283-OFFSET('data'!$C$17,0,$D$4)*H283)*C283/60</f>
        <v>55.5100875752467</v>
      </c>
      <c r="I284" s="28">
        <f>$A284/60</f>
        <v>4.65</v>
      </c>
      <c r="J284" s="25">
        <f>F284/'data'!$C$15*1000</f>
        <v>5.52135363298623</v>
      </c>
      <c r="K284" s="25">
        <f>K283+'data'!$G$21*(J283-K283)/60*C283</f>
        <v>7.14083702202282</v>
      </c>
    </row>
    <row r="285" ht="20.05" customHeight="1">
      <c r="A285" s="22">
        <f>$A284+C284</f>
        <v>280</v>
      </c>
      <c r="B285" s="23"/>
      <c r="C285" s="24">
        <v>1</v>
      </c>
      <c r="D285" t="b" s="25">
        <f>D$4</f>
        <v>1</v>
      </c>
      <c r="E285" s="25">
        <v>0</v>
      </c>
      <c r="F285" s="25">
        <f>(E284/60+G285*'data'!$C$16+H285*OFFSET('data'!$C$17,0,$D$4)-F284*(OFFSET('data'!$C$18,0,$D$4)+'data'!$C$19+OFFSET('data'!$C$20,0,$D$4)))*C284/60+F284</f>
        <v>35.8691337739026</v>
      </c>
      <c r="G285" s="25">
        <f>G284+('data'!$C$19*F284-'data'!$C$16*G284)*C284/60</f>
        <v>114.467216618164</v>
      </c>
      <c r="H285" s="25">
        <f>H284+(OFFSET('data'!$C$20,0,$D$4)*F284-OFFSET('data'!$C$17,0,$D$4)*H284)*C284/60</f>
        <v>55.5774375659712</v>
      </c>
      <c r="I285" s="28">
        <f>$A285/60</f>
        <v>4.66666666666667</v>
      </c>
      <c r="J285" s="25">
        <f>F285/'data'!$C$15*1000</f>
        <v>5.48009230923633</v>
      </c>
      <c r="K285" s="25">
        <f>K284+'data'!$G$21*(J284-K284)/60*C284</f>
        <v>7.13702566075274</v>
      </c>
    </row>
    <row r="286" ht="20.05" customHeight="1">
      <c r="A286" s="22">
        <f>$A285+C285</f>
        <v>281</v>
      </c>
      <c r="B286" s="23"/>
      <c r="C286" s="24">
        <v>1</v>
      </c>
      <c r="D286" t="b" s="25">
        <f>D$4</f>
        <v>1</v>
      </c>
      <c r="E286" s="25">
        <v>0</v>
      </c>
      <c r="F286" s="25">
        <f>(E285/60+G286*'data'!$C$16+H286*OFFSET('data'!$C$17,0,$D$4)-F285*(OFFSET('data'!$C$18,0,$D$4)+'data'!$C$19+OFFSET('data'!$C$20,0,$D$4)))*C285/60+F285</f>
        <v>35.6021689062652</v>
      </c>
      <c r="G286" s="25">
        <f>G285+('data'!$C$19*F285-'data'!$C$16*G285)*C285/60</f>
        <v>114.506246750840</v>
      </c>
      <c r="H286" s="25">
        <f>H285+(OFFSET('data'!$C$20,0,$D$4)*F285-OFFSET('data'!$C$17,0,$D$4)*H285)*C285/60</f>
        <v>55.6442472528949</v>
      </c>
      <c r="I286" s="28">
        <f>$A286/60</f>
        <v>4.68333333333333</v>
      </c>
      <c r="J286" s="25">
        <f>F286/'data'!$C$15*1000</f>
        <v>5.4393053717207</v>
      </c>
      <c r="K286" s="25">
        <f>K285+'data'!$G$21*(J285-K285)/60*C285</f>
        <v>7.13312616314392</v>
      </c>
    </row>
    <row r="287" ht="20.05" customHeight="1">
      <c r="A287" s="22">
        <f>$A286+C286</f>
        <v>282</v>
      </c>
      <c r="B287" s="23"/>
      <c r="C287" s="24">
        <v>1</v>
      </c>
      <c r="D287" t="b" s="25">
        <f>D$4</f>
        <v>1</v>
      </c>
      <c r="E287" s="25">
        <v>0</v>
      </c>
      <c r="F287" s="25">
        <f>(E286/60+G287*'data'!$C$16+H287*OFFSET('data'!$C$17,0,$D$4)-F286*(OFFSET('data'!$C$18,0,$D$4)+'data'!$C$19+OFFSET('data'!$C$20,0,$D$4)))*C286/60+F286</f>
        <v>35.3382723410847</v>
      </c>
      <c r="G287" s="25">
        <f>G286+('data'!$C$19*F286-'data'!$C$16*G286)*C286/60</f>
        <v>114.543940673599</v>
      </c>
      <c r="H287" s="25">
        <f>H286+(OFFSET('data'!$C$20,0,$D$4)*F286-OFFSET('data'!$C$17,0,$D$4)*H286)*C286/60</f>
        <v>55.7105228299981</v>
      </c>
      <c r="I287" s="28">
        <f>$A287/60</f>
        <v>4.7</v>
      </c>
      <c r="J287" s="25">
        <f>F287/'data'!$C$15*1000</f>
        <v>5.39898720997207</v>
      </c>
      <c r="K287" s="25">
        <f>K286+'data'!$G$21*(J286-K286)/60*C286</f>
        <v>7.12913985306097</v>
      </c>
    </row>
    <row r="288" ht="20.05" customHeight="1">
      <c r="A288" s="22">
        <f>$A287+C287</f>
        <v>283</v>
      </c>
      <c r="B288" s="23"/>
      <c r="C288" s="24">
        <v>1</v>
      </c>
      <c r="D288" t="b" s="25">
        <f>D$4</f>
        <v>1</v>
      </c>
      <c r="E288" s="25">
        <v>0</v>
      </c>
      <c r="F288" s="25">
        <f>(E287/60+G288*'data'!$C$16+H288*OFFSET('data'!$C$17,0,$D$4)-F287*(OFFSET('data'!$C$18,0,$D$4)+'data'!$C$19+OFFSET('data'!$C$20,0,$D$4)))*C287/60+F287</f>
        <v>35.0774077908709</v>
      </c>
      <c r="G288" s="25">
        <f>G287+('data'!$C$19*F287-'data'!$C$16*G287)*C287/60</f>
        <v>114.580314785659</v>
      </c>
      <c r="H288" s="25">
        <f>H287+(OFFSET('data'!$C$20,0,$D$4)*F287-OFFSET('data'!$C$17,0,$D$4)*H287)*C287/60</f>
        <v>55.7762704180213</v>
      </c>
      <c r="I288" s="28">
        <f>$A288/60</f>
        <v>4.71666666666667</v>
      </c>
      <c r="J288" s="25">
        <f>F288/'data'!$C$15*1000</f>
        <v>5.35913227998156</v>
      </c>
      <c r="K288" s="25">
        <f>K287+'data'!$G$21*(J287-K287)/60*C287</f>
        <v>7.12506803804896</v>
      </c>
    </row>
    <row r="289" ht="20.05" customHeight="1">
      <c r="A289" s="22">
        <f>$A288+C288</f>
        <v>284</v>
      </c>
      <c r="B289" s="23"/>
      <c r="C289" s="24">
        <v>1</v>
      </c>
      <c r="D289" t="b" s="25">
        <f>D$4</f>
        <v>1</v>
      </c>
      <c r="E289" s="25">
        <v>0</v>
      </c>
      <c r="F289" s="25">
        <f>(E288/60+G289*'data'!$C$16+H289*OFFSET('data'!$C$17,0,$D$4)-F288*(OFFSET('data'!$C$18,0,$D$4)+'data'!$C$19+OFFSET('data'!$C$20,0,$D$4)))*C288/60+F288</f>
        <v>34.8195393979744</v>
      </c>
      <c r="G289" s="25">
        <f>G288+('data'!$C$19*F288-'data'!$C$16*G288)*C288/60</f>
        <v>114.615385291591</v>
      </c>
      <c r="H289" s="25">
        <f>H288+(OFFSET('data'!$C$20,0,$D$4)*F288-OFFSET('data'!$C$17,0,$D$4)*H288)*C288/60</f>
        <v>55.8414960653326</v>
      </c>
      <c r="I289" s="28">
        <f>$A289/60</f>
        <v>4.73333333333333</v>
      </c>
      <c r="J289" s="25">
        <f>F289/'data'!$C$15*1000</f>
        <v>5.31973510341145</v>
      </c>
      <c r="K289" s="25">
        <f>K288+'data'!$G$21*(J288-K288)/60*C288</f>
        <v>7.1209120095282</v>
      </c>
    </row>
    <row r="290" ht="20.05" customHeight="1">
      <c r="A290" s="22">
        <f>$A289+C289</f>
        <v>285</v>
      </c>
      <c r="B290" s="23"/>
      <c r="C290" s="24">
        <v>1</v>
      </c>
      <c r="D290" t="b" s="25">
        <f>D$4</f>
        <v>1</v>
      </c>
      <c r="E290" s="25">
        <v>0</v>
      </c>
      <c r="F290" s="25">
        <f>(E289/60+G290*'data'!$C$16+H290*OFFSET('data'!$C$17,0,$D$4)-F289*(OFFSET('data'!$C$18,0,$D$4)+'data'!$C$19+OFFSET('data'!$C$20,0,$D$4)))*C289/60+F289</f>
        <v>34.5646317294943</v>
      </c>
      <c r="G290" s="25">
        <f>G289+('data'!$C$19*F289-'data'!$C$16*G289)*C289/60</f>
        <v>114.649168203627</v>
      </c>
      <c r="H290" s="25">
        <f>H289+(OFFSET('data'!$C$20,0,$D$4)*F289-OFFSET('data'!$C$17,0,$D$4)*H289)*C289/60</f>
        <v>55.9062057487851</v>
      </c>
      <c r="I290" s="28">
        <f>$A290/60</f>
        <v>4.75</v>
      </c>
      <c r="J290" s="25">
        <f>F290/'data'!$C$15*1000</f>
        <v>5.28079026681717</v>
      </c>
      <c r="K290" s="25">
        <f>K289+'data'!$G$21*(J289-K289)/60*C289</f>
        <v>7.11667304298677</v>
      </c>
    </row>
    <row r="291" ht="20.05" customHeight="1">
      <c r="A291" s="22">
        <f>$A290+C290</f>
        <v>286</v>
      </c>
      <c r="B291" s="23"/>
      <c r="C291" s="24">
        <v>1</v>
      </c>
      <c r="D291" t="b" s="25">
        <f>D$4</f>
        <v>1</v>
      </c>
      <c r="E291" s="25">
        <v>0</v>
      </c>
      <c r="F291" s="25">
        <f>(E290/60+G291*'data'!$C$16+H291*OFFSET('data'!$C$17,0,$D$4)-F290*(OFFSET('data'!$C$18,0,$D$4)+'data'!$C$19+OFFSET('data'!$C$20,0,$D$4)))*C290/60+F290</f>
        <v>34.3126497722466</v>
      </c>
      <c r="G291" s="25">
        <f>G290+('data'!$C$19*F290-'data'!$C$16*G290)*C290/60</f>
        <v>114.681679343936</v>
      </c>
      <c r="H291" s="25">
        <f>H290+(OFFSET('data'!$C$20,0,$D$4)*F290-OFFSET('data'!$C$17,0,$D$4)*H290)*C290/60</f>
        <v>55.9704053745639</v>
      </c>
      <c r="I291" s="28">
        <f>$A291/60</f>
        <v>4.76666666666667</v>
      </c>
      <c r="J291" s="25">
        <f>F291/'data'!$C$15*1000</f>
        <v>5.24229242087855</v>
      </c>
      <c r="K291" s="25">
        <f>K290+'data'!$G$21*(J290-K290)/60*C290</f>
        <v>7.11235239817074</v>
      </c>
    </row>
    <row r="292" ht="20.05" customHeight="1">
      <c r="A292" s="22">
        <f>$A291+C291</f>
        <v>287</v>
      </c>
      <c r="B292" s="23"/>
      <c r="C292" s="24">
        <v>1</v>
      </c>
      <c r="D292" t="b" s="25">
        <f>D$4</f>
        <v>1</v>
      </c>
      <c r="E292" s="25">
        <v>0</v>
      </c>
      <c r="F292" s="25">
        <f>(E291/60+G292*'data'!$C$16+H292*OFFSET('data'!$C$17,0,$D$4)-F291*(OFFSET('data'!$C$18,0,$D$4)+'data'!$C$19+OFFSET('data'!$C$20,0,$D$4)))*C291/60+F291</f>
        <v>34.0635589277918</v>
      </c>
      <c r="G292" s="25">
        <f>G291+('data'!$C$19*F291-'data'!$C$16*G291)*C291/60</f>
        <v>114.712934346877</v>
      </c>
      <c r="H292" s="25">
        <f>H291+(OFFSET('data'!$C$20,0,$D$4)*F291-OFFSET('data'!$C$17,0,$D$4)*H291)*C291/60</f>
        <v>56.0341007790232</v>
      </c>
      <c r="I292" s="28">
        <f>$A292/60</f>
        <v>4.78333333333333</v>
      </c>
      <c r="J292" s="25">
        <f>F292/'data'!$C$15*1000</f>
        <v>5.20423627964017</v>
      </c>
      <c r="K292" s="25">
        <f>K291+'data'!$G$21*(J291-K291)/60*C291</f>
        <v>7.10795131927211</v>
      </c>
    </row>
    <row r="293" ht="20.05" customHeight="1">
      <c r="A293" s="22">
        <f>$A292+C292</f>
        <v>288</v>
      </c>
      <c r="B293" s="23"/>
      <c r="C293" s="24">
        <v>1</v>
      </c>
      <c r="D293" t="b" s="25">
        <f>D$4</f>
        <v>1</v>
      </c>
      <c r="E293" s="25">
        <v>0</v>
      </c>
      <c r="F293" s="25">
        <f>(E292/60+G293*'data'!$C$16+H293*OFFSET('data'!$C$17,0,$D$4)-F292*(OFFSET('data'!$C$18,0,$D$4)+'data'!$C$19+OFFSET('data'!$C$20,0,$D$4)))*C292/60+F292</f>
        <v>33.8173250075219</v>
      </c>
      <c r="G293" s="25">
        <f>G292+('data'!$C$19*F292-'data'!$C$16*G292)*C292/60</f>
        <v>114.742948661226</v>
      </c>
      <c r="H293" s="25">
        <f>H292+(OFFSET('data'!$C$20,0,$D$4)*F292-OFFSET('data'!$C$17,0,$D$4)*H292)*C292/60</f>
        <v>56.0972977295137</v>
      </c>
      <c r="I293" s="28">
        <f>$A293/60</f>
        <v>4.8</v>
      </c>
      <c r="J293" s="25">
        <f>F293/'data'!$C$15*1000</f>
        <v>5.16661661976074</v>
      </c>
      <c r="K293" s="25">
        <f>K292+'data'!$G$21*(J292-K292)/60*C292</f>
        <v>7.10347103511456</v>
      </c>
    </row>
    <row r="294" ht="20.05" customHeight="1">
      <c r="A294" s="22">
        <f>$A293+C293</f>
        <v>289</v>
      </c>
      <c r="B294" s="23"/>
      <c r="C294" s="24">
        <v>1</v>
      </c>
      <c r="D294" t="b" s="25">
        <f>D$4</f>
        <v>1</v>
      </c>
      <c r="E294" s="25">
        <v>0</v>
      </c>
      <c r="F294" s="25">
        <f>(E293/60+G294*'data'!$C$16+H294*OFFSET('data'!$C$17,0,$D$4)-F293*(OFFSET('data'!$C$18,0,$D$4)+'data'!$C$19+OFFSET('data'!$C$20,0,$D$4)))*C293/60+F293</f>
        <v>33.5739142278052</v>
      </c>
      <c r="G294" s="25">
        <f>G293+('data'!$C$19*F293-'data'!$C$16*G293)*C293/60</f>
        <v>114.771737552373</v>
      </c>
      <c r="H294" s="25">
        <f>H293+(OFFSET('data'!$C$20,0,$D$4)*F293-OFFSET('data'!$C$17,0,$D$4)*H293)*C293/60</f>
        <v>56.1600019251996</v>
      </c>
      <c r="I294" s="28">
        <f>$A294/60</f>
        <v>4.81666666666667</v>
      </c>
      <c r="J294" s="25">
        <f>F294/'data'!$C$15*1000</f>
        <v>5.12942827977129</v>
      </c>
      <c r="K294" s="25">
        <f>K293+'data'!$G$21*(J293-K293)/60*C293</f>
        <v>7.09891275933697</v>
      </c>
    </row>
    <row r="295" ht="20.05" customHeight="1">
      <c r="A295" s="22">
        <f>$A294+C294</f>
        <v>290</v>
      </c>
      <c r="B295" s="23"/>
      <c r="C295" s="24">
        <v>1</v>
      </c>
      <c r="D295" t="b" s="25">
        <f>D$4</f>
        <v>1</v>
      </c>
      <c r="E295" s="25">
        <v>0</v>
      </c>
      <c r="F295" s="25">
        <f>(E294/60+G295*'data'!$C$16+H295*OFFSET('data'!$C$17,0,$D$4)-F294*(OFFSET('data'!$C$18,0,$D$4)+'data'!$C$19+OFFSET('data'!$C$20,0,$D$4)))*C294/60+F294</f>
        <v>33.3332932051889</v>
      </c>
      <c r="G295" s="25">
        <f>G294+('data'!$C$19*F294-'data'!$C$16*G294)*C294/60</f>
        <v>114.799316104493</v>
      </c>
      <c r="H295" s="25">
        <f>H294+(OFFSET('data'!$C$20,0,$D$4)*F294-OFFSET('data'!$C$17,0,$D$4)*H294)*C294/60</f>
        <v>56.2222189978665</v>
      </c>
      <c r="I295" s="28">
        <f>$A295/60</f>
        <v>4.83333333333333</v>
      </c>
      <c r="J295" s="25">
        <f>F295/'data'!$C$15*1000</f>
        <v>5.09266615934229</v>
      </c>
      <c r="K295" s="25">
        <f>K294+'data'!$G$21*(J294-K294)/60*C294</f>
        <v>7.09427769057477</v>
      </c>
    </row>
    <row r="296" ht="20.05" customHeight="1">
      <c r="A296" s="22">
        <f>$A295+C295</f>
        <v>291</v>
      </c>
      <c r="B296" s="23"/>
      <c r="C296" s="24">
        <v>1</v>
      </c>
      <c r="D296" t="b" s="25">
        <f>D$4</f>
        <v>1</v>
      </c>
      <c r="E296" s="25">
        <v>0</v>
      </c>
      <c r="F296" s="25">
        <f>(E295/60+G296*'data'!$C$16+H296*OFFSET('data'!$C$17,0,$D$4)-F295*(OFFSET('data'!$C$18,0,$D$4)+'data'!$C$19+OFFSET('data'!$C$20,0,$D$4)))*C295/60+F295</f>
        <v>33.0954289516581</v>
      </c>
      <c r="G296" s="25">
        <f>G295+('data'!$C$19*F295-'data'!$C$16*G295)*C295/60</f>
        <v>114.825699222697</v>
      </c>
      <c r="H296" s="25">
        <f>H295+(OFFSET('data'!$C$20,0,$D$4)*F295-OFFSET('data'!$C$17,0,$D$4)*H295)*C295/60</f>
        <v>56.2839545127195</v>
      </c>
      <c r="I296" s="28">
        <f>$A296/60</f>
        <v>4.85</v>
      </c>
      <c r="J296" s="25">
        <f>F296/'data'!$C$15*1000</f>
        <v>5.05632521855925</v>
      </c>
      <c r="K296" s="25">
        <f>K295+'data'!$G$21*(J295-K295)/60*C295</f>
        <v>7.08956701263913</v>
      </c>
    </row>
    <row r="297" ht="20.05" customHeight="1">
      <c r="A297" s="22">
        <f>$A296+C296</f>
        <v>292</v>
      </c>
      <c r="B297" s="23"/>
      <c r="C297" s="24">
        <v>1</v>
      </c>
      <c r="D297" t="b" s="25">
        <f>D$4</f>
        <v>1</v>
      </c>
      <c r="E297" s="25">
        <v>0</v>
      </c>
      <c r="F297" s="25">
        <f>(E296/60+G297*'data'!$C$16+H297*OFFSET('data'!$C$17,0,$D$4)-F296*(OFFSET('data'!$C$18,0,$D$4)+'data'!$C$19+OFFSET('data'!$C$20,0,$D$4)))*C296/60+F296</f>
        <v>32.8602888699516</v>
      </c>
      <c r="G297" s="25">
        <f>G296+('data'!$C$19*F296-'data'!$C$16*G296)*C296/60</f>
        <v>114.850901635150</v>
      </c>
      <c r="H297" s="25">
        <f>H296+(OFFSET('data'!$C$20,0,$D$4)*F296-OFFSET('data'!$C$17,0,$D$4)*H296)*C296/60</f>
        <v>56.3452139691718</v>
      </c>
      <c r="I297" s="28">
        <f>$A297/60</f>
        <v>4.86666666666667</v>
      </c>
      <c r="J297" s="25">
        <f>F297/'data'!$C$15*1000</f>
        <v>5.0204004772071</v>
      </c>
      <c r="K297" s="25">
        <f>K296+'data'!$G$21*(J296-K296)/60*C296</f>
        <v>7.08478189469404</v>
      </c>
    </row>
    <row r="298" ht="20.05" customHeight="1">
      <c r="A298" s="22">
        <f>$A297+C297</f>
        <v>293</v>
      </c>
      <c r="B298" s="23"/>
      <c r="C298" s="24">
        <v>1</v>
      </c>
      <c r="D298" t="b" s="25">
        <f>D$4</f>
        <v>1</v>
      </c>
      <c r="E298" s="25">
        <v>0</v>
      </c>
      <c r="F298" s="25">
        <f>(E297/60+G298*'data'!$C$16+H298*OFFSET('data'!$C$17,0,$D$4)-F297*(OFFSET('data'!$C$18,0,$D$4)+'data'!$C$19+OFFSET('data'!$C$20,0,$D$4)))*C297/60+F297</f>
        <v>32.6278407489326</v>
      </c>
      <c r="G298" s="25">
        <f>G297+('data'!$C$19*F297-'data'!$C$16*G297)*C297/60</f>
        <v>114.874937895170</v>
      </c>
      <c r="H298" s="25">
        <f>H297+(OFFSET('data'!$C$20,0,$D$4)*F297-OFFSET('data'!$C$17,0,$D$4)*H297)*C297/60</f>
        <v>56.406002801624</v>
      </c>
      <c r="I298" s="28">
        <f>$A298/60</f>
        <v>4.88333333333333</v>
      </c>
      <c r="J298" s="25">
        <f>F298/'data'!$C$15*1000</f>
        <v>4.98488701406294</v>
      </c>
      <c r="K298" s="25">
        <f>K297+'data'!$G$21*(J297-K297)/60*C297</f>
        <v>7.07992349143128</v>
      </c>
    </row>
    <row r="299" ht="20.05" customHeight="1">
      <c r="A299" s="22">
        <f>$A298+C298</f>
        <v>294</v>
      </c>
      <c r="B299" s="23"/>
      <c r="C299" s="24">
        <v>1</v>
      </c>
      <c r="D299" t="b" s="25">
        <f>D$4</f>
        <v>1</v>
      </c>
      <c r="E299" s="25">
        <v>0</v>
      </c>
      <c r="F299" s="25">
        <f>(E298/60+G299*'data'!$C$16+H299*OFFSET('data'!$C$17,0,$D$4)-F298*(OFFSET('data'!$C$18,0,$D$4)+'data'!$C$19+OFFSET('data'!$C$20,0,$D$4)))*C298/60+F298</f>
        <v>32.3980527590148</v>
      </c>
      <c r="G299" s="25">
        <f>G298+('data'!$C$19*F298-'data'!$C$16*G298)*C298/60</f>
        <v>114.897822383297</v>
      </c>
      <c r="H299" s="25">
        <f>H298+(OFFSET('data'!$C$20,0,$D$4)*F298-OFFSET('data'!$C$17,0,$D$4)*H298)*C298/60</f>
        <v>56.4663263802342</v>
      </c>
      <c r="I299" s="28">
        <f>$A299/60</f>
        <v>4.9</v>
      </c>
      <c r="J299" s="25">
        <f>F299/'data'!$C$15*1000</f>
        <v>4.94977996619719</v>
      </c>
      <c r="K299" s="25">
        <f>K298+'data'!$G$21*(J298-K298)/60*C298</f>
        <v>7.07499294324333</v>
      </c>
    </row>
    <row r="300" ht="20.05" customHeight="1">
      <c r="A300" s="22">
        <f>$A299+C299</f>
        <v>295</v>
      </c>
      <c r="B300" s="23"/>
      <c r="C300" s="24">
        <v>1</v>
      </c>
      <c r="D300" t="b" s="25">
        <f>D$4</f>
        <v>1</v>
      </c>
      <c r="E300" s="25">
        <v>0</v>
      </c>
      <c r="F300" s="25">
        <f>(E299/60+G300*'data'!$C$16+H300*OFFSET('data'!$C$17,0,$D$4)-F299*(OFFSET('data'!$C$18,0,$D$4)+'data'!$C$19+OFFSET('data'!$C$20,0,$D$4)))*C299/60+F299</f>
        <v>32.170893447642</v>
      </c>
      <c r="G300" s="25">
        <f>G299+('data'!$C$19*F299-'data'!$C$16*G299)*C299/60</f>
        <v>114.919569309343</v>
      </c>
      <c r="H300" s="25">
        <f>H299+(OFFSET('data'!$C$20,0,$D$4)*F299-OFFSET('data'!$C$17,0,$D$4)*H299)*C299/60</f>
        <v>56.5261900116791</v>
      </c>
      <c r="I300" s="28">
        <f>$A300/60</f>
        <v>4.91666666666667</v>
      </c>
      <c r="J300" s="25">
        <f>F300/'data'!$C$15*1000</f>
        <v>4.91507452828301</v>
      </c>
      <c r="K300" s="25">
        <f>K299+'data'!$G$21*(J299-K299)/60*C299</f>
        <v>7.06999137639417</v>
      </c>
    </row>
    <row r="301" ht="20.05" customHeight="1">
      <c r="A301" s="22">
        <f>$A300+C300</f>
        <v>296</v>
      </c>
      <c r="B301" s="23"/>
      <c r="C301" s="24">
        <v>1</v>
      </c>
      <c r="D301" t="b" s="25">
        <f>D$4</f>
        <v>1</v>
      </c>
      <c r="E301" s="25">
        <v>0</v>
      </c>
      <c r="F301" s="25">
        <f>(E300/60+G301*'data'!$C$16+H301*OFFSET('data'!$C$17,0,$D$4)-F300*(OFFSET('data'!$C$18,0,$D$4)+'data'!$C$19+OFFSET('data'!$C$20,0,$D$4)))*C300/60+F300</f>
        <v>31.9463317348218</v>
      </c>
      <c r="G301" s="25">
        <f>G300+('data'!$C$19*F300-'data'!$C$16*G300)*C300/60</f>
        <v>114.940192714412</v>
      </c>
      <c r="H301" s="25">
        <f>H300+(OFFSET('data'!$C$20,0,$D$4)*F300-OFFSET('data'!$C$17,0,$D$4)*H300)*C300/60</f>
        <v>56.5855989399057</v>
      </c>
      <c r="I301" s="28">
        <f>$A301/60</f>
        <v>4.93333333333333</v>
      </c>
      <c r="J301" s="25">
        <f>F301/'data'!$C$15*1000</f>
        <v>4.88076595191392</v>
      </c>
      <c r="K301" s="25">
        <f>K300+'data'!$G$21*(J300-K300)/60*C300</f>
        <v>7.06491990318813</v>
      </c>
    </row>
    <row r="302" ht="20.05" customHeight="1">
      <c r="A302" s="22">
        <f>$A301+C301</f>
        <v>297</v>
      </c>
      <c r="B302" s="23"/>
      <c r="C302" s="24">
        <v>1</v>
      </c>
      <c r="D302" t="b" s="25">
        <f>D$4</f>
        <v>1</v>
      </c>
      <c r="E302" s="25">
        <v>0</v>
      </c>
      <c r="F302" s="25">
        <f>(E301/60+G302*'data'!$C$16+H302*OFFSET('data'!$C$17,0,$D$4)-F301*(OFFSET('data'!$C$18,0,$D$4)+'data'!$C$19+OFFSET('data'!$C$20,0,$D$4)))*C301/60+F301</f>
        <v>31.7243369087122</v>
      </c>
      <c r="G302" s="25">
        <f>G301+('data'!$C$19*F301-'data'!$C$16*G301)*C301/60</f>
        <v>114.959706472901</v>
      </c>
      <c r="H302" s="25">
        <f>H301+(OFFSET('data'!$C$20,0,$D$4)*F301-OFFSET('data'!$C$17,0,$D$4)*H301)*C301/60</f>
        <v>56.6445583468745</v>
      </c>
      <c r="I302" s="28">
        <f>$A302/60</f>
        <v>4.95</v>
      </c>
      <c r="J302" s="25">
        <f>F302/'data'!$C$15*1000</f>
        <v>4.84684954492953</v>
      </c>
      <c r="K302" s="25">
        <f>K301+'data'!$G$21*(J301-K301)/60*C301</f>
        <v>7.0597796221367</v>
      </c>
    </row>
    <row r="303" ht="20.05" customHeight="1">
      <c r="A303" s="22">
        <f>$A302+C302</f>
        <v>298</v>
      </c>
      <c r="B303" s="23"/>
      <c r="C303" s="24">
        <v>1</v>
      </c>
      <c r="D303" t="b" s="25">
        <f>D$4</f>
        <v>1</v>
      </c>
      <c r="E303" s="25">
        <v>0</v>
      </c>
      <c r="F303" s="25">
        <f>(E302/60+G303*'data'!$C$16+H303*OFFSET('data'!$C$17,0,$D$4)-F302*(OFFSET('data'!$C$18,0,$D$4)+'data'!$C$19+OFFSET('data'!$C$20,0,$D$4)))*C302/60+F302</f>
        <v>31.504878621260</v>
      </c>
      <c r="G303" s="25">
        <f>G302+('data'!$C$19*F302-'data'!$C$16*G302)*C302/60</f>
        <v>114.978124294474</v>
      </c>
      <c r="H303" s="25">
        <f>H302+(OFFSET('data'!$C$20,0,$D$4)*F302-OFFSET('data'!$C$17,0,$D$4)*H302)*C302/60</f>
        <v>56.7030733532938</v>
      </c>
      <c r="I303" s="28">
        <f>$A303/60</f>
        <v>4.96666666666667</v>
      </c>
      <c r="J303" s="25">
        <f>F303/'data'!$C$15*1000</f>
        <v>4.81332067074913</v>
      </c>
      <c r="K303" s="25">
        <f>K302+'data'!$G$21*(J302-K302)/60*C302</f>
        <v>7.05457161812335</v>
      </c>
    </row>
    <row r="304" ht="20.05" customHeight="1">
      <c r="A304" s="22">
        <f>$A303+C303</f>
        <v>299</v>
      </c>
      <c r="B304" s="23"/>
      <c r="C304" s="24">
        <v>1</v>
      </c>
      <c r="D304" t="b" s="25">
        <f>D$4</f>
        <v>1</v>
      </c>
      <c r="E304" s="25">
        <v>0</v>
      </c>
      <c r="F304" s="25">
        <f>(E303/60+G304*'data'!$C$16+H304*OFFSET('data'!$C$17,0,$D$4)-F303*(OFFSET('data'!$C$18,0,$D$4)+'data'!$C$19+OFFSET('data'!$C$20,0,$D$4)))*C303/60+F303</f>
        <v>31.2879268838915</v>
      </c>
      <c r="G304" s="25">
        <f>G303+('data'!$C$19*F303-'data'!$C$16*G303)*C303/60</f>
        <v>114.995459726014</v>
      </c>
      <c r="H304" s="25">
        <f>H303+(OFFSET('data'!$C$20,0,$D$4)*F303-OFFSET('data'!$C$17,0,$D$4)*H303)*C303/60</f>
        <v>56.7611490193451</v>
      </c>
      <c r="I304" s="28">
        <f>$A304/60</f>
        <v>4.98333333333333</v>
      </c>
      <c r="J304" s="25">
        <f>F304/'data'!$C$15*1000</f>
        <v>4.78017474771339</v>
      </c>
      <c r="K304" s="25">
        <f>K303+'data'!$G$21*(J303-K303)/60*C303</f>
        <v>7.04929696256642</v>
      </c>
    </row>
    <row r="305" ht="20.05" customHeight="1">
      <c r="A305" s="22">
        <f>$A304+C304</f>
        <v>300</v>
      </c>
      <c r="B305" s="23"/>
      <c r="C305" s="24">
        <v>1</v>
      </c>
      <c r="D305" t="b" s="25">
        <f>D$4</f>
        <v>1</v>
      </c>
      <c r="E305" s="25">
        <v>0</v>
      </c>
      <c r="F305" s="25">
        <f>(E304/60+G305*'data'!$C$16+H305*OFFSET('data'!$C$17,0,$D$4)-F304*(OFFSET('data'!$C$18,0,$D$4)+'data'!$C$19+OFFSET('data'!$C$20,0,$D$4)))*C304/60+F304</f>
        <v>31.0734520632537</v>
      </c>
      <c r="G305" s="25">
        <f>G304+('data'!$C$19*F304-'data'!$C$16*G304)*C304/60</f>
        <v>115.011726153552</v>
      </c>
      <c r="H305" s="25">
        <f>H304+(OFFSET('data'!$C$20,0,$D$4)*F304-OFFSET('data'!$C$17,0,$D$4)*H304)*C304/60</f>
        <v>56.8187903454</v>
      </c>
      <c r="I305" s="28">
        <f>$A305/60</f>
        <v>5</v>
      </c>
      <c r="J305" s="25">
        <f>F305/'data'!$C$15*1000</f>
        <v>4.74740724843362</v>
      </c>
      <c r="K305" s="25">
        <f>K304+'data'!$G$21*(J304-K304)/60*C304</f>
        <v>7.04395671358004</v>
      </c>
    </row>
    <row r="306" ht="20.05" customHeight="1">
      <c r="A306" s="22">
        <f>$A305+C305</f>
        <v>301</v>
      </c>
      <c r="B306" s="23"/>
      <c r="C306" s="24">
        <v>1</v>
      </c>
      <c r="D306" t="b" s="25">
        <f>D$4</f>
        <v>1</v>
      </c>
      <c r="E306" s="25">
        <v>0</v>
      </c>
      <c r="F306" s="25">
        <f>(E305/60+G306*'data'!$C$16+H306*OFFSET('data'!$C$17,0,$D$4)-F305*(OFFSET('data'!$C$18,0,$D$4)+'data'!$C$19+OFFSET('data'!$C$20,0,$D$4)))*C305/60+F305</f>
        <v>30.8614248770064</v>
      </c>
      <c r="G306" s="25">
        <f>G305+('data'!$C$19*F305-'data'!$C$16*G305)*C305/60</f>
        <v>115.026936804172</v>
      </c>
      <c r="H306" s="25">
        <f>H305+(OFFSET('data'!$C$20,0,$D$4)*F305-OFFSET('data'!$C$17,0,$D$4)*H305)*C305/60</f>
        <v>56.8760022727288</v>
      </c>
      <c r="I306" s="28">
        <f>$A306/60</f>
        <v>5.01666666666667</v>
      </c>
      <c r="J306" s="25">
        <f>F306/'data'!$C$15*1000</f>
        <v>4.71501369914897</v>
      </c>
      <c r="K306" s="25">
        <f>K305+'data'!$G$21*(J305-K305)/60*C305</f>
        <v>7.0385519161332</v>
      </c>
    </row>
    <row r="307" ht="20.05" customHeight="1">
      <c r="A307" s="22">
        <f>$A306+C306</f>
        <v>302</v>
      </c>
      <c r="B307" s="23"/>
      <c r="C307" s="24">
        <v>1</v>
      </c>
      <c r="D307" t="b" s="25">
        <f>D$4</f>
        <v>1</v>
      </c>
      <c r="E307" s="25">
        <v>0</v>
      </c>
      <c r="F307" s="25">
        <f>(E306/60+G307*'data'!$C$16+H307*OFFSET('data'!$C$17,0,$D$4)-F306*(OFFSET('data'!$C$18,0,$D$4)+'data'!$C$19+OFFSET('data'!$C$20,0,$D$4)))*C306/60+F306</f>
        <v>30.6518163896638</v>
      </c>
      <c r="G307" s="25">
        <f>G306+('data'!$C$19*F306-'data'!$C$16*G306)*C306/60</f>
        <v>115.041104747894</v>
      </c>
      <c r="H307" s="25">
        <f>H306+(OFFSET('data'!$C$20,0,$D$4)*F306-OFFSET('data'!$C$17,0,$D$4)*H306)*C306/60</f>
        <v>56.9327896842005</v>
      </c>
      <c r="I307" s="28">
        <f>$A307/60</f>
        <v>5.03333333333333</v>
      </c>
      <c r="J307" s="25">
        <f>F307/'data'!$C$15*1000</f>
        <v>4.68298967909101</v>
      </c>
      <c r="K307" s="25">
        <f>K306+'data'!$G$21*(J306-K306)/60*C306</f>
        <v>7.03308360220685</v>
      </c>
    </row>
    <row r="308" ht="20.05" customHeight="1">
      <c r="A308" s="22">
        <f>$A307+C307</f>
        <v>303</v>
      </c>
      <c r="B308" s="23"/>
      <c r="C308" s="24">
        <v>1</v>
      </c>
      <c r="D308" t="b" s="25">
        <f>D$4</f>
        <v>1</v>
      </c>
      <c r="E308" s="25">
        <v>0</v>
      </c>
      <c r="F308" s="25">
        <f>(E307/60+G308*'data'!$C$16+H308*OFFSET('data'!$C$17,0,$D$4)-F307*(OFFSET('data'!$C$18,0,$D$4)+'data'!$C$19+OFFSET('data'!$C$20,0,$D$4)))*C307/60+F307</f>
        <v>30.4445980084855</v>
      </c>
      <c r="G308" s="25">
        <f>G307+('data'!$C$19*F307-'data'!$C$16*G307)*C307/60</f>
        <v>115.054242899536</v>
      </c>
      <c r="H308" s="25">
        <f>H307+(OFFSET('data'!$C$20,0,$D$4)*F307-OFFSET('data'!$C$17,0,$D$4)*H307)*C307/60</f>
        <v>56.9891574049745</v>
      </c>
      <c r="I308" s="28">
        <f>$A308/60</f>
        <v>5.05</v>
      </c>
      <c r="J308" s="25">
        <f>F308/'data'!$C$15*1000</f>
        <v>4.65133081985606</v>
      </c>
      <c r="K308" s="25">
        <f>K307+'data'!$G$21*(J307-K307)/60*C307</f>
        <v>7.02755279094924</v>
      </c>
    </row>
    <row r="309" ht="20.05" customHeight="1">
      <c r="A309" s="22">
        <f>$A308+C308</f>
        <v>304</v>
      </c>
      <c r="B309" s="23"/>
      <c r="C309" s="24">
        <v>1</v>
      </c>
      <c r="D309" t="b" s="25">
        <f>D$4</f>
        <v>1</v>
      </c>
      <c r="E309" s="25">
        <v>0</v>
      </c>
      <c r="F309" s="25">
        <f>(E308/60+G309*'data'!$C$16+H309*OFFSET('data'!$C$17,0,$D$4)-F308*(OFFSET('data'!$C$18,0,$D$4)+'data'!$C$19+OFFSET('data'!$C$20,0,$D$4)))*C308/60+F308</f>
        <v>30.2397414794163</v>
      </c>
      <c r="G309" s="25">
        <f>G308+('data'!$C$19*F308-'data'!$C$16*G308)*C308/60</f>
        <v>115.066364020554</v>
      </c>
      <c r="H309" s="25">
        <f>H308+(OFFSET('data'!$C$20,0,$D$4)*F308-OFFSET('data'!$C$17,0,$D$4)*H308)*C308/60</f>
        <v>57.0451102031843</v>
      </c>
      <c r="I309" s="28">
        <f>$A309/60</f>
        <v>5.06666666666667</v>
      </c>
      <c r="J309" s="25">
        <f>F309/'data'!$C$15*1000</f>
        <v>4.62003280478479</v>
      </c>
      <c r="K309" s="25">
        <f>K308+'data'!$G$21*(J308-K308)/60*C308</f>
        <v>7.02196048882929</v>
      </c>
    </row>
    <row r="310" ht="20.05" customHeight="1">
      <c r="A310" s="22">
        <f>$A309+C309</f>
        <v>305</v>
      </c>
      <c r="B310" s="23"/>
      <c r="C310" s="24">
        <v>1</v>
      </c>
      <c r="D310" t="b" s="25">
        <f>D$4</f>
        <v>1</v>
      </c>
      <c r="E310" s="25">
        <v>0</v>
      </c>
      <c r="F310" s="25">
        <f>(E309/60+G310*'data'!$C$16+H310*OFFSET('data'!$C$17,0,$D$4)-F309*(OFFSET('data'!$C$18,0,$D$4)+'data'!$C$19+OFFSET('data'!$C$20,0,$D$4)))*C309/60+F309</f>
        <v>30.0372188830739</v>
      </c>
      <c r="G310" s="25">
        <f>G309+('data'!$C$19*F309-'data'!$C$16*G309)*C309/60</f>
        <v>115.077480720855</v>
      </c>
      <c r="H310" s="25">
        <f>H309+(OFFSET('data'!$C$20,0,$D$4)*F309-OFFSET('data'!$C$17,0,$D$4)*H309)*C309/60</f>
        <v>57.1006527906128</v>
      </c>
      <c r="I310" s="28">
        <f>$A310/60</f>
        <v>5.08333333333333</v>
      </c>
      <c r="J310" s="25">
        <f>F310/'data'!$C$15*1000</f>
        <v>4.58909136834927</v>
      </c>
      <c r="K310" s="25">
        <f>K309+'data'!$G$21*(J309-K309)/60*C309</f>
        <v>7.01630768978827</v>
      </c>
    </row>
    <row r="311" ht="20.05" customHeight="1">
      <c r="A311" s="22">
        <f>$A310+C310</f>
        <v>306</v>
      </c>
      <c r="B311" s="23"/>
      <c r="C311" s="24">
        <v>1</v>
      </c>
      <c r="D311" t="b" s="25">
        <f>D$4</f>
        <v>1</v>
      </c>
      <c r="E311" s="25">
        <v>0</v>
      </c>
      <c r="F311" s="25">
        <f>(E310/60+G311*'data'!$C$16+H311*OFFSET('data'!$C$17,0,$D$4)-F310*(OFFSET('data'!$C$18,0,$D$4)+'data'!$C$19+OFFSET('data'!$C$20,0,$D$4)))*C310/60+F310</f>
        <v>29.8370026307842</v>
      </c>
      <c r="G311" s="25">
        <f>G310+('data'!$C$19*F310-'data'!$C$16*G310)*C310/60</f>
        <v>115.087605460596</v>
      </c>
      <c r="H311" s="25">
        <f>H310+(OFFSET('data'!$C$20,0,$D$4)*F310-OFFSET('data'!$C$17,0,$D$4)*H310)*C310/60</f>
        <v>57.155789823360</v>
      </c>
      <c r="I311" s="28">
        <f>$A311/60</f>
        <v>5.1</v>
      </c>
      <c r="J311" s="25">
        <f>F311/'data'!$C$15*1000</f>
        <v>4.5585022955472</v>
      </c>
      <c r="K311" s="25">
        <f>K310+'data'!$G$21*(J310-K310)/60*C310</f>
        <v>7.01059537538958</v>
      </c>
    </row>
    <row r="312" ht="20.05" customHeight="1">
      <c r="A312" s="22">
        <f>$A311+C311</f>
        <v>307</v>
      </c>
      <c r="B312" s="23"/>
      <c r="C312" s="24">
        <v>1</v>
      </c>
      <c r="D312" t="b" s="25">
        <f>D$4</f>
        <v>1</v>
      </c>
      <c r="E312" s="25">
        <v>0</v>
      </c>
      <c r="F312" s="25">
        <f>(E311/60+G312*'data'!$C$16+H312*OFFSET('data'!$C$17,0,$D$4)-F311*(OFFSET('data'!$C$18,0,$D$4)+'data'!$C$19+OFFSET('data'!$C$20,0,$D$4)))*C311/60+F311</f>
        <v>29.6390654606636</v>
      </c>
      <c r="G312" s="25">
        <f>G311+('data'!$C$19*F311-'data'!$C$16*G311)*C311/60</f>
        <v>115.096750551957</v>
      </c>
      <c r="H312" s="25">
        <f>H311+(OFFSET('data'!$C$20,0,$D$4)*F311-OFFSET('data'!$C$17,0,$D$4)*H311)*C311/60</f>
        <v>57.2105259025023</v>
      </c>
      <c r="I312" s="28">
        <f>$A312/60</f>
        <v>5.11666666666667</v>
      </c>
      <c r="J312" s="25">
        <f>F312/'data'!$C$15*1000</f>
        <v>4.52826142130342</v>
      </c>
      <c r="K312" s="25">
        <f>K311+'data'!$G$21*(J311-K311)/60*C311</f>
        <v>7.00482451496681</v>
      </c>
    </row>
    <row r="313" ht="20.05" customHeight="1">
      <c r="A313" s="22">
        <f>$A312+C312</f>
        <v>308</v>
      </c>
      <c r="B313" s="23"/>
      <c r="C313" s="24">
        <v>1</v>
      </c>
      <c r="D313" t="b" s="25">
        <f>D$4</f>
        <v>1</v>
      </c>
      <c r="E313" s="25">
        <v>0</v>
      </c>
      <c r="F313" s="25">
        <f>(E312/60+G313*'data'!$C$16+H313*OFFSET('data'!$C$17,0,$D$4)-F312*(OFFSET('data'!$C$18,0,$D$4)+'data'!$C$19+OFFSET('data'!$C$20,0,$D$4)))*C312/60+F312</f>
        <v>29.4433804337477</v>
      </c>
      <c r="G313" s="25">
        <f>G312+('data'!$C$19*F312-'data'!$C$16*G312)*C312/60</f>
        <v>115.104928160895</v>
      </c>
      <c r="H313" s="25">
        <f>H312+(OFFSET('data'!$C$20,0,$D$4)*F312-OFFSET('data'!$C$17,0,$D$4)*H312)*C312/60</f>
        <v>57.2648655747445</v>
      </c>
      <c r="I313" s="28">
        <f>$A313/60</f>
        <v>5.13333333333333</v>
      </c>
      <c r="J313" s="25">
        <f>F313/'data'!$C$15*1000</f>
        <v>4.4983646298784</v>
      </c>
      <c r="K313" s="25">
        <f>K312+'data'!$G$21*(J312-K312)/60*C312</f>
        <v>6.99899606576999</v>
      </c>
    </row>
    <row r="314" ht="20.05" customHeight="1">
      <c r="A314" s="22">
        <f>$A313+C313</f>
        <v>309</v>
      </c>
      <c r="B314" s="23"/>
      <c r="C314" s="24">
        <v>1</v>
      </c>
      <c r="D314" t="b" s="25">
        <f>D$4</f>
        <v>1</v>
      </c>
      <c r="E314" s="25">
        <v>0</v>
      </c>
      <c r="F314" s="25">
        <f>(E313/60+G314*'data'!$C$16+H314*OFFSET('data'!$C$17,0,$D$4)-F313*(OFFSET('data'!$C$18,0,$D$4)+'data'!$C$19+OFFSET('data'!$C$20,0,$D$4)))*C313/60+F313</f>
        <v>29.249920930166</v>
      </c>
      <c r="G314" s="25">
        <f>G313+('data'!$C$19*F313-'data'!$C$16*G313)*C313/60</f>
        <v>115.112150308876</v>
      </c>
      <c r="H314" s="25">
        <f>H313+(OFFSET('data'!$C$20,0,$D$4)*F313-OFFSET('data'!$C$17,0,$D$4)*H313)*C313/60</f>
        <v>57.3188133330635</v>
      </c>
      <c r="I314" s="28">
        <f>$A314/60</f>
        <v>5.15</v>
      </c>
      <c r="J314" s="25">
        <f>F314/'data'!$C$15*1000</f>
        <v>4.46880785428384</v>
      </c>
      <c r="K314" s="25">
        <f>K313+'data'!$G$21*(J313-K313)/60*C313</f>
        <v>6.99311097311019</v>
      </c>
    </row>
    <row r="315" ht="20.05" customHeight="1">
      <c r="A315" s="22">
        <f>$A314+C314</f>
        <v>310</v>
      </c>
      <c r="B315" s="23"/>
      <c r="C315" s="24">
        <v>1</v>
      </c>
      <c r="D315" t="b" s="25">
        <f>D$4</f>
        <v>1</v>
      </c>
      <c r="E315" s="25">
        <v>0</v>
      </c>
      <c r="F315" s="25">
        <f>(E314/60+G315*'data'!$C$16+H315*OFFSET('data'!$C$17,0,$D$4)-F314*(OFFSET('data'!$C$18,0,$D$4)+'data'!$C$19+OFFSET('data'!$C$20,0,$D$4)))*C314/60+F314</f>
        <v>29.0586606453615</v>
      </c>
      <c r="G315" s="25">
        <f>G314+('data'!$C$19*F314-'data'!$C$16*G314)*C314/60</f>
        <v>115.118428874587</v>
      </c>
      <c r="H315" s="25">
        <f>H314+(OFFSET('data'!$C$20,0,$D$4)*F314-OFFSET('data'!$C$17,0,$D$4)*H314)*C314/60</f>
        <v>57.3723736173451</v>
      </c>
      <c r="I315" s="28">
        <f>$A315/60</f>
        <v>5.16666666666667</v>
      </c>
      <c r="J315" s="25">
        <f>F315/'data'!$C$15*1000</f>
        <v>4.43958707570507</v>
      </c>
      <c r="K315" s="25">
        <f>K314+'data'!$G$21*(J314-K314)/60*C314</f>
        <v>6.9871701705023</v>
      </c>
    </row>
    <row r="316" ht="20.05" customHeight="1">
      <c r="A316" s="22">
        <f>$A315+C315</f>
        <v>311</v>
      </c>
      <c r="B316" s="23"/>
      <c r="C316" s="24">
        <v>1</v>
      </c>
      <c r="D316" t="b" s="25">
        <f>D$4</f>
        <v>1</v>
      </c>
      <c r="E316" s="25">
        <v>0</v>
      </c>
      <c r="F316" s="25">
        <f>(E315/60+G316*'data'!$C$16+H316*OFFSET('data'!$C$17,0,$D$4)-F315*(OFFSET('data'!$C$18,0,$D$4)+'data'!$C$19+OFFSET('data'!$C$20,0,$D$4)))*C315/60+F315</f>
        <v>28.8695735863555</v>
      </c>
      <c r="G316" s="25">
        <f>G315+('data'!$C$19*F315-'data'!$C$16*G315)*C315/60</f>
        <v>115.123775595627</v>
      </c>
      <c r="H316" s="25">
        <f>H315+(OFFSET('data'!$C$20,0,$D$4)*F315-OFFSET('data'!$C$17,0,$D$4)*H315)*C315/60</f>
        <v>57.4255508150126</v>
      </c>
      <c r="I316" s="28">
        <f>$A316/60</f>
        <v>5.18333333333333</v>
      </c>
      <c r="J316" s="25">
        <f>F316/'data'!$C$15*1000</f>
        <v>4.41069832293042</v>
      </c>
      <c r="K316" s="25">
        <f>K315+'data'!$G$21*(J315-K315)/60*C315</f>
        <v>6.98117457980619</v>
      </c>
    </row>
    <row r="317" ht="20.05" customHeight="1">
      <c r="A317" s="22">
        <f>$A316+C316</f>
        <v>312</v>
      </c>
      <c r="B317" s="23"/>
      <c r="C317" s="24">
        <v>1</v>
      </c>
      <c r="D317" t="b" s="25">
        <f>D$4</f>
        <v>1</v>
      </c>
      <c r="E317" s="25">
        <v>0</v>
      </c>
      <c r="F317" s="25">
        <f>(E316/60+G317*'data'!$C$16+H317*OFFSET('data'!$C$17,0,$D$4)-F316*(OFFSET('data'!$C$18,0,$D$4)+'data'!$C$19+OFFSET('data'!$C$20,0,$D$4)))*C316/60+F316</f>
        <v>28.6826340680565</v>
      </c>
      <c r="G317" s="25">
        <f>G316+('data'!$C$19*F316-'data'!$C$16*G316)*C316/60</f>
        <v>115.128202070180</v>
      </c>
      <c r="H317" s="25">
        <f>H316+(OFFSET('data'!$C$20,0,$D$4)*F316-OFFSET('data'!$C$17,0,$D$4)*H316)*C316/60</f>
        <v>57.4783492616482</v>
      </c>
      <c r="I317" s="28">
        <f>$A317/60</f>
        <v>5.2</v>
      </c>
      <c r="J317" s="25">
        <f>F317/'data'!$C$15*1000</f>
        <v>4.38213767178729</v>
      </c>
      <c r="K317" s="25">
        <f>K316+'data'!$G$21*(J316-K316)/60*C316</f>
        <v>6.97512511136618</v>
      </c>
    </row>
    <row r="318" ht="20.05" customHeight="1">
      <c r="A318" s="22">
        <f>$A317+C317</f>
        <v>313</v>
      </c>
      <c r="B318" s="23"/>
      <c r="C318" s="24">
        <v>1</v>
      </c>
      <c r="D318" t="b" s="25">
        <f>D$4</f>
        <v>1</v>
      </c>
      <c r="E318" s="25">
        <v>0</v>
      </c>
      <c r="F318" s="25">
        <f>(E317/60+G318*'data'!$C$16+H318*OFFSET('data'!$C$17,0,$D$4)-F317*(OFFSET('data'!$C$18,0,$D$4)+'data'!$C$19+OFFSET('data'!$C$20,0,$D$4)))*C317/60+F317</f>
        <v>28.4978167096128</v>
      </c>
      <c r="G318" s="25">
        <f>G317+('data'!$C$19*F317-'data'!$C$16*G317)*C317/60</f>
        <v>115.131719758665</v>
      </c>
      <c r="H318" s="25">
        <f>H317+(OFFSET('data'!$C$20,0,$D$4)*F317-OFFSET('data'!$C$17,0,$D$4)*H317)*C317/60</f>
        <v>57.5307732416072</v>
      </c>
      <c r="I318" s="28">
        <f>$A318/60</f>
        <v>5.21666666666667</v>
      </c>
      <c r="J318" s="25">
        <f>F318/'data'!$C$15*1000</f>
        <v>4.35390124458487</v>
      </c>
      <c r="K318" s="25">
        <f>K317+'data'!$G$21*(J317-K317)/60*C317</f>
        <v>6.96902266414881</v>
      </c>
    </row>
    <row r="319" ht="20.05" customHeight="1">
      <c r="A319" s="22">
        <f>$A318+C318</f>
        <v>314</v>
      </c>
      <c r="B319" s="23"/>
      <c r="C319" s="24">
        <v>1</v>
      </c>
      <c r="D319" t="b" s="25">
        <f>D$4</f>
        <v>1</v>
      </c>
      <c r="E319" s="25">
        <v>0</v>
      </c>
      <c r="F319" s="25">
        <f>(E318/60+G319*'data'!$C$16+H319*OFFSET('data'!$C$17,0,$D$4)-F318*(OFFSET('data'!$C$18,0,$D$4)+'data'!$C$19+OFFSET('data'!$C$20,0,$D$4)))*C318/60+F318</f>
        <v>28.3150964308085</v>
      </c>
      <c r="G319" s="25">
        <f>G318+('data'!$C$19*F318-'data'!$C$16*G318)*C318/60</f>
        <v>115.134339985370</v>
      </c>
      <c r="H319" s="25">
        <f>H318+(OFFSET('data'!$C$20,0,$D$4)*F318-OFFSET('data'!$C$17,0,$D$4)*H318)*C318/60</f>
        <v>57.5828269886247</v>
      </c>
      <c r="I319" s="28">
        <f>$A319/60</f>
        <v>5.23333333333333</v>
      </c>
      <c r="J319" s="25">
        <f>F319/'data'!$C$15*1000</f>
        <v>4.32598520956354</v>
      </c>
      <c r="K319" s="25">
        <f>K318+'data'!$G$21*(J318-K318)/60*C318</f>
        <v>6.96286812587905</v>
      </c>
    </row>
    <row r="320" ht="20.05" customHeight="1">
      <c r="A320" s="22">
        <f>$A319+C319</f>
        <v>315</v>
      </c>
      <c r="B320" s="23"/>
      <c r="C320" s="24">
        <v>1</v>
      </c>
      <c r="D320" t="b" s="25">
        <f>D$4</f>
        <v>1</v>
      </c>
      <c r="E320" s="25">
        <v>0</v>
      </c>
      <c r="F320" s="25">
        <f>(E319/60+G320*'data'!$C$16+H320*OFFSET('data'!$C$17,0,$D$4)-F319*(OFFSET('data'!$C$18,0,$D$4)+'data'!$C$19+OFFSET('data'!$C$20,0,$D$4)))*C319/60+F319</f>
        <v>28.1344484485017</v>
      </c>
      <c r="G320" s="25">
        <f>G319+('data'!$C$19*F319-'data'!$C$16*G319)*C319/60</f>
        <v>115.136073940064</v>
      </c>
      <c r="H320" s="25">
        <f>H319+(OFFSET('data'!$C$20,0,$D$4)*F319-OFFSET('data'!$C$17,0,$D$4)*H319)*C319/60</f>
        <v>57.6345146864151</v>
      </c>
      <c r="I320" s="28">
        <f>$A320/60</f>
        <v>5.25</v>
      </c>
      <c r="J320" s="25">
        <f>F320/'data'!$C$15*1000</f>
        <v>4.29838578035071</v>
      </c>
      <c r="K320" s="25">
        <f>K319+'data'!$G$21*(J319-K319)/60*C319</f>
        <v>6.95666237317482</v>
      </c>
    </row>
    <row r="321" ht="20.05" customHeight="1">
      <c r="A321" s="22">
        <f>$A320+C320</f>
        <v>316</v>
      </c>
      <c r="B321" s="23"/>
      <c r="C321" s="24">
        <v>1</v>
      </c>
      <c r="D321" t="b" s="25">
        <f>D$4</f>
        <v>1</v>
      </c>
      <c r="E321" s="25">
        <v>0</v>
      </c>
      <c r="F321" s="25">
        <f>(E320/60+G321*'data'!$C$16+H321*OFFSET('data'!$C$17,0,$D$4)-F320*(OFFSET('data'!$C$18,0,$D$4)+'data'!$C$19+OFFSET('data'!$C$20,0,$D$4)))*C320/60+F320</f>
        <v>27.9558482731056</v>
      </c>
      <c r="G321" s="25">
        <f>G320+('data'!$C$19*F320-'data'!$C$16*G320)*C320/60</f>
        <v>115.136932679592</v>
      </c>
      <c r="H321" s="25">
        <f>H320+(OFFSET('data'!$C$20,0,$D$4)*F320-OFFSET('data'!$C$17,0,$D$4)*H320)*C320/60</f>
        <v>57.6858404692647</v>
      </c>
      <c r="I321" s="28">
        <f>$A321/60</f>
        <v>5.26666666666667</v>
      </c>
      <c r="J321" s="25">
        <f>F321/'data'!$C$15*1000</f>
        <v>4.27109921542316</v>
      </c>
      <c r="K321" s="25">
        <f>K320+'data'!$G$21*(J320-K320)/60*C320</f>
        <v>6.95040627167997</v>
      </c>
    </row>
    <row r="322" ht="20.05" customHeight="1">
      <c r="A322" s="22">
        <f>$A321+C321</f>
        <v>317</v>
      </c>
      <c r="B322" s="23"/>
      <c r="C322" s="24">
        <v>1</v>
      </c>
      <c r="D322" t="b" s="25">
        <f>D$4</f>
        <v>1</v>
      </c>
      <c r="E322" s="25">
        <v>0</v>
      </c>
      <c r="F322" s="25">
        <f>(E321/60+G322*'data'!$C$16+H322*OFFSET('data'!$C$17,0,$D$4)-F321*(OFFSET('data'!$C$18,0,$D$4)+'data'!$C$19+OFFSET('data'!$C$20,0,$D$4)))*C321/60+F321</f>
        <v>27.7792717051107</v>
      </c>
      <c r="G322" s="25">
        <f>G321+('data'!$C$19*F321-'data'!$C$16*G321)*C321/60</f>
        <v>115.136927129449</v>
      </c>
      <c r="H322" s="25">
        <f>H321+(OFFSET('data'!$C$20,0,$D$4)*F321-OFFSET('data'!$C$17,0,$D$4)*H321)*C321/60</f>
        <v>57.7368084226171</v>
      </c>
      <c r="I322" s="28">
        <f>$A322/60</f>
        <v>5.28333333333333</v>
      </c>
      <c r="J322" s="25">
        <f>F322/'data'!$C$15*1000</f>
        <v>4.24412181757576</v>
      </c>
      <c r="K322" s="25">
        <f>K321+'data'!$G$21*(J321-K321)/60*C321</f>
        <v>6.94410067619564</v>
      </c>
    </row>
    <row r="323" ht="20.05" customHeight="1">
      <c r="A323" s="22">
        <f>$A322+C322</f>
        <v>318</v>
      </c>
      <c r="B323" s="23"/>
      <c r="C323" s="24">
        <v>1</v>
      </c>
      <c r="D323" t="b" s="25">
        <f>D$4</f>
        <v>1</v>
      </c>
      <c r="E323" s="25">
        <v>0</v>
      </c>
      <c r="F323" s="25">
        <f>(E322/60+G323*'data'!$C$16+H323*OFFSET('data'!$C$17,0,$D$4)-F322*(OFFSET('data'!$C$18,0,$D$4)+'data'!$C$19+OFFSET('data'!$C$20,0,$D$4)))*C322/60+F322</f>
        <v>27.6046948316484</v>
      </c>
      <c r="G323" s="25">
        <f>G322+('data'!$C$19*F322-'data'!$C$16*G322)*C322/60</f>
        <v>115.136068085335</v>
      </c>
      <c r="H323" s="25">
        <f>H322+(OFFSET('data'!$C$20,0,$D$4)*F322-OFFSET('data'!$C$17,0,$D$4)*H322)*C322/60</f>
        <v>57.7874225836518</v>
      </c>
      <c r="I323" s="28">
        <f>$A323/60</f>
        <v>5.3</v>
      </c>
      <c r="J323" s="25">
        <f>F323/'data'!$C$15*1000</f>
        <v>4.21744993339641</v>
      </c>
      <c r="K323" s="25">
        <f>K322+'data'!$G$21*(J322-K322)/60*C322</f>
        <v>6.93774643081009</v>
      </c>
    </row>
    <row r="324" ht="20.05" customHeight="1">
      <c r="A324" s="22">
        <f>$A323+C323</f>
        <v>319</v>
      </c>
      <c r="B324" s="23"/>
      <c r="C324" s="24">
        <v>1</v>
      </c>
      <c r="D324" t="b" s="25">
        <f>D$4</f>
        <v>1</v>
      </c>
      <c r="E324" s="25">
        <v>0</v>
      </c>
      <c r="F324" s="25">
        <f>(E323/60+G324*'data'!$C$16+H324*OFFSET('data'!$C$17,0,$D$4)-F323*(OFFSET('data'!$C$18,0,$D$4)+'data'!$C$19+OFFSET('data'!$C$20,0,$D$4)))*C323/60+F323</f>
        <v>27.4320940230954</v>
      </c>
      <c r="G324" s="25">
        <f>G323+('data'!$C$19*F323-'data'!$C$16*G323)*C323/60</f>
        <v>115.134366214695</v>
      </c>
      <c r="H324" s="25">
        <f>H323+(OFFSET('data'!$C$20,0,$D$4)*F323-OFFSET('data'!$C$17,0,$D$4)*H323)*C323/60</f>
        <v>57.8376869418558</v>
      </c>
      <c r="I324" s="28">
        <f>$A324/60</f>
        <v>5.31666666666667</v>
      </c>
      <c r="J324" s="25">
        <f>F324/'data'!$C$15*1000</f>
        <v>4.19107995274727</v>
      </c>
      <c r="K324" s="25">
        <f>K323+'data'!$G$21*(J323-K323)/60*C323</f>
        <v>6.93134436902696</v>
      </c>
    </row>
    <row r="325" ht="20.05" customHeight="1">
      <c r="A325" s="22">
        <f>$A324+C324</f>
        <v>320</v>
      </c>
      <c r="B325" s="23"/>
      <c r="C325" s="24">
        <v>1</v>
      </c>
      <c r="D325" t="b" s="25">
        <f>D$4</f>
        <v>1</v>
      </c>
      <c r="E325" s="25">
        <v>0</v>
      </c>
      <c r="F325" s="25">
        <f>(E324/60+G325*'data'!$C$16+H325*OFFSET('data'!$C$17,0,$D$4)-F324*(OFFSET('data'!$C$18,0,$D$4)+'data'!$C$19+OFFSET('data'!$C$20,0,$D$4)))*C324/60+F324</f>
        <v>27.2614459297184</v>
      </c>
      <c r="G325" s="25">
        <f>G324+('data'!$C$19*F324-'data'!$C$16*G324)*C324/60</f>
        <v>115.131832058237</v>
      </c>
      <c r="H325" s="25">
        <f>H324+(OFFSET('data'!$C$20,0,$D$4)*F324-OFFSET('data'!$C$17,0,$D$4)*H324)*C324/60</f>
        <v>57.8876054395885</v>
      </c>
      <c r="I325" s="28">
        <f>$A325/60</f>
        <v>5.33333333333333</v>
      </c>
      <c r="J325" s="25">
        <f>F325/'data'!$C$15*1000</f>
        <v>4.16500830825214</v>
      </c>
      <c r="K325" s="25">
        <f>K324+'data'!$G$21*(J324-K324)/60*C324</f>
        <v>6.92489531389205</v>
      </c>
    </row>
    <row r="326" ht="20.05" customHeight="1">
      <c r="A326" s="22">
        <f>$A325+C325</f>
        <v>321</v>
      </c>
      <c r="B326" s="23"/>
      <c r="C326" s="24">
        <v>1</v>
      </c>
      <c r="D326" t="b" s="25">
        <f>D$4</f>
        <v>1</v>
      </c>
      <c r="E326" s="25">
        <v>0</v>
      </c>
      <c r="F326" s="25">
        <f>(E325/60+G326*'data'!$C$16+H326*OFFSET('data'!$C$17,0,$D$4)-F325*(OFFSET('data'!$C$18,0,$D$4)+'data'!$C$19+OFFSET('data'!$C$20,0,$D$4)))*C325/60+F325</f>
        <v>27.092727478358</v>
      </c>
      <c r="G326" s="25">
        <f>G325+('data'!$C$19*F325-'data'!$C$16*G325)*C325/60</f>
        <v>115.128476031436</v>
      </c>
      <c r="H326" s="25">
        <f>H325+(OFFSET('data'!$C$20,0,$D$4)*F325-OFFSET('data'!$C$17,0,$D$4)*H325)*C325/60</f>
        <v>57.9371819726399</v>
      </c>
      <c r="I326" s="28">
        <f>$A326/60</f>
        <v>5.35</v>
      </c>
      <c r="J326" s="25">
        <f>F326/'data'!$C$15*1000</f>
        <v>4.13923147478986</v>
      </c>
      <c r="K326" s="25">
        <f>K325+'data'!$G$21*(J325-K325)/60*C325</f>
        <v>6.91840007811854</v>
      </c>
    </row>
    <row r="327" ht="20.05" customHeight="1">
      <c r="A327" s="22">
        <f>$A326+C326</f>
        <v>322</v>
      </c>
      <c r="B327" s="23"/>
      <c r="C327" s="24">
        <v>1</v>
      </c>
      <c r="D327" t="b" s="25">
        <f>D$4</f>
        <v>1</v>
      </c>
      <c r="E327" s="25">
        <v>0</v>
      </c>
      <c r="F327" s="25">
        <f>(E326/60+G327*'data'!$C$16+H327*OFFSET('data'!$C$17,0,$D$4)-F326*(OFFSET('data'!$C$18,0,$D$4)+'data'!$C$19+OFFSET('data'!$C$20,0,$D$4)))*C326/60+F326</f>
        <v>26.9259158691528</v>
      </c>
      <c r="G327" s="25">
        <f>G326+('data'!$C$19*F326-'data'!$C$16*G326)*C326/60</f>
        <v>115.124308426015</v>
      </c>
      <c r="H327" s="25">
        <f>H326+(OFFSET('data'!$C$20,0,$D$4)*F326-OFFSET('data'!$C$17,0,$D$4)*H326)*C326/60</f>
        <v>57.9864203907824</v>
      </c>
      <c r="I327" s="28">
        <f>$A327/60</f>
        <v>5.36666666666667</v>
      </c>
      <c r="J327" s="25">
        <f>F327/'data'!$C$15*1000</f>
        <v>4.11374596899373</v>
      </c>
      <c r="K327" s="25">
        <f>K326+'data'!$G$21*(J326-K326)/60*C326</f>
        <v>6.91185946421077</v>
      </c>
    </row>
    <row r="328" ht="20.05" customHeight="1">
      <c r="A328" s="22">
        <f>$A327+C327</f>
        <v>323</v>
      </c>
      <c r="B328" s="23"/>
      <c r="C328" s="24">
        <v>1</v>
      </c>
      <c r="D328" t="b" s="25">
        <f>D$4</f>
        <v>1</v>
      </c>
      <c r="E328" s="25">
        <v>0</v>
      </c>
      <c r="F328" s="25">
        <f>(E327/60+G328*'data'!$C$16+H328*OFFSET('data'!$C$17,0,$D$4)-F327*(OFFSET('data'!$C$18,0,$D$4)+'data'!$C$19+OFFSET('data'!$C$20,0,$D$4)))*C327/60+F327</f>
        <v>26.7609885723013</v>
      </c>
      <c r="G328" s="25">
        <f>G327+('data'!$C$19*F327-'data'!$C$16*G327)*C327/60</f>
        <v>115.119339411412</v>
      </c>
      <c r="H328" s="25">
        <f>H327+(OFFSET('data'!$C$20,0,$D$4)*F327-OFFSET('data'!$C$17,0,$D$4)*H327)*C327/60</f>
        <v>58.0353244983155</v>
      </c>
      <c r="I328" s="28">
        <f>$A328/60</f>
        <v>5.38333333333333</v>
      </c>
      <c r="J328" s="25">
        <f>F328/'data'!$C$15*1000</f>
        <v>4.0885483487569</v>
      </c>
      <c r="K328" s="25">
        <f>K327+'data'!$G$21*(J327-K327)/60*C327</f>
        <v>6.90527426458653</v>
      </c>
    </row>
    <row r="329" ht="20.05" customHeight="1">
      <c r="A329" s="22">
        <f>$A328+C328</f>
        <v>324</v>
      </c>
      <c r="B329" s="23"/>
      <c r="C329" s="24">
        <v>1</v>
      </c>
      <c r="D329" t="b" s="25">
        <f>D$4</f>
        <v>1</v>
      </c>
      <c r="E329" s="25">
        <v>0</v>
      </c>
      <c r="F329" s="25">
        <f>(E328/60+G329*'data'!$C$16+H329*OFFSET('data'!$C$17,0,$D$4)-F328*(OFFSET('data'!$C$18,0,$D$4)+'data'!$C$19+OFFSET('data'!$C$20,0,$D$4)))*C328/60+F328</f>
        <v>26.597923324863</v>
      </c>
      <c r="G329" s="25">
        <f>G328+('data'!$C$19*F328-'data'!$C$16*G328)*C328/60</f>
        <v>115.113579036231</v>
      </c>
      <c r="H329" s="25">
        <f>H328+(OFFSET('data'!$C$20,0,$D$4)*F328-OFFSET('data'!$C$17,0,$D$4)*H328)*C328/60</f>
        <v>58.0838980546047</v>
      </c>
      <c r="I329" s="28">
        <f>$A329/60</f>
        <v>5.4</v>
      </c>
      <c r="J329" s="25">
        <f>F329/'data'!$C$15*1000</f>
        <v>4.06363521274355</v>
      </c>
      <c r="K329" s="25">
        <f>K328+'data'!$G$21*(J328-K328)/60*C328</f>
        <v>6.8986452616979</v>
      </c>
    </row>
    <row r="330" ht="20.05" customHeight="1">
      <c r="A330" s="22">
        <f>$A329+C329</f>
        <v>325</v>
      </c>
      <c r="B330" s="23"/>
      <c r="C330" s="24">
        <v>1</v>
      </c>
      <c r="D330" t="b" s="25">
        <f>D$4</f>
        <v>1</v>
      </c>
      <c r="E330" s="25">
        <v>0</v>
      </c>
      <c r="F330" s="25">
        <f>(E329/60+G330*'data'!$C$16+H330*OFFSET('data'!$C$17,0,$D$4)-F329*(OFFSET('data'!$C$18,0,$D$4)+'data'!$C$19+OFFSET('data'!$C$20,0,$D$4)))*C329/60+F329</f>
        <v>26.436698127597</v>
      </c>
      <c r="G330" s="25">
        <f>G329+('data'!$C$19*F329-'data'!$C$16*G329)*C329/60</f>
        <v>115.107037229671</v>
      </c>
      <c r="H330" s="25">
        <f>H329+(OFFSET('data'!$C$20,0,$D$4)*F329-OFFSET('data'!$C$17,0,$D$4)*H329)*C329/60</f>
        <v>58.1321447746137</v>
      </c>
      <c r="I330" s="28">
        <f>$A330/60</f>
        <v>5.41666666666667</v>
      </c>
      <c r="J330" s="25">
        <f>F330/'data'!$C$15*1000</f>
        <v>4.03900319990594</v>
      </c>
      <c r="K330" s="25">
        <f>K329+'data'!$G$21*(J329-K329)/60*C329</f>
        <v>6.89197322815065</v>
      </c>
    </row>
    <row r="331" ht="20.05" customHeight="1">
      <c r="A331" s="22">
        <f>$A330+C330</f>
        <v>326</v>
      </c>
      <c r="B331" s="23"/>
      <c r="C331" s="24">
        <v>1</v>
      </c>
      <c r="D331" t="b" s="25">
        <f>D$4</f>
        <v>1</v>
      </c>
      <c r="E331" s="25">
        <v>0</v>
      </c>
      <c r="F331" s="25">
        <f>(E330/60+G331*'data'!$C$16+H331*OFFSET('data'!$C$17,0,$D$4)-F330*(OFFSET('data'!$C$18,0,$D$4)+'data'!$C$19+OFFSET('data'!$C$20,0,$D$4)))*C330/60+F330</f>
        <v>26.2772912418378</v>
      </c>
      <c r="G331" s="25">
        <f>G330+('data'!$C$19*F330-'data'!$C$16*G330)*C330/60</f>
        <v>115.099723802943</v>
      </c>
      <c r="H331" s="25">
        <f>H330+(OFFSET('data'!$C$20,0,$D$4)*F330-OFFSET('data'!$C$17,0,$D$4)*H330)*C330/60</f>
        <v>58.1800683294301</v>
      </c>
      <c r="I331" s="28">
        <f>$A331/60</f>
        <v>5.43333333333333</v>
      </c>
      <c r="J331" s="25">
        <f>F331/'data'!$C$15*1000</f>
        <v>4.0146489890071</v>
      </c>
      <c r="K331" s="25">
        <f>K330+'data'!$G$21*(J330-K330)/60*C330</f>
        <v>6.88525892682224</v>
      </c>
    </row>
    <row r="332" ht="20.05" customHeight="1">
      <c r="A332" s="22">
        <f>$A331+C331</f>
        <v>327</v>
      </c>
      <c r="B332" s="23"/>
      <c r="C332" s="24">
        <v>1</v>
      </c>
      <c r="D332" t="b" s="25">
        <f>D$4</f>
        <v>1</v>
      </c>
      <c r="E332" s="25">
        <v>0</v>
      </c>
      <c r="F332" s="25">
        <f>(E331/60+G332*'data'!$C$16+H332*OFFSET('data'!$C$17,0,$D$4)-F331*(OFFSET('data'!$C$18,0,$D$4)+'data'!$C$19+OFFSET('data'!$C$20,0,$D$4)))*C331/60+F331</f>
        <v>26.1196811864088</v>
      </c>
      <c r="G332" s="25">
        <f>G331+('data'!$C$19*F331-'data'!$C$16*G331)*C331/60</f>
        <v>115.091648450665</v>
      </c>
      <c r="H332" s="25">
        <f>H331+(OFFSET('data'!$C$20,0,$D$4)*F331-OFFSET('data'!$C$17,0,$D$4)*H331)*C331/60</f>
        <v>58.2276723467854</v>
      </c>
      <c r="I332" s="28">
        <f>$A332/60</f>
        <v>5.45</v>
      </c>
      <c r="J332" s="25">
        <f>F332/'data'!$C$15*1000</f>
        <v>3.99056929814924</v>
      </c>
      <c r="K332" s="25">
        <f>K331+'data'!$G$21*(J331-K331)/60*C331</f>
        <v>6.8785031109784</v>
      </c>
    </row>
    <row r="333" ht="20.05" customHeight="1">
      <c r="A333" s="22">
        <f>$A332+C332</f>
        <v>328</v>
      </c>
      <c r="B333" s="23"/>
      <c r="C333" s="24">
        <v>1</v>
      </c>
      <c r="D333" t="b" s="25">
        <f>D$4</f>
        <v>1</v>
      </c>
      <c r="E333" s="25">
        <v>0</v>
      </c>
      <c r="F333" s="25">
        <f>(E332/60+G333*'data'!$C$16+H333*OFFSET('data'!$C$17,0,$D$4)-F332*(OFFSET('data'!$C$18,0,$D$4)+'data'!$C$19+OFFSET('data'!$C$20,0,$D$4)))*C332/60+F332</f>
        <v>25.9638467345719</v>
      </c>
      <c r="G333" s="25">
        <f>G332+('data'!$C$19*F332-'data'!$C$16*G332)*C332/60</f>
        <v>115.082820752246</v>
      </c>
      <c r="H333" s="25">
        <f>H332+(OFFSET('data'!$C$20,0,$D$4)*F332-OFFSET('data'!$C$17,0,$D$4)*H332)*C332/60</f>
        <v>58.2749604115682</v>
      </c>
      <c r="I333" s="28">
        <f>$A333/60</f>
        <v>5.46666666666667</v>
      </c>
      <c r="J333" s="25">
        <f>F333/'data'!$C$15*1000</f>
        <v>3.96676088430774</v>
      </c>
      <c r="K333" s="25">
        <f>K332+'data'!$G$21*(J332-K332)/60*C332</f>
        <v>6.87170652438834</v>
      </c>
    </row>
    <row r="334" ht="20.05" customHeight="1">
      <c r="A334" s="22">
        <f>$A333+C333</f>
        <v>329</v>
      </c>
      <c r="B334" s="23"/>
      <c r="C334" s="24">
        <v>1</v>
      </c>
      <c r="D334" t="b" s="25">
        <f>D$4</f>
        <v>1</v>
      </c>
      <c r="E334" s="25">
        <v>0</v>
      </c>
      <c r="F334" s="25">
        <f>(E333/60+G334*'data'!$C$16+H334*OFFSET('data'!$C$17,0,$D$4)-F333*(OFFSET('data'!$C$18,0,$D$4)+'data'!$C$19+OFFSET('data'!$C$20,0,$D$4)))*C333/60+F333</f>
        <v>25.809766911013</v>
      </c>
      <c r="G334" s="25">
        <f>G333+('data'!$C$19*F333-'data'!$C$16*G333)*C333/60</f>
        <v>115.073250173251</v>
      </c>
      <c r="H334" s="25">
        <f>H333+(OFFSET('data'!$C$20,0,$D$4)*F333-OFFSET('data'!$C$17,0,$D$4)*H333)*C333/60</f>
        <v>58.3219360663319</v>
      </c>
      <c r="I334" s="28">
        <f>$A334/60</f>
        <v>5.48333333333333</v>
      </c>
      <c r="J334" s="25">
        <f>F334/'data'!$C$15*1000</f>
        <v>3.94322054287055</v>
      </c>
      <c r="K334" s="25">
        <f>K333+'data'!$G$21*(J333-K333)/60*C333</f>
        <v>6.86486990143856</v>
      </c>
    </row>
    <row r="335" ht="20.05" customHeight="1">
      <c r="A335" s="22">
        <f>$A334+C334</f>
        <v>330</v>
      </c>
      <c r="B335" s="23"/>
      <c r="C335" s="24">
        <v>1</v>
      </c>
      <c r="D335" t="b" s="25">
        <f>D$4</f>
        <v>1</v>
      </c>
      <c r="E335" s="25">
        <v>0</v>
      </c>
      <c r="F335" s="25">
        <f>(E334/60+G335*'data'!$C$16+H335*OFFSET('data'!$C$17,0,$D$4)-F334*(OFFSET('data'!$C$18,0,$D$4)+'data'!$C$19+OFFSET('data'!$C$20,0,$D$4)))*C334/60+F334</f>
        <v>25.657420988864</v>
      </c>
      <c r="G335" s="25">
        <f>G334+('data'!$C$19*F334-'data'!$C$16*G334)*C334/60</f>
        <v>115.062946066749</v>
      </c>
      <c r="H335" s="25">
        <f>H334+(OFFSET('data'!$C$20,0,$D$4)*F334-OFFSET('data'!$C$17,0,$D$4)*H334)*C334/60</f>
        <v>58.3686028117962</v>
      </c>
      <c r="I335" s="28">
        <f>$A335/60</f>
        <v>5.5</v>
      </c>
      <c r="J335" s="25">
        <f>F335/'data'!$C$15*1000</f>
        <v>3.91994510718329</v>
      </c>
      <c r="K335" s="25">
        <f>K334+'data'!$G$21*(J334-K334)/60*C334</f>
        <v>6.85799396724537</v>
      </c>
    </row>
    <row r="336" ht="20.05" customHeight="1">
      <c r="A336" s="22">
        <f>$A335+C335</f>
        <v>331</v>
      </c>
      <c r="B336" s="23"/>
      <c r="C336" s="24">
        <v>1</v>
      </c>
      <c r="D336" t="b" s="25">
        <f>D$4</f>
        <v>1</v>
      </c>
      <c r="E336" s="25">
        <v>0</v>
      </c>
      <c r="F336" s="25">
        <f>(E335/60+G336*'data'!$C$16+H336*OFFSET('data'!$C$17,0,$D$4)-F335*(OFFSET('data'!$C$18,0,$D$4)+'data'!$C$19+OFFSET('data'!$C$20,0,$D$4)))*C335/60+F335</f>
        <v>25.5067884867592</v>
      </c>
      <c r="G336" s="25">
        <f>G335+('data'!$C$19*F335-'data'!$C$16*G335)*C335/60</f>
        <v>115.051917674646</v>
      </c>
      <c r="H336" s="25">
        <f>H335+(OFFSET('data'!$C$20,0,$D$4)*F335-OFFSET('data'!$C$17,0,$D$4)*H335)*C335/60</f>
        <v>58.4149641073422</v>
      </c>
      <c r="I336" s="28">
        <f>$A336/60</f>
        <v>5.51666666666667</v>
      </c>
      <c r="J336" s="25">
        <f>F336/'data'!$C$15*1000</f>
        <v>3.89693144809944</v>
      </c>
      <c r="K336" s="25">
        <f>K335+'data'!$G$21*(J335-K335)/60*C335</f>
        <v>6.85107943776601</v>
      </c>
    </row>
    <row r="337" ht="20.05" customHeight="1">
      <c r="A337" s="22">
        <f>$A336+C336</f>
        <v>332</v>
      </c>
      <c r="B337" s="23"/>
      <c r="C337" s="24">
        <v>1</v>
      </c>
      <c r="D337" t="b" s="25">
        <f>D$4</f>
        <v>1</v>
      </c>
      <c r="E337" s="25">
        <v>0</v>
      </c>
      <c r="F337" s="25">
        <f>(E336/60+G337*'data'!$C$16+H337*OFFSET('data'!$C$17,0,$D$4)-F336*(OFFSET('data'!$C$18,0,$D$4)+'data'!$C$19+OFFSET('data'!$C$20,0,$D$4)))*C336/60+F336</f>
        <v>25.3578491659272</v>
      </c>
      <c r="G337" s="25">
        <f>G336+('data'!$C$19*F336-'data'!$C$16*G336)*C336/60</f>
        <v>115.040174129002</v>
      </c>
      <c r="H337" s="25">
        <f>H336+(OFFSET('data'!$C$20,0,$D$4)*F336-OFFSET('data'!$C$17,0,$D$4)*H336)*C336/60</f>
        <v>58.4610233715025</v>
      </c>
      <c r="I337" s="28">
        <f>$A337/60</f>
        <v>5.53333333333333</v>
      </c>
      <c r="J337" s="25">
        <f>F337/'data'!$C$15*1000</f>
        <v>3.8741764735361</v>
      </c>
      <c r="K337" s="25">
        <f>K336+'data'!$G$21*(J336-K336)/60*C336</f>
        <v>6.8441270199085</v>
      </c>
    </row>
    <row r="338" ht="20.05" customHeight="1">
      <c r="A338" s="22">
        <f>$A337+C337</f>
        <v>333</v>
      </c>
      <c r="B338" s="23"/>
      <c r="C338" s="24">
        <v>1</v>
      </c>
      <c r="D338" t="b" s="25">
        <f>D$4</f>
        <v>1</v>
      </c>
      <c r="E338" s="25">
        <v>0</v>
      </c>
      <c r="F338" s="25">
        <f>(E337/60+G338*'data'!$C$16+H338*OFFSET('data'!$C$17,0,$D$4)-F337*(OFFSET('data'!$C$18,0,$D$4)+'data'!$C$19+OFFSET('data'!$C$20,0,$D$4)))*C337/60+F337</f>
        <v>25.2105830273169</v>
      </c>
      <c r="G338" s="25">
        <f>G337+('data'!$C$19*F337-'data'!$C$16*G337)*C337/60</f>
        <v>115.027724453334</v>
      </c>
      <c r="H338" s="25">
        <f>H337+(OFFSET('data'!$C$20,0,$D$4)*F337-OFFSET('data'!$C$17,0,$D$4)*H337)*C337/60</f>
        <v>58.5067839824447</v>
      </c>
      <c r="I338" s="28">
        <f>$A338/60</f>
        <v>5.55</v>
      </c>
      <c r="J338" s="25">
        <f>F338/'data'!$C$15*1000</f>
        <v>3.85167712803486</v>
      </c>
      <c r="K338" s="25">
        <f>K337+'data'!$G$21*(J337-K337)/60*C337</f>
        <v>6.83713741164014</v>
      </c>
    </row>
    <row r="339" ht="20.05" customHeight="1">
      <c r="A339" s="22">
        <f>$A338+C338</f>
        <v>334</v>
      </c>
      <c r="B339" s="23"/>
      <c r="C339" s="24">
        <v>1</v>
      </c>
      <c r="D339" t="b" s="25">
        <f>D$4</f>
        <v>1</v>
      </c>
      <c r="E339" s="25">
        <v>0</v>
      </c>
      <c r="F339" s="25">
        <f>(E338/60+G339*'data'!$C$16+H339*OFFSET('data'!$C$17,0,$D$4)-F338*(OFFSET('data'!$C$18,0,$D$4)+'data'!$C$19+OFFSET('data'!$C$20,0,$D$4)))*C338/60+F338</f>
        <v>25.0649703087578</v>
      </c>
      <c r="G339" s="25">
        <f>G338+('data'!$C$19*F338-'data'!$C$16*G338)*C338/60</f>
        <v>115.014577563899</v>
      </c>
      <c r="H339" s="25">
        <f>H338+(OFFSET('data'!$C$20,0,$D$4)*F338-OFFSET('data'!$C$17,0,$D$4)*H338)*C338/60</f>
        <v>58.5522492784497</v>
      </c>
      <c r="I339" s="28">
        <f>$A339/60</f>
        <v>5.56666666666667</v>
      </c>
      <c r="J339" s="25">
        <f>F339/'data'!$C$15*1000</f>
        <v>3.82943039232798</v>
      </c>
      <c r="K339" s="25">
        <f>K338+'data'!$G$21*(J338-K338)/60*C338</f>
        <v>6.83011130209477</v>
      </c>
    </row>
    <row r="340" ht="20.05" customHeight="1">
      <c r="A340" s="22">
        <f>$A339+C339</f>
        <v>335</v>
      </c>
      <c r="B340" s="23"/>
      <c r="C340" s="24">
        <v>1</v>
      </c>
      <c r="D340" t="b" s="25">
        <f>D$4</f>
        <v>1</v>
      </c>
      <c r="E340" s="25">
        <v>0</v>
      </c>
      <c r="F340" s="25">
        <f>(E339/60+G340*'data'!$C$16+H340*OFFSET('data'!$C$17,0,$D$4)-F339*(OFFSET('data'!$C$18,0,$D$4)+'data'!$C$19+OFFSET('data'!$C$20,0,$D$4)))*C339/60+F339</f>
        <v>24.9209914821537</v>
      </c>
      <c r="G340" s="25">
        <f>G339+('data'!$C$19*F339-'data'!$C$16*G339)*C339/60</f>
        <v>115.000742270969</v>
      </c>
      <c r="H340" s="25">
        <f>H339+(OFFSET('data'!$C$20,0,$D$4)*F339-OFFSET('data'!$C$17,0,$D$4)*H339)*C339/60</f>
        <v>58.597422558384</v>
      </c>
      <c r="I340" s="28">
        <f>$A340/60</f>
        <v>5.58333333333333</v>
      </c>
      <c r="J340" s="25">
        <f>F340/'data'!$C$15*1000</f>
        <v>3.80743328290963</v>
      </c>
      <c r="K340" s="25">
        <f>K339+'data'!$G$21*(J339-K339)/60*C339</f>
        <v>6.82304937167871</v>
      </c>
    </row>
    <row r="341" ht="20.05" customHeight="1">
      <c r="A341" s="22">
        <f>$A340+C340</f>
        <v>336</v>
      </c>
      <c r="B341" s="23"/>
      <c r="C341" s="24">
        <v>1</v>
      </c>
      <c r="D341" t="b" s="25">
        <f>D$4</f>
        <v>1</v>
      </c>
      <c r="E341" s="25">
        <v>0</v>
      </c>
      <c r="F341" s="25">
        <f>(E340/60+G341*'data'!$C$16+H341*OFFSET('data'!$C$17,0,$D$4)-F340*(OFFSET('data'!$C$18,0,$D$4)+'data'!$C$19+OFFSET('data'!$C$20,0,$D$4)))*C340/60+F340</f>
        <v>24.7786272507098</v>
      </c>
      <c r="G341" s="25">
        <f>G340+('data'!$C$19*F340-'data'!$C$16*G340)*C340/60</f>
        <v>114.986227280083</v>
      </c>
      <c r="H341" s="25">
        <f>H340+(OFFSET('data'!$C$20,0,$D$4)*F340-OFFSET('data'!$C$17,0,$D$4)*H340)*C340/60</f>
        <v>58.6423070821666</v>
      </c>
      <c r="I341" s="28">
        <f>$A341/60</f>
        <v>5.6</v>
      </c>
      <c r="J341" s="25">
        <f>F341/'data'!$C$15*1000</f>
        <v>3.78568285161224</v>
      </c>
      <c r="K341" s="25">
        <f>K340+'data'!$G$21*(J340-K340)/60*C340</f>
        <v>6.81595229217548</v>
      </c>
    </row>
    <row r="342" ht="20.05" customHeight="1">
      <c r="A342" s="22">
        <f>$A341+C341</f>
        <v>337</v>
      </c>
      <c r="B342" s="23"/>
      <c r="C342" s="24">
        <v>1</v>
      </c>
      <c r="D342" t="b" s="25">
        <f>D$4</f>
        <v>1</v>
      </c>
      <c r="E342" s="25">
        <v>0</v>
      </c>
      <c r="F342" s="25">
        <f>(E341/60+G342*'data'!$C$16+H342*OFFSET('data'!$C$17,0,$D$4)-F341*(OFFSET('data'!$C$18,0,$D$4)+'data'!$C$19+OFFSET('data'!$C$20,0,$D$4)))*C341/60+F341</f>
        <v>24.6378585461927</v>
      </c>
      <c r="G342" s="25">
        <f>G341+('data'!$C$19*F341-'data'!$C$16*G341)*C341/60</f>
        <v>114.971041193290</v>
      </c>
      <c r="H342" s="25">
        <f>H341+(OFFSET('data'!$C$20,0,$D$4)*F341-OFFSET('data'!$C$17,0,$D$4)*H341)*C341/60</f>
        <v>58.6869060712303</v>
      </c>
      <c r="I342" s="28">
        <f>$A342/60</f>
        <v>5.61666666666667</v>
      </c>
      <c r="J342" s="25">
        <f>F342/'data'!$C$15*1000</f>
        <v>3.7641761851879</v>
      </c>
      <c r="K342" s="25">
        <f>K341+'data'!$G$21*(J341-K341)/60*C341</f>
        <v>6.80882072684925</v>
      </c>
    </row>
    <row r="343" ht="20.05" customHeight="1">
      <c r="A343" s="22">
        <f>$A342+C342</f>
        <v>338</v>
      </c>
      <c r="B343" s="23"/>
      <c r="C343" s="24">
        <v>1</v>
      </c>
      <c r="D343" t="b" s="25">
        <f>D$4</f>
        <v>1</v>
      </c>
      <c r="E343" s="25">
        <v>0</v>
      </c>
      <c r="F343" s="25">
        <f>(E342/60+G343*'data'!$C$16+H343*OFFSET('data'!$C$17,0,$D$4)-F342*(OFFSET('data'!$C$18,0,$D$4)+'data'!$C$19+OFFSET('data'!$C$20,0,$D$4)))*C342/60+F342</f>
        <v>24.4986665262226</v>
      </c>
      <c r="G343" s="25">
        <f>G342+('data'!$C$19*F342-'data'!$C$16*G342)*C342/60</f>
        <v>114.955192510376</v>
      </c>
      <c r="H343" s="25">
        <f>H342+(OFFSET('data'!$C$20,0,$D$4)*F342-OFFSET('data'!$C$17,0,$D$4)*H342)*C342/60</f>
        <v>58.7312227089775</v>
      </c>
      <c r="I343" s="28">
        <f>$A343/60</f>
        <v>5.63333333333333</v>
      </c>
      <c r="J343" s="25">
        <f>F343/'data'!$C$15*1000</f>
        <v>3.74291040489465</v>
      </c>
      <c r="K343" s="25">
        <f>K342+'data'!$G$21*(J342-K342)/60*C342</f>
        <v>6.80165533054708</v>
      </c>
    </row>
    <row r="344" ht="20.05" customHeight="1">
      <c r="A344" s="22">
        <f>$A343+C343</f>
        <v>339</v>
      </c>
      <c r="B344" s="23"/>
      <c r="C344" s="24">
        <v>1</v>
      </c>
      <c r="D344" t="b" s="25">
        <f>D$4</f>
        <v>1</v>
      </c>
      <c r="E344" s="25">
        <v>0</v>
      </c>
      <c r="F344" s="25">
        <f>(E343/60+G344*'data'!$C$16+H344*OFFSET('data'!$C$17,0,$D$4)-F343*(OFFSET('data'!$C$18,0,$D$4)+'data'!$C$19+OFFSET('data'!$C$20,0,$D$4)))*C343/60+F343</f>
        <v>24.3610325715978</v>
      </c>
      <c r="G344" s="25">
        <f>G343+('data'!$C$19*F343-'data'!$C$16*G343)*C343/60</f>
        <v>114.938689630072</v>
      </c>
      <c r="H344" s="25">
        <f>H343+(OFFSET('data'!$C$20,0,$D$4)*F343-OFFSET('data'!$C$17,0,$D$4)*H343)*C343/60</f>
        <v>58.7752601412306</v>
      </c>
      <c r="I344" s="28">
        <f>$A344/60</f>
        <v>5.65</v>
      </c>
      <c r="J344" s="25">
        <f>F344/'data'!$C$15*1000</f>
        <v>3.7218826660877</v>
      </c>
      <c r="K344" s="25">
        <f>K343+'data'!$G$21*(J343-K343)/60*C343</f>
        <v>6.79445674979992</v>
      </c>
    </row>
    <row r="345" ht="20.05" customHeight="1">
      <c r="A345" s="22">
        <f>$A344+C344</f>
        <v>340</v>
      </c>
      <c r="B345" s="23"/>
      <c r="C345" s="24">
        <v>1</v>
      </c>
      <c r="D345" t="b" s="25">
        <f>D$4</f>
        <v>1</v>
      </c>
      <c r="E345" s="25">
        <v>0</v>
      </c>
      <c r="F345" s="25">
        <f>(E344/60+G345*'data'!$C$16+H345*OFFSET('data'!$C$17,0,$D$4)-F344*(OFFSET('data'!$C$18,0,$D$4)+'data'!$C$19+OFFSET('data'!$C$20,0,$D$4)))*C344/60+F344</f>
        <v>24.224938283651</v>
      </c>
      <c r="G345" s="25">
        <f>G344+('data'!$C$19*F344-'data'!$C$16*G344)*C344/60</f>
        <v>114.921540851256</v>
      </c>
      <c r="H345" s="25">
        <f>H344+(OFFSET('data'!$C$20,0,$D$4)*F344-OFFSET('data'!$C$17,0,$D$4)*H344)*C344/60</f>
        <v>58.8190214766774</v>
      </c>
      <c r="I345" s="28">
        <f>$A345/60</f>
        <v>5.66666666666667</v>
      </c>
      <c r="J345" s="25">
        <f>F345/'data'!$C$15*1000</f>
        <v>3.70109015781556</v>
      </c>
      <c r="K345" s="25">
        <f>K344+'data'!$G$21*(J344-K344)/60*C344</f>
        <v>6.78722562292244</v>
      </c>
    </row>
    <row r="346" ht="20.05" customHeight="1">
      <c r="A346" s="22">
        <f>$A345+C345</f>
        <v>341</v>
      </c>
      <c r="B346" s="23"/>
      <c r="C346" s="24">
        <v>1</v>
      </c>
      <c r="D346" t="b" s="25">
        <f>D$4</f>
        <v>1</v>
      </c>
      <c r="E346" s="25">
        <v>0</v>
      </c>
      <c r="F346" s="25">
        <f>(E345/60+G346*'data'!$C$16+H346*OFFSET('data'!$C$17,0,$D$4)-F345*(OFFSET('data'!$C$18,0,$D$4)+'data'!$C$19+OFFSET('data'!$C$20,0,$D$4)))*C345/60+F345</f>
        <v>24.0903654816364</v>
      </c>
      <c r="G346" s="25">
        <f>G345+('data'!$C$19*F345-'data'!$C$16*G345)*C345/60</f>
        <v>114.903754374134</v>
      </c>
      <c r="H346" s="25">
        <f>H345+(OFFSET('data'!$C$20,0,$D$4)*F345-OFFSET('data'!$C$17,0,$D$4)*H345)*C345/60</f>
        <v>58.8625097873104</v>
      </c>
      <c r="I346" s="28">
        <f>$A346/60</f>
        <v>5.68333333333333</v>
      </c>
      <c r="J346" s="25">
        <f>F346/'data'!$C$15*1000</f>
        <v>3.68053010242083</v>
      </c>
      <c r="K346" s="25">
        <f>K345+'data'!$G$21*(J345-K345)/60*C345</f>
        <v>6.77996258011166</v>
      </c>
    </row>
    <row r="347" ht="20.05" customHeight="1">
      <c r="A347" s="22">
        <f>$A346+C346</f>
        <v>342</v>
      </c>
      <c r="B347" s="23"/>
      <c r="C347" s="24">
        <v>1</v>
      </c>
      <c r="D347" t="b" s="25">
        <f>D$4</f>
        <v>1</v>
      </c>
      <c r="E347" s="25">
        <v>0</v>
      </c>
      <c r="F347" s="25">
        <f>(E346/60+G347*'data'!$C$16+H347*OFFSET('data'!$C$17,0,$D$4)-F346*(OFFSET('data'!$C$18,0,$D$4)+'data'!$C$19+OFFSET('data'!$C$20,0,$D$4)))*C346/60+F346</f>
        <v>23.9572962001485</v>
      </c>
      <c r="G347" s="25">
        <f>G346+('data'!$C$19*F346-'data'!$C$16*G346)*C346/60</f>
        <v>114.885338301408</v>
      </c>
      <c r="H347" s="25">
        <f>H346+(OFFSET('data'!$C$20,0,$D$4)*F346-OFFSET('data'!$C$17,0,$D$4)*H346)*C346/60</f>
        <v>58.905728108862</v>
      </c>
      <c r="I347" s="28">
        <f>$A347/60</f>
        <v>5.7</v>
      </c>
      <c r="J347" s="25">
        <f>F347/'data'!$C$15*1000</f>
        <v>3.66019975514581</v>
      </c>
      <c r="K347" s="25">
        <f>K346+'data'!$G$21*(J346-K346)/60*C346</f>
        <v>6.77266824354442</v>
      </c>
    </row>
    <row r="348" ht="20.05" customHeight="1">
      <c r="A348" s="22">
        <f>$A347+C347</f>
        <v>343</v>
      </c>
      <c r="B348" s="23"/>
      <c r="C348" s="24">
        <v>1</v>
      </c>
      <c r="D348" t="b" s="25">
        <f>D$4</f>
        <v>1</v>
      </c>
      <c r="E348" s="25">
        <v>0</v>
      </c>
      <c r="F348" s="25">
        <f>(E347/60+G348*'data'!$C$16+H348*OFFSET('data'!$C$17,0,$D$4)-F347*(OFFSET('data'!$C$18,0,$D$4)+'data'!$C$19+OFFSET('data'!$C$20,0,$D$4)))*C347/60+F347</f>
        <v>23.8257126865709</v>
      </c>
      <c r="G348" s="25">
        <f>G347+('data'!$C$19*F347-'data'!$C$16*G347)*C347/60</f>
        <v>114.866300639433</v>
      </c>
      <c r="H348" s="25">
        <f>H347+(OFFSET('data'!$C$20,0,$D$4)*F347-OFFSET('data'!$C$17,0,$D$4)*H347)*C347/60</f>
        <v>58.9486794412336</v>
      </c>
      <c r="I348" s="28">
        <f>$A348/60</f>
        <v>5.71666666666667</v>
      </c>
      <c r="J348" s="25">
        <f>F348/'data'!$C$15*1000</f>
        <v>3.64009640374279</v>
      </c>
      <c r="K348" s="25">
        <f>K347+'data'!$G$21*(J347-K347)/60*C347</f>
        <v>6.76534322747367</v>
      </c>
    </row>
    <row r="349" ht="20.05" customHeight="1">
      <c r="A349" s="22">
        <f>$A348+C348</f>
        <v>344</v>
      </c>
      <c r="B349" s="23"/>
      <c r="C349" s="24">
        <v>1</v>
      </c>
      <c r="D349" t="b" s="25">
        <f>D$4</f>
        <v>1</v>
      </c>
      <c r="E349" s="25">
        <v>0</v>
      </c>
      <c r="F349" s="25">
        <f>(E348/60+G349*'data'!$C$16+H349*OFFSET('data'!$C$17,0,$D$4)-F348*(OFFSET('data'!$C$18,0,$D$4)+'data'!$C$19+OFFSET('data'!$C$20,0,$D$4)))*C348/60+F348</f>
        <v>23.6955973985554</v>
      </c>
      <c r="G349" s="25">
        <f>G348+('data'!$C$19*F348-'data'!$C$16*G348)*C348/60</f>
        <v>114.846649299359</v>
      </c>
      <c r="H349" s="25">
        <f>H348+(OFFSET('data'!$C$20,0,$D$4)*F348-OFFSET('data'!$C$17,0,$D$4)*H348)*C348/60</f>
        <v>58.9913667489201</v>
      </c>
      <c r="I349" s="28">
        <f>$A349/60</f>
        <v>5.73333333333333</v>
      </c>
      <c r="J349" s="25">
        <f>F349/'data'!$C$15*1000</f>
        <v>3.62021736808883</v>
      </c>
      <c r="K349" s="25">
        <f>K348+'data'!$G$21*(J348-K348)/60*C348</f>
        <v>6.75798813832362</v>
      </c>
    </row>
    <row r="350" ht="20.05" customHeight="1">
      <c r="A350" s="22">
        <f>$A349+C349</f>
        <v>345</v>
      </c>
      <c r="B350" s="23"/>
      <c r="C350" s="24">
        <v>1</v>
      </c>
      <c r="D350" t="b" s="25">
        <f>D$4</f>
        <v>1</v>
      </c>
      <c r="E350" s="25">
        <v>0</v>
      </c>
      <c r="F350" s="25">
        <f>(E349/60+G350*'data'!$C$16+H350*OFFSET('data'!$C$17,0,$D$4)-F349*(OFFSET('data'!$C$18,0,$D$4)+'data'!$C$19+OFFSET('data'!$C$20,0,$D$4)))*C349/60+F349</f>
        <v>23.5669330015314</v>
      </c>
      <c r="G350" s="25">
        <f>G349+('data'!$C$19*F349-'data'!$C$16*G349)*C349/60</f>
        <v>114.826392098257</v>
      </c>
      <c r="H350" s="25">
        <f>H349+(OFFSET('data'!$C$20,0,$D$4)*F349-OFFSET('data'!$C$17,0,$D$4)*H349)*C349/60</f>
        <v>59.0337929614292</v>
      </c>
      <c r="I350" s="28">
        <f>$A350/60</f>
        <v>5.75</v>
      </c>
      <c r="J350" s="25">
        <f>F350/'data'!$C$15*1000</f>
        <v>3.60055999980533</v>
      </c>
      <c r="K350" s="25">
        <f>K349+'data'!$G$21*(J349-K349)/60*C349</f>
        <v>6.75060357478378</v>
      </c>
    </row>
    <row r="351" ht="20.05" customHeight="1">
      <c r="A351" s="22">
        <f>$A350+C350</f>
        <v>346</v>
      </c>
      <c r="B351" s="23"/>
      <c r="C351" s="24">
        <v>1</v>
      </c>
      <c r="D351" t="b" s="25">
        <f>D$4</f>
        <v>1</v>
      </c>
      <c r="E351" s="25">
        <v>0</v>
      </c>
      <c r="F351" s="25">
        <f>(E350/60+G351*'data'!$C$16+H351*OFFSET('data'!$C$17,0,$D$4)-F350*(OFFSET('data'!$C$18,0,$D$4)+'data'!$C$19+OFFSET('data'!$C$20,0,$D$4)))*C350/60+F350</f>
        <v>23.4397023662443</v>
      </c>
      <c r="G351" s="25">
        <f>G350+('data'!$C$19*F350-'data'!$C$16*G350)*C350/60</f>
        <v>114.805536760235</v>
      </c>
      <c r="H351" s="25">
        <f>H350+(OFFSET('data'!$C$20,0,$D$4)*F350-OFFSET('data'!$C$17,0,$D$4)*H350)*C350/60</f>
        <v>59.0759609736959</v>
      </c>
      <c r="I351" s="28">
        <f>$A351/60</f>
        <v>5.76666666666667</v>
      </c>
      <c r="J351" s="25">
        <f>F351/'data'!$C$15*1000</f>
        <v>3.58112168188188</v>
      </c>
      <c r="K351" s="25">
        <f>K350+'data'!$G$21*(J350-K350)/60*C350</f>
        <v>6.74319012790189</v>
      </c>
    </row>
    <row r="352" ht="20.05" customHeight="1">
      <c r="A352" s="22">
        <f>$A351+C351</f>
        <v>347</v>
      </c>
      <c r="B352" s="23"/>
      <c r="C352" s="24">
        <v>1</v>
      </c>
      <c r="D352" t="b" s="25">
        <f>D$4</f>
        <v>1</v>
      </c>
      <c r="E352" s="25">
        <v>0</v>
      </c>
      <c r="F352" s="25">
        <f>(E351/60+G352*'data'!$C$16+H352*OFFSET('data'!$C$17,0,$D$4)-F351*(OFFSET('data'!$C$18,0,$D$4)+'data'!$C$19+OFFSET('data'!$C$20,0,$D$4)))*C351/60+F351</f>
        <v>23.3138885663231</v>
      </c>
      <c r="G352" s="25">
        <f>G351+('data'!$C$19*F351-'data'!$C$16*G351)*C351/60</f>
        <v>114.784090917540</v>
      </c>
      <c r="H352" s="25">
        <f>H351+(OFFSET('data'!$C$20,0,$D$4)*F351-OFFSET('data'!$C$17,0,$D$4)*H351)*C351/60</f>
        <v>59.1178736464918</v>
      </c>
      <c r="I352" s="28">
        <f>$A352/60</f>
        <v>5.78333333333333</v>
      </c>
      <c r="J352" s="25">
        <f>F352/'data'!$C$15*1000</f>
        <v>3.56189982830465</v>
      </c>
      <c r="K352" s="25">
        <f>K351+'data'!$G$21*(J351-K351)/60*C351</f>
        <v>6.7357483811757</v>
      </c>
    </row>
    <row r="353" ht="20.05" customHeight="1">
      <c r="A353" s="22">
        <f>$A352+C352</f>
        <v>348</v>
      </c>
      <c r="B353" s="23"/>
      <c r="C353" s="24">
        <v>1</v>
      </c>
      <c r="D353" t="b" s="25">
        <f>D$4</f>
        <v>1</v>
      </c>
      <c r="E353" s="25">
        <v>0</v>
      </c>
      <c r="F353" s="25">
        <f>(E352/60+G353*'data'!$C$16+H353*OFFSET('data'!$C$17,0,$D$4)-F352*(OFFSET('data'!$C$18,0,$D$4)+'data'!$C$19+OFFSET('data'!$C$20,0,$D$4)))*C352/60+F352</f>
        <v>23.1894748758771</v>
      </c>
      <c r="G353" s="25">
        <f>G352+('data'!$C$19*F352-'data'!$C$16*G352)*C352/60</f>
        <v>114.762062111646</v>
      </c>
      <c r="H353" s="25">
        <f>H352+(OFFSET('data'!$C$20,0,$D$4)*F352-OFFSET('data'!$C$17,0,$D$4)*H352)*C352/60</f>
        <v>59.159533806830</v>
      </c>
      <c r="I353" s="28">
        <f>$A353/60</f>
        <v>5.8</v>
      </c>
      <c r="J353" s="25">
        <f>F353/'data'!$C$15*1000</f>
        <v>3.54289188368924</v>
      </c>
      <c r="K353" s="25">
        <f>K352+'data'!$G$21*(J352-K352)/60*C352</f>
        <v>6.72827891064368</v>
      </c>
    </row>
    <row r="354" ht="20.05" customHeight="1">
      <c r="A354" s="22">
        <f>$A353+C353</f>
        <v>349</v>
      </c>
      <c r="B354" s="23"/>
      <c r="C354" s="24">
        <v>1</v>
      </c>
      <c r="D354" t="b" s="25">
        <f>D$4</f>
        <v>1</v>
      </c>
      <c r="E354" s="25">
        <v>0</v>
      </c>
      <c r="F354" s="25">
        <f>(E353/60+G354*'data'!$C$16+H354*OFFSET('data'!$C$17,0,$D$4)-F353*(OFFSET('data'!$C$18,0,$D$4)+'data'!$C$19+OFFSET('data'!$C$20,0,$D$4)))*C353/60+F353</f>
        <v>23.0664447671211</v>
      </c>
      <c r="G354" s="25">
        <f>G353+('data'!$C$19*F353-'data'!$C$16*G353)*C353/60</f>
        <v>114.739457794330</v>
      </c>
      <c r="H354" s="25">
        <f>H353+(OFFSET('data'!$C$20,0,$D$4)*F353-OFFSET('data'!$C$17,0,$D$4)*H353)*C353/60</f>
        <v>59.2009442483648</v>
      </c>
      <c r="I354" s="28">
        <f>$A354/60</f>
        <v>5.81666666666667</v>
      </c>
      <c r="J354" s="25">
        <f>F354/'data'!$C$15*1000</f>
        <v>3.52409532291785</v>
      </c>
      <c r="K354" s="25">
        <f>K353+'data'!$G$21*(J353-K353)/60*C353</f>
        <v>6.7207822849747</v>
      </c>
    </row>
    <row r="355" ht="20.05" customHeight="1">
      <c r="A355" s="22">
        <f>$A354+C354</f>
        <v>350</v>
      </c>
      <c r="B355" s="23"/>
      <c r="C355" s="24">
        <v>1</v>
      </c>
      <c r="D355" t="b" s="25">
        <f>D$4</f>
        <v>1</v>
      </c>
      <c r="E355" s="25">
        <v>0</v>
      </c>
      <c r="F355" s="25">
        <f>(E354/60+G355*'data'!$C$16+H355*OFFSET('data'!$C$17,0,$D$4)-F354*(OFFSET('data'!$C$18,0,$D$4)+'data'!$C$19+OFFSET('data'!$C$20,0,$D$4)))*C354/60+F354</f>
        <v>22.9447819080282</v>
      </c>
      <c r="G355" s="25">
        <f>G354+('data'!$C$19*F354-'data'!$C$16*G354)*C354/60</f>
        <v>114.716285328733</v>
      </c>
      <c r="H355" s="25">
        <f>H354+(OFFSET('data'!$C$20,0,$D$4)*F354-OFFSET('data'!$C$17,0,$D$4)*H354)*C354/60</f>
        <v>59.2421077317866</v>
      </c>
      <c r="I355" s="28">
        <f>$A355/60</f>
        <v>5.83333333333333</v>
      </c>
      <c r="J355" s="25">
        <f>F355/'data'!$C$15*1000</f>
        <v>3.50550765078065</v>
      </c>
      <c r="K355" s="25">
        <f>K354+'data'!$G$21*(J354-K354)/60*C354</f>
        <v>6.71325906555657</v>
      </c>
    </row>
    <row r="356" ht="20.05" customHeight="1">
      <c r="A356" s="22">
        <f>$A355+C355</f>
        <v>351</v>
      </c>
      <c r="B356" s="23"/>
      <c r="C356" s="24">
        <v>1</v>
      </c>
      <c r="D356" t="b" s="25">
        <f>D$4</f>
        <v>1</v>
      </c>
      <c r="E356" s="25">
        <v>0</v>
      </c>
      <c r="F356" s="25">
        <f>(E355/60+G356*'data'!$C$16+H356*OFFSET('data'!$C$17,0,$D$4)-F355*(OFFSET('data'!$C$18,0,$D$4)+'data'!$C$19+OFFSET('data'!$C$20,0,$D$4)))*C355/60+F355</f>
        <v>22.8244701600111</v>
      </c>
      <c r="G356" s="25">
        <f>G355+('data'!$C$19*F355-'data'!$C$16*G355)*C355/60</f>
        <v>114.692551990412</v>
      </c>
      <c r="H356" s="25">
        <f>H355+(OFFSET('data'!$C$20,0,$D$4)*F355-OFFSET('data'!$C$17,0,$D$4)*H355)*C355/60</f>
        <v>59.2830269852126</v>
      </c>
      <c r="I356" s="28">
        <f>$A356/60</f>
        <v>5.85</v>
      </c>
      <c r="J356" s="25">
        <f>F356/'data'!$C$15*1000</f>
        <v>3.48712640162155</v>
      </c>
      <c r="K356" s="25">
        <f>K355+'data'!$G$21*(J355-K355)/60*C355</f>
        <v>6.70570980658357</v>
      </c>
    </row>
    <row r="357" ht="20.05" customHeight="1">
      <c r="A357" s="22">
        <f>$A356+C356</f>
        <v>352</v>
      </c>
      <c r="B357" s="23"/>
      <c r="C357" s="24">
        <v>1</v>
      </c>
      <c r="D357" t="b" s="25">
        <f>D$4</f>
        <v>1</v>
      </c>
      <c r="E357" s="25">
        <v>0</v>
      </c>
      <c r="F357" s="25">
        <f>(E356/60+G357*'data'!$C$16+H357*OFFSET('data'!$C$17,0,$D$4)-F356*(OFFSET('data'!$C$18,0,$D$4)+'data'!$C$19+OFFSET('data'!$C$20,0,$D$4)))*C356/60+F356</f>
        <v>22.7054935756304</v>
      </c>
      <c r="G357" s="25">
        <f>G356+('data'!$C$19*F356-'data'!$C$16*G356)*C356/60</f>
        <v>114.668264968378</v>
      </c>
      <c r="H357" s="25">
        <f>H356+(OFFSET('data'!$C$20,0,$D$4)*F356-OFFSET('data'!$C$17,0,$D$4)*H356)*C356/60</f>
        <v>59.3237047045726</v>
      </c>
      <c r="I357" s="28">
        <f>$A357/60</f>
        <v>5.86666666666667</v>
      </c>
      <c r="J357" s="25">
        <f>F357/'data'!$C$15*1000</f>
        <v>3.46894913898806</v>
      </c>
      <c r="K357" s="25">
        <f>K356+'data'!$G$21*(J356-K356)/60*C356</f>
        <v>6.69813505514294</v>
      </c>
    </row>
    <row r="358" ht="20.05" customHeight="1">
      <c r="A358" s="22">
        <f>$A357+C357</f>
        <v>353</v>
      </c>
      <c r="B358" s="23"/>
      <c r="C358" s="24">
        <v>1</v>
      </c>
      <c r="D358" t="b" s="25">
        <f>D$4</f>
        <v>1</v>
      </c>
      <c r="E358" s="25">
        <v>0</v>
      </c>
      <c r="F358" s="25">
        <f>(E357/60+G358*'data'!$C$16+H358*OFFSET('data'!$C$17,0,$D$4)-F357*(OFFSET('data'!$C$18,0,$D$4)+'data'!$C$19+OFFSET('data'!$C$20,0,$D$4)))*C357/60+F357</f>
        <v>22.5878363963301</v>
      </c>
      <c r="G358" s="25">
        <f>G357+('data'!$C$19*F357-'data'!$C$16*G357)*C357/60</f>
        <v>114.643431366121</v>
      </c>
      <c r="H358" s="25">
        <f>H357+(OFFSET('data'!$C$20,0,$D$4)*F357-OFFSET('data'!$C$17,0,$D$4)*H357)*C357/60</f>
        <v>59.3641435539899</v>
      </c>
      <c r="I358" s="28">
        <f>$A358/60</f>
        <v>5.88333333333333</v>
      </c>
      <c r="J358" s="25">
        <f>F358/'data'!$C$15*1000</f>
        <v>3.45097345528535</v>
      </c>
      <c r="K358" s="25">
        <f>K357+'data'!$G$21*(J357-K357)/60*C357</f>
        <v>6.69053535130033</v>
      </c>
    </row>
    <row r="359" ht="20.05" customHeight="1">
      <c r="A359" s="22">
        <f>$A358+C358</f>
        <v>354</v>
      </c>
      <c r="B359" s="23"/>
      <c r="C359" s="24">
        <v>1</v>
      </c>
      <c r="D359" t="b" s="25">
        <f>D$4</f>
        <v>1</v>
      </c>
      <c r="E359" s="25">
        <v>0</v>
      </c>
      <c r="F359" s="25">
        <f>(E358/60+G359*'data'!$C$16+H359*OFFSET('data'!$C$17,0,$D$4)-F358*(OFFSET('data'!$C$18,0,$D$4)+'data'!$C$19+OFFSET('data'!$C$20,0,$D$4)))*C358/60+F358</f>
        <v>22.4714830502001</v>
      </c>
      <c r="G359" s="25">
        <f>G358+('data'!$C$19*F358-'data'!$C$16*G358)*C358/60</f>
        <v>114.618058202622</v>
      </c>
      <c r="H359" s="25">
        <f>H358+(OFFSET('data'!$C$20,0,$D$4)*F358-OFFSET('data'!$C$17,0,$D$4)*H358)*C358/60</f>
        <v>59.4043461661584</v>
      </c>
      <c r="I359" s="28">
        <f>$A359/60</f>
        <v>5.9</v>
      </c>
      <c r="J359" s="25">
        <f>F359/'data'!$C$15*1000</f>
        <v>3.43319697143436</v>
      </c>
      <c r="K359" s="25">
        <f>K358+'data'!$G$21*(J358-K358)/60*C358</f>
        <v>6.68291122818424</v>
      </c>
    </row>
    <row r="360" ht="20.05" customHeight="1">
      <c r="A360" s="22">
        <f>$A359+C359</f>
        <v>355</v>
      </c>
      <c r="B360" s="23"/>
      <c r="C360" s="24">
        <v>1</v>
      </c>
      <c r="D360" t="b" s="25">
        <f>D$4</f>
        <v>1</v>
      </c>
      <c r="E360" s="25">
        <v>0</v>
      </c>
      <c r="F360" s="25">
        <f>(E359/60+G360*'data'!$C$16+H360*OFFSET('data'!$C$17,0,$D$4)-F359*(OFFSET('data'!$C$18,0,$D$4)+'data'!$C$19+OFFSET('data'!$C$20,0,$D$4)))*C359/60+F359</f>
        <v>22.3564181497651</v>
      </c>
      <c r="G360" s="25">
        <f>G359+('data'!$C$19*F359-'data'!$C$16*G359)*C359/60</f>
        <v>114.592152413358</v>
      </c>
      <c r="H360" s="25">
        <f>H359+(OFFSET('data'!$C$20,0,$D$4)*F359-OFFSET('data'!$C$17,0,$D$4)*H359)*C359/60</f>
        <v>59.4443151427147</v>
      </c>
      <c r="I360" s="28">
        <f>$A360/60</f>
        <v>5.91666666666667</v>
      </c>
      <c r="J360" s="25">
        <f>F360/'data'!$C$15*1000</f>
        <v>3.41561733653401</v>
      </c>
      <c r="K360" s="25">
        <f>K359+'data'!$G$21*(J359-K359)/60*C359</f>
        <v>6.67526321206945</v>
      </c>
    </row>
    <row r="361" ht="20.05" customHeight="1">
      <c r="A361" s="22">
        <f>$A360+C360</f>
        <v>356</v>
      </c>
      <c r="B361" s="23"/>
      <c r="C361" s="24">
        <v>1</v>
      </c>
      <c r="D361" t="b" s="25">
        <f>D$4</f>
        <v>1</v>
      </c>
      <c r="E361" s="25">
        <v>0</v>
      </c>
      <c r="F361" s="25">
        <f>(E360/60+G361*'data'!$C$16+H361*OFFSET('data'!$C$17,0,$D$4)-F360*(OFFSET('data'!$C$18,0,$D$4)+'data'!$C$19+OFFSET('data'!$C$20,0,$D$4)))*C360/60+F360</f>
        <v>22.2426264897999</v>
      </c>
      <c r="G361" s="25">
        <f>G360+('data'!$C$19*F360-'data'!$C$16*G360)*C360/60</f>
        <v>114.565720851286</v>
      </c>
      <c r="H361" s="25">
        <f>H360+(OFFSET('data'!$C$20,0,$D$4)*F360-OFFSET('data'!$C$17,0,$D$4)*H360)*C360/60</f>
        <v>59.4840530546058</v>
      </c>
      <c r="I361" s="28">
        <f>$A361/60</f>
        <v>5.93333333333333</v>
      </c>
      <c r="J361" s="25">
        <f>F361/'data'!$C$15*1000</f>
        <v>3.39823222752744</v>
      </c>
      <c r="K361" s="25">
        <f>K360+'data'!$G$21*(J360-K360)/60*C360</f>
        <v>6.66759182245948</v>
      </c>
    </row>
    <row r="362" ht="20.05" customHeight="1">
      <c r="A362" s="22">
        <f>$A361+C361</f>
        <v>357</v>
      </c>
      <c r="B362" s="23"/>
      <c r="C362" s="24">
        <v>1</v>
      </c>
      <c r="D362" t="b" s="25">
        <f>D$4</f>
        <v>1</v>
      </c>
      <c r="E362" s="25">
        <v>0</v>
      </c>
      <c r="F362" s="25">
        <f>(E361/60+G362*'data'!$C$16+H362*OFFSET('data'!$C$17,0,$D$4)-F361*(OFFSET('data'!$C$18,0,$D$4)+'data'!$C$19+OFFSET('data'!$C$20,0,$D$4)))*C361/60+F361</f>
        <v>22.1300930451701</v>
      </c>
      <c r="G362" s="25">
        <f>G361+('data'!$C$19*F361-'data'!$C$16*G361)*C361/60</f>
        <v>114.538770287827</v>
      </c>
      <c r="H362" s="25">
        <f>H361+(OFFSET('data'!$C$20,0,$D$4)*F361-OFFSET('data'!$C$17,0,$D$4)*H361)*C361/60</f>
        <v>59.5235624424527</v>
      </c>
      <c r="I362" s="28">
        <f>$A362/60</f>
        <v>5.95</v>
      </c>
      <c r="J362" s="25">
        <f>F362/'data'!$C$15*1000</f>
        <v>3.38103934887208</v>
      </c>
      <c r="K362" s="25">
        <f>K361+'data'!$G$21*(J361-K361)/60*C361</f>
        <v>6.65989757216804</v>
      </c>
    </row>
    <row r="363" ht="20.05" customHeight="1">
      <c r="A363" s="22">
        <f>$A362+C362</f>
        <v>358</v>
      </c>
      <c r="B363" s="23"/>
      <c r="C363" s="24">
        <v>1</v>
      </c>
      <c r="D363" t="b" s="25">
        <f>D$4</f>
        <v>1</v>
      </c>
      <c r="E363" s="25">
        <v>0</v>
      </c>
      <c r="F363" s="25">
        <f>(E362/60+G363*'data'!$C$16+H363*OFFSET('data'!$C$17,0,$D$4)-F362*(OFFSET('data'!$C$18,0,$D$4)+'data'!$C$19+OFFSET('data'!$C$20,0,$D$4)))*C362/60+F362</f>
        <v>22.0188029686987</v>
      </c>
      <c r="G363" s="25">
        <f>G362+('data'!$C$19*F362-'data'!$C$16*G362)*C362/60</f>
        <v>114.511307413827</v>
      </c>
      <c r="H363" s="25">
        <f>H362+(OFFSET('data'!$C$20,0,$D$4)*F362-OFFSET('data'!$C$17,0,$D$4)*H362)*C362/60</f>
        <v>59.5628458169096</v>
      </c>
      <c r="I363" s="28">
        <f>$A363/60</f>
        <v>5.96666666666667</v>
      </c>
      <c r="J363" s="25">
        <f>F363/'data'!$C$15*1000</f>
        <v>3.36403643221372</v>
      </c>
      <c r="K363" s="25">
        <f>K362+'data'!$G$21*(J362-K362)/60*C362</f>
        <v>6.65218096739954</v>
      </c>
    </row>
    <row r="364" ht="20.05" customHeight="1">
      <c r="A364" s="22">
        <f>$A363+C363</f>
        <v>359</v>
      </c>
      <c r="B364" s="23"/>
      <c r="C364" s="24">
        <v>1</v>
      </c>
      <c r="D364" t="b" s="25">
        <f>D$4</f>
        <v>1</v>
      </c>
      <c r="E364" s="25">
        <v>0</v>
      </c>
      <c r="F364" s="25">
        <f>(E363/60+G364*'data'!$C$16+H364*OFFSET('data'!$C$17,0,$D$4)-F363*(OFFSET('data'!$C$18,0,$D$4)+'data'!$C$19+OFFSET('data'!$C$20,0,$D$4)))*C363/60+F363</f>
        <v>21.9087415890583</v>
      </c>
      <c r="G364" s="25">
        <f>G363+('data'!$C$19*F363-'data'!$C$16*G363)*C363/60</f>
        <v>114.483338840515</v>
      </c>
      <c r="H364" s="25">
        <f>H363+(OFFSET('data'!$C$20,0,$D$4)*F363-OFFSET('data'!$C$17,0,$D$4)*H363)*C363/60</f>
        <v>59.6019056590187</v>
      </c>
      <c r="I364" s="28">
        <f>$A364/60</f>
        <v>5.98333333333333</v>
      </c>
      <c r="J364" s="25">
        <f>F364/'data'!$C$15*1000</f>
        <v>3.34722123606448</v>
      </c>
      <c r="K364" s="25">
        <f>K363+'data'!$G$21*(J363-K363)/60*C363</f>
        <v>6.64444250782863</v>
      </c>
    </row>
    <row r="365" ht="20.05" customHeight="1">
      <c r="A365" s="22">
        <f>$A364+C364</f>
        <v>360</v>
      </c>
      <c r="B365" s="23"/>
      <c r="C365" s="24">
        <v>1</v>
      </c>
      <c r="D365" t="b" s="25">
        <f>D$4</f>
        <v>1</v>
      </c>
      <c r="E365" s="25">
        <v>0</v>
      </c>
      <c r="F365" s="25">
        <f>(E364/60+G365*'data'!$C$16+H365*OFFSET('data'!$C$17,0,$D$4)-F364*(OFFSET('data'!$C$18,0,$D$4)+'data'!$C$19+OFFSET('data'!$C$20,0,$D$4)))*C364/60+F364</f>
        <v>21.7998944086874</v>
      </c>
      <c r="G365" s="25">
        <f>G364+('data'!$C$19*F364-'data'!$C$16*G364)*C364/60</f>
        <v>114.454871100444</v>
      </c>
      <c r="H365" s="25">
        <f>H364+(OFFSET('data'!$C$20,0,$D$4)*F364-OFFSET('data'!$C$17,0,$D$4)*H364)*C364/60</f>
        <v>59.6407444205611</v>
      </c>
      <c r="I365" s="28">
        <f>$A365/60</f>
        <v>6</v>
      </c>
      <c r="J365" s="25">
        <f>F365/'data'!$C$15*1000</f>
        <v>3.33059154548448</v>
      </c>
      <c r="K365" s="25">
        <f>K364+'data'!$G$21*(J364-K364)/60*C364</f>
        <v>6.63668268667878</v>
      </c>
    </row>
    <row r="366" ht="20.05" customHeight="1">
      <c r="A366" s="22">
        <f>$A365+C365</f>
        <v>361</v>
      </c>
      <c r="B366" s="23"/>
      <c r="C366" s="24">
        <v>1</v>
      </c>
      <c r="D366" t="b" s="25">
        <f>D$4</f>
        <v>1</v>
      </c>
      <c r="E366" s="25">
        <v>0</v>
      </c>
      <c r="F366" s="25">
        <f>(E365/60+G366*'data'!$C$16+H366*OFFSET('data'!$C$17,0,$D$4)-F365*(OFFSET('data'!$C$18,0,$D$4)+'data'!$C$19+OFFSET('data'!$C$20,0,$D$4)))*C365/60+F365</f>
        <v>21.6922471017324</v>
      </c>
      <c r="G366" s="25">
        <f>G365+('data'!$C$19*F365-'data'!$C$16*G365)*C365/60</f>
        <v>114.425910648426</v>
      </c>
      <c r="H366" s="25">
        <f>H365+(OFFSET('data'!$C$20,0,$D$4)*F365-OFFSET('data'!$C$17,0,$D$4)*H365)*C365/60</f>
        <v>59.6793645244033</v>
      </c>
      <c r="I366" s="28">
        <f>$A366/60</f>
        <v>6.01666666666667</v>
      </c>
      <c r="J366" s="25">
        <f>F366/'data'!$C$15*1000</f>
        <v>3.31414517176739</v>
      </c>
      <c r="K366" s="25">
        <f>K365+'data'!$G$21*(J365-K365)/60*C365</f>
        <v>6.62890199079996</v>
      </c>
    </row>
    <row r="367" ht="20.05" customHeight="1">
      <c r="A367" s="22">
        <f>$A366+C366</f>
        <v>362</v>
      </c>
      <c r="B367" s="23"/>
      <c r="C367" s="24">
        <v>1</v>
      </c>
      <c r="D367" t="b" s="25">
        <f>D$4</f>
        <v>1</v>
      </c>
      <c r="E367" s="25">
        <v>0</v>
      </c>
      <c r="F367" s="25">
        <f>(E366/60+G367*'data'!$C$16+H367*OFFSET('data'!$C$17,0,$D$4)-F366*(OFFSET('data'!$C$18,0,$D$4)+'data'!$C$19+OFFSET('data'!$C$20,0,$D$4)))*C366/60+F366</f>
        <v>21.5857855120131</v>
      </c>
      <c r="G367" s="25">
        <f>G366+('data'!$C$19*F366-'data'!$C$16*G366)*C366/60</f>
        <v>114.396463862451</v>
      </c>
      <c r="H367" s="25">
        <f>H366+(OFFSET('data'!$C$20,0,$D$4)*F366-OFFSET('data'!$C$17,0,$D$4)*H366)*C366/60</f>
        <v>59.7177683648394</v>
      </c>
      <c r="I367" s="28">
        <f>$A367/60</f>
        <v>6.03333333333333</v>
      </c>
      <c r="J367" s="25">
        <f>F367/'data'!$C$15*1000</f>
        <v>3.2978799521296</v>
      </c>
      <c r="K367" s="25">
        <f>K366+'data'!$G$21*(J366-K366)/60*C366</f>
        <v>6.62110090074537</v>
      </c>
    </row>
    <row r="368" ht="20.05" customHeight="1">
      <c r="A368" s="22">
        <f>$A367+C367</f>
        <v>363</v>
      </c>
      <c r="B368" s="23"/>
      <c r="C368" s="24">
        <v>1</v>
      </c>
      <c r="D368" t="b" s="25">
        <f>D$4</f>
        <v>1</v>
      </c>
      <c r="E368" s="25">
        <v>0</v>
      </c>
      <c r="F368" s="25">
        <f>(E367/60+G368*'data'!$C$16+H368*OFFSET('data'!$C$17,0,$D$4)-F367*(OFFSET('data'!$C$18,0,$D$4)+'data'!$C$19+OFFSET('data'!$C$20,0,$D$4)))*C367/60+F367</f>
        <v>21.4804956510129</v>
      </c>
      <c r="G368" s="25">
        <f>G367+('data'!$C$19*F367-'data'!$C$16*G367)*C367/60</f>
        <v>114.366537044597</v>
      </c>
      <c r="H368" s="25">
        <f>H367+(OFFSET('data'!$C$20,0,$D$4)*F367-OFFSET('data'!$C$17,0,$D$4)*H367)*C367/60</f>
        <v>59.7559583079298</v>
      </c>
      <c r="I368" s="28">
        <f>$A368/60</f>
        <v>6.05</v>
      </c>
      <c r="J368" s="25">
        <f>F368/'data'!$C$15*1000</f>
        <v>3.28179374940319</v>
      </c>
      <c r="K368" s="25">
        <f>K367+'data'!$G$21*(J367-K367)/60*C367</f>
        <v>6.61327989084727</v>
      </c>
    </row>
    <row r="369" ht="20.05" customHeight="1">
      <c r="A369" s="22">
        <f>$A368+C368</f>
        <v>364</v>
      </c>
      <c r="B369" s="23"/>
      <c r="C369" s="24">
        <v>1</v>
      </c>
      <c r="D369" t="b" s="25">
        <f>D$4</f>
        <v>1</v>
      </c>
      <c r="E369" s="25">
        <v>0</v>
      </c>
      <c r="F369" s="25">
        <f>(E368/60+G369*'data'!$C$16+H369*OFFSET('data'!$C$17,0,$D$4)-F368*(OFFSET('data'!$C$18,0,$D$4)+'data'!$C$19+OFFSET('data'!$C$20,0,$D$4)))*C368/60+F368</f>
        <v>21.3763636958925</v>
      </c>
      <c r="G369" s="25">
        <f>G368+('data'!$C$19*F368-'data'!$C$16*G368)*C368/60</f>
        <v>114.336136421933</v>
      </c>
      <c r="H369" s="25">
        <f>H368+(OFFSET('data'!$C$20,0,$D$4)*F368-OFFSET('data'!$C$17,0,$D$4)*H368)*C368/60</f>
        <v>59.7939366918356</v>
      </c>
      <c r="I369" s="28">
        <f>$A369/60</f>
        <v>6.06666666666667</v>
      </c>
      <c r="J369" s="25">
        <f>F369/'data'!$C$15*1000</f>
        <v>3.26588445173243</v>
      </c>
      <c r="K369" s="25">
        <f>K368+'data'!$G$21*(J368-K368)/60*C368</f>
        <v>6.60543942929191</v>
      </c>
    </row>
    <row r="370" ht="20.05" customHeight="1">
      <c r="A370" s="22">
        <f>$A369+C369</f>
        <v>365</v>
      </c>
      <c r="B370" s="23"/>
      <c r="C370" s="24">
        <v>1</v>
      </c>
      <c r="D370" t="b" s="25">
        <f>D$4</f>
        <v>1</v>
      </c>
      <c r="E370" s="25">
        <v>0</v>
      </c>
      <c r="F370" s="25">
        <f>(E369/60+G370*'data'!$C$16+H370*OFFSET('data'!$C$17,0,$D$4)-F369*(OFFSET('data'!$C$18,0,$D$4)+'data'!$C$19+OFFSET('data'!$C$20,0,$D$4)))*C369/60+F369</f>
        <v>21.2733759875273</v>
      </c>
      <c r="G370" s="25">
        <f>G369+('data'!$C$19*F369-'data'!$C$16*G369)*C369/60</f>
        <v>114.305268147403</v>
      </c>
      <c r="H370" s="25">
        <f>H369+(OFFSET('data'!$C$20,0,$D$4)*F369-OFFSET('data'!$C$17,0,$D$4)*H369)*C369/60</f>
        <v>59.8317058271487</v>
      </c>
      <c r="I370" s="28">
        <f>$A370/60</f>
        <v>6.08333333333333</v>
      </c>
      <c r="J370" s="25">
        <f>F370/'data'!$C$15*1000</f>
        <v>3.25014997227398</v>
      </c>
      <c r="K370" s="25">
        <f>K369+'data'!$G$21*(J369-K369)/60*C369</f>
        <v>6.59757997819354</v>
      </c>
    </row>
    <row r="371" ht="20.05" customHeight="1">
      <c r="A371" s="22">
        <f>$A370+C370</f>
        <v>366</v>
      </c>
      <c r="B371" s="23"/>
      <c r="C371" s="24">
        <v>1</v>
      </c>
      <c r="D371" t="b" s="25">
        <f>D$4</f>
        <v>1</v>
      </c>
      <c r="E371" s="25">
        <v>0</v>
      </c>
      <c r="F371" s="25">
        <f>(E370/60+G371*'data'!$C$16+H371*OFFSET('data'!$C$17,0,$D$4)-F370*(OFFSET('data'!$C$18,0,$D$4)+'data'!$C$19+OFFSET('data'!$C$20,0,$D$4)))*C370/60+F370</f>
        <v>21.1715190285679</v>
      </c>
      <c r="G371" s="25">
        <f>G370+('data'!$C$19*F370-'data'!$C$16*G370)*C370/60</f>
        <v>114.273938300708</v>
      </c>
      <c r="H371" s="25">
        <f>H370+(OFFSET('data'!$C$20,0,$D$4)*F370-OFFSET('data'!$C$17,0,$D$4)*H370)*C370/60</f>
        <v>59.8692679972187</v>
      </c>
      <c r="I371" s="28">
        <f>$A371/60</f>
        <v>6.1</v>
      </c>
      <c r="J371" s="25">
        <f>F371/'data'!$C$15*1000</f>
        <v>3.23458824890051</v>
      </c>
      <c r="K371" s="25">
        <f>K370+'data'!$G$21*(J370-K370)/60*C370</f>
        <v>6.5897019936676</v>
      </c>
    </row>
    <row r="372" ht="20.05" customHeight="1">
      <c r="A372" s="22">
        <f>$A371+C371</f>
        <v>367</v>
      </c>
      <c r="B372" s="23"/>
      <c r="C372" s="24">
        <v>1</v>
      </c>
      <c r="D372" t="b" s="25">
        <f>D$4</f>
        <v>1</v>
      </c>
      <c r="E372" s="25">
        <v>0</v>
      </c>
      <c r="F372" s="25">
        <f>(E371/60+G372*'data'!$C$16+H372*OFFSET('data'!$C$17,0,$D$4)-F371*(OFFSET('data'!$C$18,0,$D$4)+'data'!$C$19+OFFSET('data'!$C$20,0,$D$4)))*C371/60+F371</f>
        <v>21.0707794815236</v>
      </c>
      <c r="G372" s="25">
        <f>G371+('data'!$C$19*F371-'data'!$C$16*G371)*C371/60</f>
        <v>114.242152889172</v>
      </c>
      <c r="H372" s="25">
        <f>H371+(OFFSET('data'!$C$20,0,$D$4)*F371-OFFSET('data'!$C$17,0,$D$4)*H371)*C371/60</f>
        <v>59.9066254584752</v>
      </c>
      <c r="I372" s="28">
        <f>$A372/60</f>
        <v>6.11666666666667</v>
      </c>
      <c r="J372" s="25">
        <f>F372/'data'!$C$15*1000</f>
        <v>3.21919724390793</v>
      </c>
      <c r="K372" s="25">
        <f>K371+'data'!$G$21*(J371-K371)/60*C371</f>
        <v>6.58180592590298</v>
      </c>
    </row>
    <row r="373" ht="20.05" customHeight="1">
      <c r="A373" s="22">
        <f>$A372+C372</f>
        <v>368</v>
      </c>
      <c r="B373" s="23"/>
      <c r="C373" s="24">
        <v>1</v>
      </c>
      <c r="D373" t="b" s="25">
        <f>D$4</f>
        <v>1</v>
      </c>
      <c r="E373" s="25">
        <v>0</v>
      </c>
      <c r="F373" s="25">
        <f>(E372/60+G373*'data'!$C$16+H373*OFFSET('data'!$C$17,0,$D$4)-F372*(OFFSET('data'!$C$18,0,$D$4)+'data'!$C$19+OFFSET('data'!$C$20,0,$D$4)))*C372/60+F372</f>
        <v>20.9711441668689</v>
      </c>
      <c r="G373" s="25">
        <f>G372+('data'!$C$19*F372-'data'!$C$16*G372)*C372/60</f>
        <v>114.209917848601</v>
      </c>
      <c r="H373" s="25">
        <f>H372+(OFFSET('data'!$C$20,0,$D$4)*F372-OFFSET('data'!$C$17,0,$D$4)*H372)*C372/60</f>
        <v>59.9437804407469</v>
      </c>
      <c r="I373" s="28">
        <f>$A373/60</f>
        <v>6.13333333333333</v>
      </c>
      <c r="J373" s="25">
        <f>F373/'data'!$C$15*1000</f>
        <v>3.20397494372613</v>
      </c>
      <c r="K373" s="25">
        <f>K372+'data'!$G$21*(J372-K372)/60*C372</f>
        <v>6.57389221923347</v>
      </c>
    </row>
    <row r="374" ht="20.05" customHeight="1">
      <c r="A374" s="22">
        <f>$A373+C373</f>
        <v>369</v>
      </c>
      <c r="B374" s="23"/>
      <c r="C374" s="24">
        <v>1</v>
      </c>
      <c r="D374" t="b" s="25">
        <f>D$4</f>
        <v>1</v>
      </c>
      <c r="E374" s="25">
        <v>0</v>
      </c>
      <c r="F374" s="25">
        <f>(E373/60+G374*'data'!$C$16+H374*OFFSET('data'!$C$17,0,$D$4)-F373*(OFFSET('data'!$C$18,0,$D$4)+'data'!$C$19+OFFSET('data'!$C$20,0,$D$4)))*C373/60+F373</f>
        <v>20.8726000611719</v>
      </c>
      <c r="G374" s="25">
        <f>G373+('data'!$C$19*F373-'data'!$C$16*G373)*C373/60</f>
        <v>114.177239044130</v>
      </c>
      <c r="H374" s="25">
        <f>H373+(OFFSET('data'!$C$20,0,$D$4)*F373-OFFSET('data'!$C$17,0,$D$4)*H373)*C373/60</f>
        <v>59.9807351475766</v>
      </c>
      <c r="I374" s="28">
        <f>$A374/60</f>
        <v>6.15</v>
      </c>
      <c r="J374" s="25">
        <f>F374/'data'!$C$15*1000</f>
        <v>3.18891935863298</v>
      </c>
      <c r="K374" s="25">
        <f>K373+'data'!$G$21*(J373-K373)/60*C373</f>
        <v>6.56596131220832</v>
      </c>
    </row>
    <row r="375" ht="20.05" customHeight="1">
      <c r="A375" s="22">
        <f>$A374+C374</f>
        <v>370</v>
      </c>
      <c r="B375" s="23"/>
      <c r="C375" s="24">
        <v>1</v>
      </c>
      <c r="D375" t="b" s="25">
        <f>D$4</f>
        <v>1</v>
      </c>
      <c r="E375" s="25">
        <v>0</v>
      </c>
      <c r="F375" s="25">
        <f>(E374/60+G375*'data'!$C$16+H375*OFFSET('data'!$C$17,0,$D$4)-F374*(OFFSET('data'!$C$18,0,$D$4)+'data'!$C$19+OFFSET('data'!$C$20,0,$D$4)))*C374/60+F374</f>
        <v>20.7751342952453</v>
      </c>
      <c r="G375" s="25">
        <f>G374+('data'!$C$19*F374-'data'!$C$16*G374)*C374/60</f>
        <v>114.144122271059</v>
      </c>
      <c r="H375" s="25">
        <f>H374+(OFFSET('data'!$C$20,0,$D$4)*F374-OFFSET('data'!$C$17,0,$D$4)*H374)*C374/60</f>
        <v>60.0174917565323</v>
      </c>
      <c r="I375" s="28">
        <f>$A375/60</f>
        <v>6.16666666666667</v>
      </c>
      <c r="J375" s="25">
        <f>F375/'data'!$C$15*1000</f>
        <v>3.17402852247187</v>
      </c>
      <c r="K375" s="25">
        <f>K374+'data'!$G$21*(J374-K374)/60*C374</f>
        <v>6.55801363766197</v>
      </c>
    </row>
    <row r="376" ht="20.05" customHeight="1">
      <c r="A376" s="22">
        <f>$A375+C375</f>
        <v>371</v>
      </c>
      <c r="B376" s="23"/>
      <c r="C376" s="24">
        <v>1</v>
      </c>
      <c r="D376" t="b" s="25">
        <f>D$4</f>
        <v>1</v>
      </c>
      <c r="E376" s="25">
        <v>0</v>
      </c>
      <c r="F376" s="25">
        <f>(E375/60+G376*'data'!$C$16+H376*OFFSET('data'!$C$17,0,$D$4)-F375*(OFFSET('data'!$C$18,0,$D$4)+'data'!$C$19+OFFSET('data'!$C$20,0,$D$4)))*C375/60+F375</f>
        <v>20.6787341523191</v>
      </c>
      <c r="G376" s="25">
        <f>G375+('data'!$C$19*F375-'data'!$C$16*G375)*C375/60</f>
        <v>114.110573255682</v>
      </c>
      <c r="H376" s="25">
        <f>H375+(OFFSET('data'!$C$20,0,$D$4)*F375-OFFSET('data'!$C$17,0,$D$4)*H375)*C375/60</f>
        <v>60.054052419515</v>
      </c>
      <c r="I376" s="28">
        <f>$A376/60</f>
        <v>6.18333333333333</v>
      </c>
      <c r="J376" s="25">
        <f>F376/'data'!$C$15*1000</f>
        <v>3.15930049237253</v>
      </c>
      <c r="K376" s="25">
        <f>K375+'data'!$G$21*(J375-K375)/60*C375</f>
        <v>6.55004962278299</v>
      </c>
    </row>
    <row r="377" ht="20.05" customHeight="1">
      <c r="A377" s="22">
        <f>$A376+C376</f>
        <v>372</v>
      </c>
      <c r="B377" s="23"/>
      <c r="C377" s="24">
        <v>1</v>
      </c>
      <c r="D377" t="b" s="25">
        <f>D$4</f>
        <v>1</v>
      </c>
      <c r="E377" s="25">
        <v>0</v>
      </c>
      <c r="F377" s="25">
        <f>(E376/60+G377*'data'!$C$16+H377*OFFSET('data'!$C$17,0,$D$4)-F376*(OFFSET('data'!$C$18,0,$D$4)+'data'!$C$19+OFFSET('data'!$C$20,0,$D$4)))*C376/60+F376</f>
        <v>20.5833870662352</v>
      </c>
      <c r="G377" s="25">
        <f>G376+('data'!$C$19*F376-'data'!$C$16*G376)*C376/60</f>
        <v>114.076597656105</v>
      </c>
      <c r="H377" s="25">
        <f>H376+(OFFSET('data'!$C$20,0,$D$4)*F376-OFFSET('data'!$C$17,0,$D$4)*H376)*C376/60</f>
        <v>60.0904192630627</v>
      </c>
      <c r="I377" s="28">
        <f>$A377/60</f>
        <v>6.2</v>
      </c>
      <c r="J377" s="25">
        <f>F377/'data'!$C$15*1000</f>
        <v>3.14473334847521</v>
      </c>
      <c r="K377" s="25">
        <f>K376+'data'!$G$21*(J376-K376)/60*C376</f>
        <v>6.54206968918214</v>
      </c>
    </row>
    <row r="378" ht="20.05" customHeight="1">
      <c r="A378" s="22">
        <f>$A377+C377</f>
        <v>373</v>
      </c>
      <c r="B378" s="23"/>
      <c r="C378" s="24">
        <v>1</v>
      </c>
      <c r="D378" t="b" s="25">
        <f>D$4</f>
        <v>1</v>
      </c>
      <c r="E378" s="25">
        <v>0</v>
      </c>
      <c r="F378" s="25">
        <f>(E377/60+G378*'data'!$C$16+H378*OFFSET('data'!$C$17,0,$D$4)-F377*(OFFSET('data'!$C$18,0,$D$4)+'data'!$C$19+OFFSET('data'!$C$20,0,$D$4)))*C377/60+F377</f>
        <v>20.4890806196629</v>
      </c>
      <c r="G378" s="25">
        <f>G377+('data'!$C$19*F377-'data'!$C$16*G377)*C377/60</f>
        <v>114.042201063053</v>
      </c>
      <c r="H378" s="25">
        <f>H377+(OFFSET('data'!$C$20,0,$D$4)*F377-OFFSET('data'!$C$17,0,$D$4)*H377)*C377/60</f>
        <v>60.1265943886507</v>
      </c>
      <c r="I378" s="28">
        <f>$A378/60</f>
        <v>6.21666666666667</v>
      </c>
      <c r="J378" s="25">
        <f>F378/'data'!$C$15*1000</f>
        <v>3.13032519365804</v>
      </c>
      <c r="K378" s="25">
        <f>K377+'data'!$G$21*(J377-K377)/60*C377</f>
        <v>6.53407425295967</v>
      </c>
    </row>
    <row r="379" ht="20.05" customHeight="1">
      <c r="A379" s="22">
        <f>$A378+C378</f>
        <v>374</v>
      </c>
      <c r="B379" s="23"/>
      <c r="C379" s="24">
        <v>1</v>
      </c>
      <c r="D379" t="b" s="25">
        <f>D$4</f>
        <v>1</v>
      </c>
      <c r="E379" s="25">
        <v>0</v>
      </c>
      <c r="F379" s="25">
        <f>(E378/60+G379*'data'!$C$16+H379*OFFSET('data'!$C$17,0,$D$4)-F378*(OFFSET('data'!$C$18,0,$D$4)+'data'!$C$19+OFFSET('data'!$C$20,0,$D$4)))*C378/60+F378</f>
        <v>20.395802542336</v>
      </c>
      <c r="G379" s="25">
        <f>G378+('data'!$C$19*F378-'data'!$C$16*G378)*C378/60</f>
        <v>114.007389000669</v>
      </c>
      <c r="H379" s="25">
        <f>H378+(OFFSET('data'!$C$20,0,$D$4)*F378-OFFSET('data'!$C$17,0,$D$4)*H378)*C378/60</f>
        <v>60.1625798729884</v>
      </c>
      <c r="I379" s="28">
        <f>$A379/60</f>
        <v>6.23333333333333</v>
      </c>
      <c r="J379" s="25">
        <f>F379/'data'!$C$15*1000</f>
        <v>3.11607415326767</v>
      </c>
      <c r="K379" s="25">
        <f>K378+'data'!$G$21*(J378-K378)/60*C378</f>
        <v>6.52606372477179</v>
      </c>
    </row>
    <row r="380" ht="20.05" customHeight="1">
      <c r="A380" s="22">
        <f>$A379+C379</f>
        <v>375</v>
      </c>
      <c r="B380" s="23"/>
      <c r="C380" s="24">
        <v>1</v>
      </c>
      <c r="D380" t="b" s="25">
        <f>D$4</f>
        <v>1</v>
      </c>
      <c r="E380" s="25">
        <v>0</v>
      </c>
      <c r="F380" s="25">
        <f>(E379/60+G380*'data'!$C$16+H380*OFFSET('data'!$C$17,0,$D$4)-F379*(OFFSET('data'!$C$18,0,$D$4)+'data'!$C$19+OFFSET('data'!$C$20,0,$D$4)))*C379/60+F379</f>
        <v>20.3035407093106</v>
      </c>
      <c r="G380" s="25">
        <f>G379+('data'!$C$19*F379-'data'!$C$16*G379)*C379/60</f>
        <v>113.972166927303</v>
      </c>
      <c r="H380" s="25">
        <f>H379+(OFFSET('data'!$C$20,0,$D$4)*F379-OFFSET('data'!$C$17,0,$D$4)*H379)*C379/60</f>
        <v>60.1983777683127</v>
      </c>
      <c r="I380" s="28">
        <f>$A380/60</f>
        <v>6.25</v>
      </c>
      <c r="J380" s="25">
        <f>F380/'data'!$C$15*1000</f>
        <v>3.10197837485313</v>
      </c>
      <c r="K380" s="25">
        <f>K379+'data'!$G$21*(J379-K379)/60*C379</f>
        <v>6.51803850989637</v>
      </c>
    </row>
    <row r="381" ht="20.05" customHeight="1">
      <c r="A381" s="22">
        <f>$A380+C380</f>
        <v>376</v>
      </c>
      <c r="B381" s="23"/>
      <c r="C381" s="24">
        <v>1</v>
      </c>
      <c r="D381" t="b" s="25">
        <f>D$4</f>
        <v>1</v>
      </c>
      <c r="E381" s="25">
        <v>0</v>
      </c>
      <c r="F381" s="25">
        <f>(E380/60+G381*'data'!$C$16+H381*OFFSET('data'!$C$17,0,$D$4)-F380*(OFFSET('data'!$C$18,0,$D$4)+'data'!$C$19+OFFSET('data'!$C$20,0,$D$4)))*C380/60+F380</f>
        <v>20.2122831392436</v>
      </c>
      <c r="G381" s="25">
        <f>G380+('data'!$C$19*F380-'data'!$C$16*G380)*C380/60</f>
        <v>113.936540236292</v>
      </c>
      <c r="H381" s="25">
        <f>H380+(OFFSET('data'!$C$20,0,$D$4)*F380-OFFSET('data'!$C$17,0,$D$4)*H380)*C380/60</f>
        <v>60.2339901026779</v>
      </c>
      <c r="I381" s="28">
        <f>$A381/60</f>
        <v>6.26666666666667</v>
      </c>
      <c r="J381" s="25">
        <f>F381/'data'!$C$15*1000</f>
        <v>3.08803602790279</v>
      </c>
      <c r="K381" s="25">
        <f>K380+'data'!$G$21*(J380-K380)/60*C380</f>
        <v>6.50999900829784</v>
      </c>
    </row>
    <row r="382" ht="20.05" customHeight="1">
      <c r="A382" s="22">
        <f>$A381+C381</f>
        <v>377</v>
      </c>
      <c r="B382" s="23"/>
      <c r="C382" s="24">
        <v>1</v>
      </c>
      <c r="D382" t="b" s="25">
        <f>D$4</f>
        <v>1</v>
      </c>
      <c r="E382" s="25">
        <v>0</v>
      </c>
      <c r="F382" s="25">
        <f>(E381/60+G382*'data'!$C$16+H382*OFFSET('data'!$C$17,0,$D$4)-F381*(OFFSET('data'!$C$18,0,$D$4)+'data'!$C$19+OFFSET('data'!$C$20,0,$D$4)))*C381/60+F381</f>
        <v>20.1220179926916</v>
      </c>
      <c r="G382" s="25">
        <f>G381+('data'!$C$19*F381-'data'!$C$16*G381)*C381/60</f>
        <v>113.900514256729</v>
      </c>
      <c r="H382" s="25">
        <f>H381+(OFFSET('data'!$C$20,0,$D$4)*F381-OFFSET('data'!$C$17,0,$D$4)*H381)*C381/60</f>
        <v>60.2694188802417</v>
      </c>
      <c r="I382" s="28">
        <f>$A382/60</f>
        <v>6.28333333333333</v>
      </c>
      <c r="J382" s="25">
        <f>F382/'data'!$C$15*1000</f>
        <v>3.0742453035845</v>
      </c>
      <c r="K382" s="25">
        <f>K381+'data'!$G$21*(J381-K381)/60*C381</f>
        <v>6.50194561469133</v>
      </c>
    </row>
    <row r="383" ht="20.05" customHeight="1">
      <c r="A383" s="22">
        <f>$A382+C382</f>
        <v>378</v>
      </c>
      <c r="B383" s="23"/>
      <c r="C383" s="24">
        <v>1</v>
      </c>
      <c r="D383" t="b" s="25">
        <f>D$4</f>
        <v>1</v>
      </c>
      <c r="E383" s="25">
        <v>0</v>
      </c>
      <c r="F383" s="25">
        <f>(E382/60+G383*'data'!$C$16+H383*OFFSET('data'!$C$17,0,$D$4)-F382*(OFFSET('data'!$C$18,0,$D$4)+'data'!$C$19+OFFSET('data'!$C$20,0,$D$4)))*C382/60+F382</f>
        <v>20.0327335704296</v>
      </c>
      <c r="G383" s="25">
        <f>G382+('data'!$C$19*F382-'data'!$C$16*G382)*C382/60</f>
        <v>113.864094254227</v>
      </c>
      <c r="H383" s="25">
        <f>H382+(OFFSET('data'!$C$20,0,$D$4)*F382-OFFSET('data'!$C$17,0,$D$4)*H382)*C382/60</f>
        <v>60.3046660815488</v>
      </c>
      <c r="I383" s="28">
        <f>$A383/60</f>
        <v>6.3</v>
      </c>
      <c r="J383" s="25">
        <f>F383/'data'!$C$15*1000</f>
        <v>3.06060441448869</v>
      </c>
      <c r="K383" s="25">
        <f>K382+'data'!$G$21*(J382-K382)/60*C382</f>
        <v>6.49387871860606</v>
      </c>
    </row>
    <row r="384" ht="20.05" customHeight="1">
      <c r="A384" s="22">
        <f>$A383+C383</f>
        <v>379</v>
      </c>
      <c r="B384" s="23"/>
      <c r="C384" s="24">
        <v>1</v>
      </c>
      <c r="D384" t="b" s="25">
        <f>D$4</f>
        <v>1</v>
      </c>
      <c r="E384" s="25">
        <v>0</v>
      </c>
      <c r="F384" s="25">
        <f>(E383/60+G384*'data'!$C$16+H384*OFFSET('data'!$C$17,0,$D$4)-F383*(OFFSET('data'!$C$18,0,$D$4)+'data'!$C$19+OFFSET('data'!$C$20,0,$D$4)))*C383/60+F383</f>
        <v>19.9444183117904</v>
      </c>
      <c r="G384" s="25">
        <f>G383+('data'!$C$19*F383-'data'!$C$16*G383)*C383/60</f>
        <v>113.827285431667</v>
      </c>
      <c r="H384" s="25">
        <f>H383+(OFFSET('data'!$C$20,0,$D$4)*F383-OFFSET('data'!$C$17,0,$D$4)*H383)*C383/60</f>
        <v>60.339733663810</v>
      </c>
      <c r="I384" s="28">
        <f>$A384/60</f>
        <v>6.31666666666667</v>
      </c>
      <c r="J384" s="25">
        <f>F384/'data'!$C$15*1000</f>
        <v>3.04711159437468</v>
      </c>
      <c r="K384" s="25">
        <f>K383+'data'!$G$21*(J383-K383)/60*C383</f>
        <v>6.48579870444794</v>
      </c>
    </row>
    <row r="385" ht="20.05" customHeight="1">
      <c r="A385" s="22">
        <f>$A384+C384</f>
        <v>380</v>
      </c>
      <c r="B385" s="23"/>
      <c r="C385" s="24">
        <v>1</v>
      </c>
      <c r="D385" t="b" s="25">
        <f>D$4</f>
        <v>1</v>
      </c>
      <c r="E385" s="25">
        <v>0</v>
      </c>
      <c r="F385" s="25">
        <f>(E384/60+G385*'data'!$C$16+H385*OFFSET('data'!$C$17,0,$D$4)-F384*(OFFSET('data'!$C$18,0,$D$4)+'data'!$C$19+OFFSET('data'!$C$20,0,$D$4)))*C384/60+F384</f>
        <v>19.8570607930227</v>
      </c>
      <c r="G385" s="25">
        <f>G384+('data'!$C$19*F384-'data'!$C$16*G384)*C384/60</f>
        <v>113.790092929946</v>
      </c>
      <c r="H385" s="25">
        <f>H384+(OFFSET('data'!$C$20,0,$D$4)*F384-OFFSET('data'!$C$17,0,$D$4)*H384)*C384/60</f>
        <v>60.3746235611789</v>
      </c>
      <c r="I385" s="28">
        <f>$A385/60</f>
        <v>6.33333333333333</v>
      </c>
      <c r="J385" s="25">
        <f>F385/'data'!$C$15*1000</f>
        <v>3.0337650979198</v>
      </c>
      <c r="K385" s="25">
        <f>K384+'data'!$G$21*(J384-K384)/60*C384</f>
        <v>6.47770595156145</v>
      </c>
    </row>
    <row r="386" ht="20.05" customHeight="1">
      <c r="A386" s="22">
        <f>$A385+C385</f>
        <v>381</v>
      </c>
      <c r="B386" s="23"/>
      <c r="C386" s="24">
        <v>1</v>
      </c>
      <c r="D386" t="b" s="25">
        <f>D$4</f>
        <v>1</v>
      </c>
      <c r="E386" s="25">
        <v>0</v>
      </c>
      <c r="F386" s="25">
        <f>(E385/60+G386*'data'!$C$16+H386*OFFSET('data'!$C$17,0,$D$4)-F385*(OFFSET('data'!$C$18,0,$D$4)+'data'!$C$19+OFFSET('data'!$C$20,0,$D$4)))*C385/60+F385</f>
        <v>19.7706497256696</v>
      </c>
      <c r="G386" s="25">
        <f>G385+('data'!$C$19*F385-'data'!$C$16*G385)*C385/60</f>
        <v>113.752521828708</v>
      </c>
      <c r="H386" s="25">
        <f>H385+(OFFSET('data'!$C$20,0,$D$4)*F385-OFFSET('data'!$C$17,0,$D$4)*H385)*C385/60</f>
        <v>60.4093376850248</v>
      </c>
      <c r="I386" s="28">
        <f>$A386/60</f>
        <v>6.35</v>
      </c>
      <c r="J386" s="25">
        <f>F386/'data'!$C$15*1000</f>
        <v>3.02056320047172</v>
      </c>
      <c r="K386" s="25">
        <f>K385+'data'!$G$21*(J385-K385)/60*C385</f>
        <v>6.46960083429081</v>
      </c>
    </row>
    <row r="387" ht="20.05" customHeight="1">
      <c r="A387" s="22">
        <f>$A386+C386</f>
        <v>382</v>
      </c>
      <c r="B387" s="23"/>
      <c r="C387" s="24">
        <v>1</v>
      </c>
      <c r="D387" t="b" s="25">
        <f>D$4</f>
        <v>1</v>
      </c>
      <c r="E387" s="25">
        <v>0</v>
      </c>
      <c r="F387" s="25">
        <f>(E386/60+G387*'data'!$C$16+H387*OFFSET('data'!$C$17,0,$D$4)-F386*(OFFSET('data'!$C$18,0,$D$4)+'data'!$C$19+OFFSET('data'!$C$20,0,$D$4)))*C386/60+F386</f>
        <v>19.6851739549656</v>
      </c>
      <c r="G387" s="25">
        <f>G386+('data'!$C$19*F386-'data'!$C$16*G386)*C386/60</f>
        <v>113.714577147073</v>
      </c>
      <c r="H387" s="25">
        <f>H386+(OFFSET('data'!$C$20,0,$D$4)*F386-OFFSET('data'!$C$17,0,$D$4)*H386)*C386/60</f>
        <v>60.4438779242025</v>
      </c>
      <c r="I387" s="28">
        <f>$A387/60</f>
        <v>6.36666666666667</v>
      </c>
      <c r="J387" s="25">
        <f>F387/'data'!$C$15*1000</f>
        <v>3.00750419780347</v>
      </c>
      <c r="K387" s="25">
        <f>K386+'data'!$G$21*(J386-K386)/60*C386</f>
        <v>6.46148372204035</v>
      </c>
    </row>
    <row r="388" ht="20.05" customHeight="1">
      <c r="A388" s="22">
        <f>$A387+C387</f>
        <v>383</v>
      </c>
      <c r="B388" s="23"/>
      <c r="C388" s="24">
        <v>1</v>
      </c>
      <c r="D388" t="b" s="25">
        <f>D$4</f>
        <v>1</v>
      </c>
      <c r="E388" s="25">
        <v>0</v>
      </c>
      <c r="F388" s="25">
        <f>(E387/60+G388*'data'!$C$16+H388*OFFSET('data'!$C$17,0,$D$4)-F387*(OFFSET('data'!$C$18,0,$D$4)+'data'!$C$19+OFFSET('data'!$C$20,0,$D$4)))*C387/60+F387</f>
        <v>19.6006224582527</v>
      </c>
      <c r="G388" s="25">
        <f>G387+('data'!$C$19*F387-'data'!$C$16*G387)*C387/60</f>
        <v>113.676263844350</v>
      </c>
      <c r="H388" s="25">
        <f>H387+(OFFSET('data'!$C$20,0,$D$4)*F387-OFFSET('data'!$C$17,0,$D$4)*H387)*C387/60</f>
        <v>60.4782461453192</v>
      </c>
      <c r="I388" s="28">
        <f>$A388/60</f>
        <v>6.38333333333333</v>
      </c>
      <c r="J388" s="25">
        <f>F388/'data'!$C$15*1000</f>
        <v>2.99458640587152</v>
      </c>
      <c r="K388" s="25">
        <f>K387+'data'!$G$21*(J387-K387)/60*C387</f>
        <v>6.45335497933423</v>
      </c>
    </row>
    <row r="389" ht="20.05" customHeight="1">
      <c r="A389" s="22">
        <f>$A388+C388</f>
        <v>384</v>
      </c>
      <c r="B389" s="23"/>
      <c r="C389" s="24">
        <v>1</v>
      </c>
      <c r="D389" t="b" s="25">
        <f>D$4</f>
        <v>1</v>
      </c>
      <c r="E389" s="25">
        <v>0</v>
      </c>
      <c r="F389" s="25">
        <f>(E388/60+G389*'data'!$C$16+H389*OFFSET('data'!$C$17,0,$D$4)-F388*(OFFSET('data'!$C$18,0,$D$4)+'data'!$C$19+OFFSET('data'!$C$20,0,$D$4)))*C388/60+F388</f>
        <v>19.5169843434159</v>
      </c>
      <c r="G389" s="25">
        <f>G388+('data'!$C$19*F388-'data'!$C$16*G388)*C388/60</f>
        <v>113.637586820751</v>
      </c>
      <c r="H389" s="25">
        <f>H388+(OFFSET('data'!$C$20,0,$D$4)*F388-OFFSET('data'!$C$17,0,$D$4)*H388)*C388/60</f>
        <v>60.5124441929975</v>
      </c>
      <c r="I389" s="28">
        <f>$A389/60</f>
        <v>6.4</v>
      </c>
      <c r="J389" s="25">
        <f>F389/'data'!$C$15*1000</f>
        <v>2.98180816057668</v>
      </c>
      <c r="K389" s="25">
        <f>K388+'data'!$G$21*(J388-K388)/60*C388</f>
        <v>6.44521496587544</v>
      </c>
    </row>
    <row r="390" ht="20.05" customHeight="1">
      <c r="A390" s="22">
        <f>$A389+C389</f>
        <v>385</v>
      </c>
      <c r="B390" s="23"/>
      <c r="C390" s="24">
        <v>1</v>
      </c>
      <c r="D390" t="b" s="25">
        <f>D$4</f>
        <v>1</v>
      </c>
      <c r="E390" s="25">
        <v>0</v>
      </c>
      <c r="F390" s="25">
        <f>(E389/60+G390*'data'!$C$16+H390*OFFSET('data'!$C$17,0,$D$4)-F389*(OFFSET('data'!$C$18,0,$D$4)+'data'!$C$19+OFFSET('data'!$C$20,0,$D$4)))*C389/60+F389</f>
        <v>19.4342488473362</v>
      </c>
      <c r="G390" s="25">
        <f>G389+('data'!$C$19*F389-'data'!$C$16*G389)*C389/60</f>
        <v>113.598550918087</v>
      </c>
      <c r="H390" s="25">
        <f>H389+(OFFSET('data'!$C$20,0,$D$4)*F389-OFFSET('data'!$C$17,0,$D$4)*H389)*C389/60</f>
        <v>60.5464738901363</v>
      </c>
      <c r="I390" s="28">
        <f>$A390/60</f>
        <v>6.41666666666667</v>
      </c>
      <c r="J390" s="25">
        <f>F390/'data'!$C$15*1000</f>
        <v>2.96916781752783</v>
      </c>
      <c r="K390" s="25">
        <f>K389+'data'!$G$21*(J389-K389)/60*C389</f>
        <v>6.43706403660405</v>
      </c>
    </row>
    <row r="391" ht="20.05" customHeight="1">
      <c r="A391" s="22">
        <f>$A390+C390</f>
        <v>386</v>
      </c>
      <c r="B391" s="23"/>
      <c r="C391" s="24">
        <v>1</v>
      </c>
      <c r="D391" t="b" s="25">
        <f>D$4</f>
        <v>1</v>
      </c>
      <c r="E391" s="25">
        <v>0</v>
      </c>
      <c r="F391" s="25">
        <f>(E390/60+G391*'data'!$C$16+H391*OFFSET('data'!$C$17,0,$D$4)-F390*(OFFSET('data'!$C$18,0,$D$4)+'data'!$C$19+OFFSET('data'!$C$20,0,$D$4)))*C390/60+F390</f>
        <v>19.3524053343629</v>
      </c>
      <c r="G391" s="25">
        <f>G390+('data'!$C$19*F390-'data'!$C$16*G390)*C390/60</f>
        <v>113.559160920462</v>
      </c>
      <c r="H391" s="25">
        <f>H390+(OFFSET('data'!$C$20,0,$D$4)*F390-OFFSET('data'!$C$17,0,$D$4)*H390)*C390/60</f>
        <v>60.5803370381676</v>
      </c>
      <c r="I391" s="28">
        <f>$A391/60</f>
        <v>6.43333333333333</v>
      </c>
      <c r="J391" s="25">
        <f>F391/'data'!$C$15*1000</f>
        <v>2.95666375180846</v>
      </c>
      <c r="K391" s="25">
        <f>K390+'data'!$G$21*(J390-K390)/60*C390</f>
        <v>6.42890254175482</v>
      </c>
    </row>
    <row r="392" ht="20.05" customHeight="1">
      <c r="A392" s="22">
        <f>$A391+C391</f>
        <v>387</v>
      </c>
      <c r="B392" s="23"/>
      <c r="C392" s="24">
        <v>1</v>
      </c>
      <c r="D392" t="b" s="25">
        <f>D$4</f>
        <v>1</v>
      </c>
      <c r="E392" s="25">
        <v>0</v>
      </c>
      <c r="F392" s="25">
        <f>(E391/60+G392*'data'!$C$16+H392*OFFSET('data'!$C$17,0,$D$4)-F391*(OFFSET('data'!$C$18,0,$D$4)+'data'!$C$19+OFFSET('data'!$C$20,0,$D$4)))*C391/60+F391</f>
        <v>19.2714432948032</v>
      </c>
      <c r="G392" s="25">
        <f>G391+('data'!$C$19*F391-'data'!$C$16*G391)*C391/60</f>
        <v>113.519421554957</v>
      </c>
      <c r="H392" s="25">
        <f>H391+(OFFSET('data'!$C$20,0,$D$4)*F391-OFFSET('data'!$C$17,0,$D$4)*H391)*C391/60</f>
        <v>60.614035417311</v>
      </c>
      <c r="I392" s="28">
        <f>$A392/60</f>
        <v>6.45</v>
      </c>
      <c r="J392" s="25">
        <f>F392/'data'!$C$15*1000</f>
        <v>2.94429435774592</v>
      </c>
      <c r="K392" s="25">
        <f>K391+'data'!$G$21*(J391-K391)/60*C391</f>
        <v>6.42073082691412</v>
      </c>
    </row>
    <row r="393" ht="20.05" customHeight="1">
      <c r="A393" s="22">
        <f>$A392+C392</f>
        <v>388</v>
      </c>
      <c r="B393" s="23"/>
      <c r="C393" s="24">
        <v>1</v>
      </c>
      <c r="D393" t="b" s="25">
        <f>D$4</f>
        <v>1</v>
      </c>
      <c r="E393" s="25">
        <v>0</v>
      </c>
      <c r="F393" s="25">
        <f>(E392/60+G393*'data'!$C$16+H393*OFFSET('data'!$C$17,0,$D$4)-F392*(OFFSET('data'!$C$18,0,$D$4)+'data'!$C$19+OFFSET('data'!$C$20,0,$D$4)))*C392/60+F392</f>
        <v>19.1913523434304</v>
      </c>
      <c r="G393" s="25">
        <f>G392+('data'!$C$19*F392-'data'!$C$16*G392)*C392/60</f>
        <v>113.479337492304</v>
      </c>
      <c r="H393" s="25">
        <f>H392+(OFFSET('data'!$C$20,0,$D$4)*F392-OFFSET('data'!$C$17,0,$D$4)*H392)*C392/60</f>
        <v>60.6475707868248</v>
      </c>
      <c r="I393" s="28">
        <f>$A393/60</f>
        <v>6.46666666666667</v>
      </c>
      <c r="J393" s="25">
        <f>F393/'data'!$C$15*1000</f>
        <v>2.93205804868354</v>
      </c>
      <c r="K393" s="25">
        <f>K392+'data'!$G$21*(J392-K392)/60*C392</f>
        <v>6.41254923307613</v>
      </c>
    </row>
    <row r="394" ht="20.05" customHeight="1">
      <c r="A394" s="22">
        <f>$A393+C393</f>
        <v>389</v>
      </c>
      <c r="B394" s="23"/>
      <c r="C394" s="24">
        <v>1</v>
      </c>
      <c r="D394" t="b" s="25">
        <f>D$4</f>
        <v>1</v>
      </c>
      <c r="E394" s="25">
        <v>0</v>
      </c>
      <c r="F394" s="25">
        <f>(E393/60+G394*'data'!$C$16+H394*OFFSET('data'!$C$17,0,$D$4)-F393*(OFFSET('data'!$C$18,0,$D$4)+'data'!$C$19+OFFSET('data'!$C$20,0,$D$4)))*C393/60+F393</f>
        <v>19.1121222180092</v>
      </c>
      <c r="G394" s="25">
        <f>G393+('data'!$C$19*F393-'data'!$C$16*G393)*C393/60</f>
        <v>113.438913347557</v>
      </c>
      <c r="H394" s="25">
        <f>H393+(OFFSET('data'!$C$20,0,$D$4)*F393-OFFSET('data'!$C$17,0,$D$4)*H393)*C393/60</f>
        <v>60.6809448852544</v>
      </c>
      <c r="I394" s="28">
        <f>$A394/60</f>
        <v>6.48333333333333</v>
      </c>
      <c r="J394" s="25">
        <f>F394/'data'!$C$15*1000</f>
        <v>2.91995325675526</v>
      </c>
      <c r="K394" s="25">
        <f>K393+'data'!$G$21*(J393-K393)/60*C393</f>
        <v>6.40435809669842</v>
      </c>
    </row>
    <row r="395" ht="20.05" customHeight="1">
      <c r="A395" s="22">
        <f>$A394+C394</f>
        <v>390</v>
      </c>
      <c r="B395" s="23"/>
      <c r="C395" s="24">
        <v>1</v>
      </c>
      <c r="D395" t="b" s="25">
        <f>D$4</f>
        <v>1</v>
      </c>
      <c r="E395" s="25">
        <v>0</v>
      </c>
      <c r="F395" s="25">
        <f>(E394/60+G395*'data'!$C$16+H395*OFFSET('data'!$C$17,0,$D$4)-F394*(OFFSET('data'!$C$18,0,$D$4)+'data'!$C$19+OFFSET('data'!$C$20,0,$D$4)))*C394/60+F394</f>
        <v>19.0337427778388</v>
      </c>
      <c r="G395" s="25">
        <f>G394+('data'!$C$19*F394-'data'!$C$16*G394)*C394/60</f>
        <v>113.398153680748</v>
      </c>
      <c r="H395" s="25">
        <f>H394+(OFFSET('data'!$C$20,0,$D$4)*F394-OFFSET('data'!$C$17,0,$D$4)*H394)*C394/60</f>
        <v>60.7141594306773</v>
      </c>
      <c r="I395" s="28">
        <f>$A395/60</f>
        <v>6.5</v>
      </c>
      <c r="J395" s="25">
        <f>F395/'data'!$C$15*1000</f>
        <v>2.90797843266312</v>
      </c>
      <c r="K395" s="25">
        <f>K394+'data'!$G$21*(J394-K394)/60*C394</f>
        <v>6.39615774975684</v>
      </c>
    </row>
    <row r="396" ht="20.05" customHeight="1">
      <c r="A396" s="22">
        <f>$A395+C395</f>
        <v>391</v>
      </c>
      <c r="B396" s="23"/>
      <c r="C396" s="24">
        <v>1</v>
      </c>
      <c r="D396" t="b" s="25">
        <f>D$4</f>
        <v>1</v>
      </c>
      <c r="E396" s="25">
        <v>0</v>
      </c>
      <c r="F396" s="25">
        <f>(E395/60+G396*'data'!$C$16+H396*OFFSET('data'!$C$17,0,$D$4)-F395*(OFFSET('data'!$C$18,0,$D$4)+'data'!$C$19+OFFSET('data'!$C$20,0,$D$4)))*C395/60+F395</f>
        <v>18.9562040023132</v>
      </c>
      <c r="G396" s="25">
        <f>G395+('data'!$C$19*F395-'data'!$C$16*G395)*C395/60</f>
        <v>113.357062997543</v>
      </c>
      <c r="H396" s="25">
        <f>H395+(OFFSET('data'!$C$20,0,$D$4)*F395-OFFSET('data'!$C$17,0,$D$4)*H395)*C395/60</f>
        <v>60.7472161209457</v>
      </c>
      <c r="I396" s="28">
        <f>$A396/60</f>
        <v>6.51666666666667</v>
      </c>
      <c r="J396" s="25">
        <f>F396/'data'!$C$15*1000</f>
        <v>2.89613204545723</v>
      </c>
      <c r="K396" s="25">
        <f>K395+'data'!$G$21*(J395-K395)/60*C395</f>
        <v>6.38794851979977</v>
      </c>
    </row>
    <row r="397" ht="20.05" customHeight="1">
      <c r="A397" s="22">
        <f>$A396+C396</f>
        <v>392</v>
      </c>
      <c r="B397" s="23"/>
      <c r="C397" s="24">
        <v>1</v>
      </c>
      <c r="D397" t="b" s="25">
        <f>D$4</f>
        <v>1</v>
      </c>
      <c r="E397" s="25">
        <v>0</v>
      </c>
      <c r="F397" s="25">
        <f>(E396/60+G397*'data'!$C$16+H397*OFFSET('data'!$C$17,0,$D$4)-F396*(OFFSET('data'!$C$18,0,$D$4)+'data'!$C$19+OFFSET('data'!$C$20,0,$D$4)))*C396/60+F396</f>
        <v>18.8794959894983</v>
      </c>
      <c r="G397" s="25">
        <f>G396+('data'!$C$19*F396-'data'!$C$16*G396)*C396/60</f>
        <v>113.315645749882</v>
      </c>
      <c r="H397" s="25">
        <f>H396+(OFFSET('data'!$C$20,0,$D$4)*F396-OFFSET('data'!$C$17,0,$D$4)*H396)*C396/60</f>
        <v>60.780116633926</v>
      </c>
      <c r="I397" s="28">
        <f>$A397/60</f>
        <v>6.53333333333333</v>
      </c>
      <c r="J397" s="25">
        <f>F397/'data'!$C$15*1000</f>
        <v>2.88441258231844</v>
      </c>
      <c r="K397" s="25">
        <f>K396+'data'!$G$21*(J396-K396)/60*C396</f>
        <v>6.37973073000173</v>
      </c>
    </row>
    <row r="398" ht="20.05" customHeight="1">
      <c r="A398" s="22">
        <f>$A397+C397</f>
        <v>393</v>
      </c>
      <c r="B398" s="23"/>
      <c r="C398" s="24">
        <v>1</v>
      </c>
      <c r="D398" t="b" s="25">
        <f>D$4</f>
        <v>1</v>
      </c>
      <c r="E398" s="25">
        <v>0</v>
      </c>
      <c r="F398" s="25">
        <f>(E397/60+G398*'data'!$C$16+H398*OFFSET('data'!$C$17,0,$D$4)-F397*(OFFSET('data'!$C$18,0,$D$4)+'data'!$C$19+OFFSET('data'!$C$20,0,$D$4)))*C397/60+F397</f>
        <v>18.8036089547264</v>
      </c>
      <c r="G398" s="25">
        <f>G397+('data'!$C$19*F397-'data'!$C$16*G397)*C397/60</f>
        <v>113.273906336620</v>
      </c>
      <c r="H398" s="25">
        <f>H397+(OFFSET('data'!$C$20,0,$D$4)*F397-OFFSET('data'!$C$17,0,$D$4)*H397)*C397/60</f>
        <v>60.8128626277353</v>
      </c>
      <c r="I398" s="28">
        <f>$A398/60</f>
        <v>6.55</v>
      </c>
      <c r="J398" s="25">
        <f>F398/'data'!$C$15*1000</f>
        <v>2.87281854834355</v>
      </c>
      <c r="K398" s="25">
        <f>K397+'data'!$G$21*(J397-K397)/60*C397</f>
        <v>6.37150469921632</v>
      </c>
    </row>
    <row r="399" ht="20.05" customHeight="1">
      <c r="A399" s="22">
        <f>$A398+C398</f>
        <v>394</v>
      </c>
      <c r="B399" s="23"/>
      <c r="C399" s="24">
        <v>1</v>
      </c>
      <c r="D399" t="b" s="25">
        <f>D$4</f>
        <v>1</v>
      </c>
      <c r="E399" s="25">
        <v>0</v>
      </c>
      <c r="F399" s="25">
        <f>(E398/60+G399*'data'!$C$16+H399*OFFSET('data'!$C$17,0,$D$4)-F398*(OFFSET('data'!$C$18,0,$D$4)+'data'!$C$19+OFFSET('data'!$C$20,0,$D$4)))*C398/60+F398</f>
        <v>18.7285332292068</v>
      </c>
      <c r="G399" s="25">
        <f>G398+('data'!$C$19*F398-'data'!$C$16*G398)*C398/60</f>
        <v>113.231849104152</v>
      </c>
      <c r="H399" s="25">
        <f>H398+(OFFSET('data'!$C$20,0,$D$4)*F398-OFFSET('data'!$C$17,0,$D$4)*H398)*C398/60</f>
        <v>60.8454557409757</v>
      </c>
      <c r="I399" s="28">
        <f>$A399/60</f>
        <v>6.56666666666667</v>
      </c>
      <c r="J399" s="25">
        <f>F399/'data'!$C$15*1000</f>
        <v>2.86134846633311</v>
      </c>
      <c r="K399" s="25">
        <f>K398+'data'!$G$21*(J398-K398)/60*C398</f>
        <v>6.36327074202858</v>
      </c>
    </row>
    <row r="400" ht="20.05" customHeight="1">
      <c r="A400" s="22">
        <f>$A399+C399</f>
        <v>395</v>
      </c>
      <c r="B400" s="23"/>
      <c r="C400" s="24">
        <v>1</v>
      </c>
      <c r="D400" t="b" s="25">
        <f>D$4</f>
        <v>1</v>
      </c>
      <c r="E400" s="25">
        <v>0</v>
      </c>
      <c r="F400" s="25">
        <f>(E399/60+G400*'data'!$C$16+H400*OFFSET('data'!$C$17,0,$D$4)-F399*(OFFSET('data'!$C$18,0,$D$4)+'data'!$C$19+OFFSET('data'!$C$20,0,$D$4)))*C399/60+F399</f>
        <v>18.6542592586531</v>
      </c>
      <c r="G400" s="25">
        <f>G399+('data'!$C$19*F399-'data'!$C$16*G399)*C399/60</f>
        <v>113.189478347038</v>
      </c>
      <c r="H400" s="25">
        <f>H399+(OFFSET('data'!$C$20,0,$D$4)*F399-OFFSET('data'!$C$17,0,$D$4)*H399)*C399/60</f>
        <v>60.8778975929648</v>
      </c>
      <c r="I400" s="28">
        <f>$A400/60</f>
        <v>6.58333333333333</v>
      </c>
      <c r="J400" s="25">
        <f>F400/'data'!$C$15*1000</f>
        <v>2.85000087658161</v>
      </c>
      <c r="K400" s="25">
        <f>K399+'data'!$G$21*(J399-K399)/60*C399</f>
        <v>6.35502916880668</v>
      </c>
    </row>
    <row r="401" ht="20.05" customHeight="1">
      <c r="A401" s="22">
        <f>$A400+C400</f>
        <v>396</v>
      </c>
      <c r="B401" s="23"/>
      <c r="C401" s="24">
        <v>1</v>
      </c>
      <c r="D401" t="b" s="25">
        <f>D$4</f>
        <v>1</v>
      </c>
      <c r="E401" s="25">
        <v>0</v>
      </c>
      <c r="F401" s="25">
        <f>(E400/60+G401*'data'!$C$16+H401*OFFSET('data'!$C$17,0,$D$4)-F400*(OFFSET('data'!$C$18,0,$D$4)+'data'!$C$19+OFFSET('data'!$C$20,0,$D$4)))*C400/60+F400</f>
        <v>18.5807776019269</v>
      </c>
      <c r="G401" s="25">
        <f>G400+('data'!$C$19*F400-'data'!$C$16*G400)*C400/60</f>
        <v>113.146798308616</v>
      </c>
      <c r="H401" s="25">
        <f>H400+(OFFSET('data'!$C$20,0,$D$4)*F400-OFFSET('data'!$C$17,0,$D$4)*H400)*C400/60</f>
        <v>60.9101897839646</v>
      </c>
      <c r="I401" s="28">
        <f>$A401/60</f>
        <v>6.6</v>
      </c>
      <c r="J401" s="25">
        <f>F401/'data'!$C$15*1000</f>
        <v>2.83877433667035</v>
      </c>
      <c r="K401" s="25">
        <f>K400+'data'!$G$21*(J400-K400)/60*C400</f>
        <v>6.34678028575302</v>
      </c>
    </row>
    <row r="402" ht="20.05" customHeight="1">
      <c r="A402" s="22">
        <f>$A401+C401</f>
        <v>397</v>
      </c>
      <c r="B402" s="23"/>
      <c r="C402" s="24">
        <v>1</v>
      </c>
      <c r="D402" t="b" s="25">
        <f>D$4</f>
        <v>1</v>
      </c>
      <c r="E402" s="25">
        <v>0</v>
      </c>
      <c r="F402" s="25">
        <f>(E401/60+G402*'data'!$C$16+H402*OFFSET('data'!$C$17,0,$D$4)-F401*(OFFSET('data'!$C$18,0,$D$4)+'data'!$C$19+OFFSET('data'!$C$20,0,$D$4)))*C401/60+F401</f>
        <v>18.5080789296972</v>
      </c>
      <c r="G402" s="25">
        <f>G401+('data'!$C$19*F401-'data'!$C$16*G401)*C401/60</f>
        <v>113.103813181608</v>
      </c>
      <c r="H402" s="25">
        <f>H401+(OFFSET('data'!$C$20,0,$D$4)*F401-OFFSET('data'!$C$17,0,$D$4)*H401)*C401/60</f>
        <v>60.9423338954069</v>
      </c>
      <c r="I402" s="28">
        <f>$A402/60</f>
        <v>6.61666666666667</v>
      </c>
      <c r="J402" s="25">
        <f>F402/'data'!$C$15*1000</f>
        <v>2.82766742126255</v>
      </c>
      <c r="K402" s="25">
        <f>K401+'data'!$G$21*(J401-K401)/60*C401</f>
        <v>6.33852439495473</v>
      </c>
    </row>
    <row r="403" ht="20.05" customHeight="1">
      <c r="A403" s="22">
        <f>$A402+C402</f>
        <v>398</v>
      </c>
      <c r="B403" s="23"/>
      <c r="C403" s="24">
        <v>1</v>
      </c>
      <c r="D403" t="b" s="25">
        <f>D$4</f>
        <v>1</v>
      </c>
      <c r="E403" s="25">
        <v>0</v>
      </c>
      <c r="F403" s="25">
        <f>(E402/60+G403*'data'!$C$16+H403*OFFSET('data'!$C$17,0,$D$4)-F402*(OFFSET('data'!$C$18,0,$D$4)+'data'!$C$19+OFFSET('data'!$C$20,0,$D$4)))*C402/60+F402</f>
        <v>18.4361540231161</v>
      </c>
      <c r="G403" s="25">
        <f>G402+('data'!$C$19*F402-'data'!$C$16*G402)*C402/60</f>
        <v>113.060527108722</v>
      </c>
      <c r="H403" s="25">
        <f>H402+(OFFSET('data'!$C$20,0,$D$4)*F402-OFFSET('data'!$C$17,0,$D$4)*H402)*C402/60</f>
        <v>60.9743314901163</v>
      </c>
      <c r="I403" s="28">
        <f>$A403/60</f>
        <v>6.63333333333333</v>
      </c>
      <c r="J403" s="25">
        <f>F403/'data'!$C$15*1000</f>
        <v>2.81667872190109</v>
      </c>
      <c r="K403" s="25">
        <f>K402+'data'!$G$21*(J402-K402)/60*C402</f>
        <v>6.33026179443354</v>
      </c>
    </row>
    <row r="404" ht="20.05" customHeight="1">
      <c r="A404" s="22">
        <f>$A403+C403</f>
        <v>399</v>
      </c>
      <c r="B404" s="23"/>
      <c r="C404" s="24">
        <v>1</v>
      </c>
      <c r="D404" t="b" s="25">
        <f>D$4</f>
        <v>1</v>
      </c>
      <c r="E404" s="25">
        <v>0</v>
      </c>
      <c r="F404" s="25">
        <f>(E403/60+G404*'data'!$C$16+H404*OFFSET('data'!$C$17,0,$D$4)-F403*(OFFSET('data'!$C$18,0,$D$4)+'data'!$C$19+OFFSET('data'!$C$20,0,$D$4)))*C403/60+F403</f>
        <v>18.3649937725098</v>
      </c>
      <c r="G404" s="25">
        <f>G403+('data'!$C$19*F403-'data'!$C$16*G403)*C403/60</f>
        <v>113.016944183244</v>
      </c>
      <c r="H404" s="25">
        <f>H403+(OFFSET('data'!$C$20,0,$D$4)*F403-OFFSET('data'!$C$17,0,$D$4)*H403)*C403/60</f>
        <v>61.0061841125307</v>
      </c>
      <c r="I404" s="28">
        <f>$A404/60</f>
        <v>6.65</v>
      </c>
      <c r="J404" s="25">
        <f>F404/'data'!$C$15*1000</f>
        <v>2.80580684680845</v>
      </c>
      <c r="K404" s="25">
        <f>K403+'data'!$G$21*(J403-K403)/60*C403</f>
        <v>6.32199277819509</v>
      </c>
    </row>
    <row r="405" ht="20.05" customHeight="1">
      <c r="A405" s="22">
        <f>$A404+C404</f>
        <v>400</v>
      </c>
      <c r="B405" s="23"/>
      <c r="C405" s="24">
        <v>1</v>
      </c>
      <c r="D405" t="b" s="25">
        <f>D$4</f>
        <v>1</v>
      </c>
      <c r="E405" s="25">
        <v>0</v>
      </c>
      <c r="F405" s="25">
        <f>(E404/60+G405*'data'!$C$16+H405*OFFSET('data'!$C$17,0,$D$4)-F404*(OFFSET('data'!$C$18,0,$D$4)+'data'!$C$19+OFFSET('data'!$C$20,0,$D$4)))*C404/60+F404</f>
        <v>18.2945891760853</v>
      </c>
      <c r="G405" s="25">
        <f>G404+('data'!$C$19*F404-'data'!$C$16*G404)*C404/60</f>
        <v>112.973068449621</v>
      </c>
      <c r="H405" s="25">
        <f>H404+(OFFSET('data'!$C$20,0,$D$4)*F404-OFFSET('data'!$C$17,0,$D$4)*H404)*C404/60</f>
        <v>61.0378932889188</v>
      </c>
      <c r="I405" s="28">
        <f>$A405/60</f>
        <v>6.66666666666667</v>
      </c>
      <c r="J405" s="25">
        <f>F405/'data'!$C$15*1000</f>
        <v>2.79505042068919</v>
      </c>
      <c r="K405" s="25">
        <f>K404+'data'!$G$21*(J404-K404)/60*C404</f>
        <v>6.31371763627761</v>
      </c>
    </row>
    <row r="406" ht="20.05" customHeight="1">
      <c r="A406" s="22">
        <f>$A405+C405</f>
        <v>401</v>
      </c>
      <c r="B406" s="23"/>
      <c r="C406" s="24">
        <v>1</v>
      </c>
      <c r="D406" t="b" s="25">
        <f>D$4</f>
        <v>1</v>
      </c>
      <c r="E406" s="25">
        <v>0</v>
      </c>
      <c r="F406" s="25">
        <f>(E405/60+G406*'data'!$C$16+H406*OFFSET('data'!$C$17,0,$D$4)-F405*(OFFSET('data'!$C$18,0,$D$4)+'data'!$C$19+OFFSET('data'!$C$20,0,$D$4)))*C405/60+F405</f>
        <v>18.2249313386527</v>
      </c>
      <c r="G406" s="25">
        <f>G405+('data'!$C$19*F405-'data'!$C$16*G405)*C405/60</f>
        <v>112.928903904045</v>
      </c>
      <c r="H406" s="25">
        <f>H405+(OFFSET('data'!$C$20,0,$D$4)*F405-OFFSET('data'!$C$17,0,$D$4)*H405)*C405/60</f>
        <v>61.0694605275954</v>
      </c>
      <c r="I406" s="28">
        <f>$A406/60</f>
        <v>6.68333333333333</v>
      </c>
      <c r="J406" s="25">
        <f>F406/'data'!$C$15*1000</f>
        <v>2.7844080845347</v>
      </c>
      <c r="K406" s="25">
        <f>K405+'data'!$G$21*(J405-K405)/60*C405</f>
        <v>6.30543665480008</v>
      </c>
    </row>
    <row r="407" ht="20.05" customHeight="1">
      <c r="A407" s="22">
        <f>$A406+C406</f>
        <v>402</v>
      </c>
      <c r="B407" s="23"/>
      <c r="C407" s="24">
        <v>1</v>
      </c>
      <c r="D407" t="b" s="25">
        <f>D$4</f>
        <v>1</v>
      </c>
      <c r="E407" s="25">
        <v>0</v>
      </c>
      <c r="F407" s="25">
        <f>(E406/60+G407*'data'!$C$16+H407*OFFSET('data'!$C$17,0,$D$4)-F406*(OFFSET('data'!$C$18,0,$D$4)+'data'!$C$19+OFFSET('data'!$C$20,0,$D$4)))*C406/60+F406</f>
        <v>18.156011470362</v>
      </c>
      <c r="G407" s="25">
        <f>G406+('data'!$C$19*F406-'data'!$C$16*G406)*C406/60</f>
        <v>112.884454495020</v>
      </c>
      <c r="H407" s="25">
        <f>H406+(OFFSET('data'!$C$20,0,$D$4)*F406-OFFSET('data'!$C$17,0,$D$4)*H406)*C406/60</f>
        <v>61.100887319134</v>
      </c>
      <c r="I407" s="28">
        <f>$A407/60</f>
        <v>6.7</v>
      </c>
      <c r="J407" s="25">
        <f>F407/'data'!$C$15*1000</f>
        <v>2.7738784954302</v>
      </c>
      <c r="K407" s="25">
        <f>K406+'data'!$G$21*(J406-K406)/60*C406</f>
        <v>6.29715011600975</v>
      </c>
    </row>
    <row r="408" ht="20.05" customHeight="1">
      <c r="A408" s="22">
        <f>$A407+C407</f>
        <v>403</v>
      </c>
      <c r="B408" s="23"/>
      <c r="C408" s="24">
        <v>1</v>
      </c>
      <c r="D408" t="b" s="25">
        <f>D$4</f>
        <v>1</v>
      </c>
      <c r="E408" s="25">
        <v>0</v>
      </c>
      <c r="F408" s="25">
        <f>(E407/60+G408*'data'!$C$16+H408*OFFSET('data'!$C$17,0,$D$4)-F407*(OFFSET('data'!$C$18,0,$D$4)+'data'!$C$19+OFFSET('data'!$C$20,0,$D$4)))*C407/60+F407</f>
        <v>18.0878208854554</v>
      </c>
      <c r="G408" s="25">
        <f>G407+('data'!$C$19*F407-'data'!$C$16*G407)*C407/60</f>
        <v>112.839724123929</v>
      </c>
      <c r="H408" s="25">
        <f>H407+(OFFSET('data'!$C$20,0,$D$4)*F407-OFFSET('data'!$C$17,0,$D$4)*H407)*C407/60</f>
        <v>61.132175136577</v>
      </c>
      <c r="I408" s="28">
        <f>$A408/60</f>
        <v>6.71666666666667</v>
      </c>
      <c r="J408" s="25">
        <f>F408/'data'!$C$15*1000</f>
        <v>2.76346032636416</v>
      </c>
      <c r="K408" s="25">
        <f>K407+'data'!$G$21*(J407-K407)/60*C407</f>
        <v>6.28885829832916</v>
      </c>
    </row>
    <row r="409" ht="20.05" customHeight="1">
      <c r="A409" s="22">
        <f>$A408+C408</f>
        <v>404</v>
      </c>
      <c r="B409" s="23"/>
      <c r="C409" s="24">
        <v>1</v>
      </c>
      <c r="D409" t="b" s="25">
        <f>D$4</f>
        <v>1</v>
      </c>
      <c r="E409" s="25">
        <v>0</v>
      </c>
      <c r="F409" s="25">
        <f>(E408/60+G409*'data'!$C$16+H409*OFFSET('data'!$C$17,0,$D$4)-F408*(OFFSET('data'!$C$18,0,$D$4)+'data'!$C$19+OFFSET('data'!$C$20,0,$D$4)))*C408/60+F408</f>
        <v>18.0203510010341</v>
      </c>
      <c r="G409" s="25">
        <f>G408+('data'!$C$19*F408-'data'!$C$16*G408)*C408/60</f>
        <v>112.794716645594</v>
      </c>
      <c r="H409" s="25">
        <f>H408+(OFFSET('data'!$C$20,0,$D$4)*F408-OFFSET('data'!$C$17,0,$D$4)*H408)*C408/60</f>
        <v>61.163325435643</v>
      </c>
      <c r="I409" s="28">
        <f>$A409/60</f>
        <v>6.73333333333333</v>
      </c>
      <c r="J409" s="25">
        <f>F409/'data'!$C$15*1000</f>
        <v>2.75315226603984</v>
      </c>
      <c r="K409" s="25">
        <f>K408+'data'!$G$21*(J408-K408)/60*C408</f>
        <v>6.28056147640254</v>
      </c>
    </row>
    <row r="410" ht="20.05" customHeight="1">
      <c r="A410" s="22">
        <f>$A409+C409</f>
        <v>405</v>
      </c>
      <c r="B410" s="23"/>
      <c r="C410" s="24">
        <v>1</v>
      </c>
      <c r="D410" t="b" s="25">
        <f>D$4</f>
        <v>1</v>
      </c>
      <c r="E410" s="25">
        <v>0</v>
      </c>
      <c r="F410" s="25">
        <f>(E409/60+G410*'data'!$C$16+H410*OFFSET('data'!$C$17,0,$D$4)-F409*(OFFSET('data'!$C$18,0,$D$4)+'data'!$C$19+OFFSET('data'!$C$20,0,$D$4)))*C409/60+F409</f>
        <v>17.9535933358398</v>
      </c>
      <c r="G410" s="25">
        <f>G409+('data'!$C$19*F409-'data'!$C$16*G409)*C409/60</f>
        <v>112.749435868825</v>
      </c>
      <c r="H410" s="25">
        <f>H409+(OFFSET('data'!$C$20,0,$D$4)*F409-OFFSET('data'!$C$17,0,$D$4)*H409)*C409/60</f>
        <v>61.1943396549321</v>
      </c>
      <c r="I410" s="28">
        <f>$A410/60</f>
        <v>6.75</v>
      </c>
      <c r="J410" s="25">
        <f>F410/'data'!$C$15*1000</f>
        <v>2.74295301868919</v>
      </c>
      <c r="K410" s="25">
        <f>K409+'data'!$G$21*(J409-K409)/60*C409</f>
        <v>6.27225992114171</v>
      </c>
    </row>
    <row r="411" ht="20.05" customHeight="1">
      <c r="A411" s="22">
        <f>$A410+C410</f>
        <v>406</v>
      </c>
      <c r="B411" s="23"/>
      <c r="C411" s="24">
        <v>1</v>
      </c>
      <c r="D411" t="b" s="25">
        <f>D$4</f>
        <v>1</v>
      </c>
      <c r="E411" s="25">
        <v>0</v>
      </c>
      <c r="F411" s="25">
        <f>(E410/60+G411*'data'!$C$16+H411*OFFSET('data'!$C$17,0,$D$4)-F410*(OFFSET('data'!$C$18,0,$D$4)+'data'!$C$19+OFFSET('data'!$C$20,0,$D$4)))*C410/60+F410</f>
        <v>17.8875395090507</v>
      </c>
      <c r="G411" s="25">
        <f>G410+('data'!$C$19*F410-'data'!$C$16*G410)*C410/60</f>
        <v>112.703885556968</v>
      </c>
      <c r="H411" s="25">
        <f>H410+(OFFSET('data'!$C$20,0,$D$4)*F410-OFFSET('data'!$C$17,0,$D$4)*H410)*C410/60</f>
        <v>61.2252192161288</v>
      </c>
      <c r="I411" s="28">
        <f>$A411/60</f>
        <v>6.76666666666667</v>
      </c>
      <c r="J411" s="25">
        <f>F411/'data'!$C$15*1000</f>
        <v>2.73286130388882</v>
      </c>
      <c r="K411" s="25">
        <f>K410+'data'!$G$21*(J410-K410)/60*C410</f>
        <v>6.26395389977139</v>
      </c>
    </row>
    <row r="412" ht="20.05" customHeight="1">
      <c r="A412" s="22">
        <f>$A411+C411</f>
        <v>407</v>
      </c>
      <c r="B412" s="23"/>
      <c r="C412" s="24">
        <v>1</v>
      </c>
      <c r="D412" t="b" s="25">
        <f>D$4</f>
        <v>1</v>
      </c>
      <c r="E412" s="25">
        <v>0</v>
      </c>
      <c r="F412" s="25">
        <f>(E411/60+G412*'data'!$C$16+H412*OFFSET('data'!$C$17,0,$D$4)-F411*(OFFSET('data'!$C$18,0,$D$4)+'data'!$C$19+OFFSET('data'!$C$20,0,$D$4)))*C411/60+F411</f>
        <v>17.8221812390918</v>
      </c>
      <c r="G412" s="25">
        <f>G411+('data'!$C$19*F411-'data'!$C$16*G411)*C411/60</f>
        <v>112.658069428442</v>
      </c>
      <c r="H412" s="25">
        <f>H411+(OFFSET('data'!$C$20,0,$D$4)*F411-OFFSET('data'!$C$17,0,$D$4)*H411)*C411/60</f>
        <v>61.2559655242021</v>
      </c>
      <c r="I412" s="28">
        <f>$A412/60</f>
        <v>6.78333333333333</v>
      </c>
      <c r="J412" s="25">
        <f>F412/'data'!$C$15*1000</f>
        <v>2.72287585637831</v>
      </c>
      <c r="K412" s="25">
        <f>K411+'data'!$G$21*(J411-K411)/60*C411</f>
        <v>6.255643675874</v>
      </c>
    </row>
    <row r="413" ht="20.05" customHeight="1">
      <c r="A413" s="22">
        <f>$A412+C412</f>
        <v>408</v>
      </c>
      <c r="B413" s="23"/>
      <c r="C413" s="24">
        <v>1</v>
      </c>
      <c r="D413" t="b" s="25">
        <f>D$4</f>
        <v>1</v>
      </c>
      <c r="E413" s="25">
        <v>0</v>
      </c>
      <c r="F413" s="25">
        <f>(E412/60+G413*'data'!$C$16+H413*OFFSET('data'!$C$17,0,$D$4)-F412*(OFFSET('data'!$C$18,0,$D$4)+'data'!$C$19+OFFSET('data'!$C$20,0,$D$4)))*C412/60+F412</f>
        <v>17.7575103424589</v>
      </c>
      <c r="G413" s="25">
        <f>G412+('data'!$C$19*F412-'data'!$C$16*G412)*C412/60</f>
        <v>112.611991157272</v>
      </c>
      <c r="H413" s="25">
        <f>H412+(OFFSET('data'!$C$20,0,$D$4)*F412-OFFSET('data'!$C$17,0,$D$4)*H412)*C412/60</f>
        <v>61.2865799676034</v>
      </c>
      <c r="I413" s="28">
        <f>$A413/60</f>
        <v>6.8</v>
      </c>
      <c r="J413" s="25">
        <f>F413/'data'!$C$15*1000</f>
        <v>2.7129954258805</v>
      </c>
      <c r="K413" s="25">
        <f>K412+'data'!$G$21*(J412-K412)/60*C412</f>
        <v>6.24732950943392</v>
      </c>
    </row>
    <row r="414" ht="20.05" customHeight="1">
      <c r="A414" s="22">
        <f>$A413+C413</f>
        <v>409</v>
      </c>
      <c r="B414" s="23"/>
      <c r="C414" s="24">
        <v>1</v>
      </c>
      <c r="D414" t="b" s="25">
        <f>D$4</f>
        <v>1</v>
      </c>
      <c r="E414" s="25">
        <v>0</v>
      </c>
      <c r="F414" s="25">
        <f>(E413/60+G414*'data'!$C$16+H414*OFFSET('data'!$C$17,0,$D$4)-F413*(OFFSET('data'!$C$18,0,$D$4)+'data'!$C$19+OFFSET('data'!$C$20,0,$D$4)))*C413/60+F413</f>
        <v>17.6935187325571</v>
      </c>
      <c r="G414" s="25">
        <f>G413+('data'!$C$19*F413-'data'!$C$16*G413)*C413/60</f>
        <v>112.565654373614</v>
      </c>
      <c r="H414" s="25">
        <f>H413+(OFFSET('data'!$C$20,0,$D$4)*F413-OFFSET('data'!$C$17,0,$D$4)*H413)*C413/60</f>
        <v>61.3170639184623</v>
      </c>
      <c r="I414" s="28">
        <f>$A414/60</f>
        <v>6.81666666666667</v>
      </c>
      <c r="J414" s="25">
        <f>F414/'data'!$C$15*1000</f>
        <v>2.70321877692408</v>
      </c>
      <c r="K414" s="25">
        <f>K413+'data'!$G$21*(J413-K413)/60*C413</f>
        <v>6.23901165688121</v>
      </c>
    </row>
    <row r="415" ht="20.05" customHeight="1">
      <c r="A415" s="22">
        <f>$A414+C414</f>
        <v>410</v>
      </c>
      <c r="B415" s="23"/>
      <c r="C415" s="24">
        <v>1</v>
      </c>
      <c r="D415" t="b" s="25">
        <f>D$4</f>
        <v>1</v>
      </c>
      <c r="E415" s="25">
        <v>0</v>
      </c>
      <c r="F415" s="25">
        <f>(E414/60+G415*'data'!$C$16+H415*OFFSET('data'!$C$17,0,$D$4)-F414*(OFFSET('data'!$C$18,0,$D$4)+'data'!$C$19+OFFSET('data'!$C$20,0,$D$4)))*C414/60+F414</f>
        <v>17.6301984185527</v>
      </c>
      <c r="G415" s="25">
        <f>G414+('data'!$C$19*F414-'data'!$C$16*G414)*C414/60</f>
        <v>112.519062664278</v>
      </c>
      <c r="H415" s="25">
        <f>H414+(OFFSET('data'!$C$20,0,$D$4)*F414-OFFSET('data'!$C$17,0,$D$4)*H414)*C414/60</f>
        <v>61.3474187327795</v>
      </c>
      <c r="I415" s="28">
        <f>$A415/60</f>
        <v>6.83333333333333</v>
      </c>
      <c r="J415" s="25">
        <f>F415/'data'!$C$15*1000</f>
        <v>2.69354468866811</v>
      </c>
      <c r="K415" s="25">
        <f>K414+'data'!$G$21*(J414-K414)/60*C414</f>
        <v>6.23069037113484</v>
      </c>
    </row>
    <row r="416" ht="20.05" customHeight="1">
      <c r="A416" s="22">
        <f>$A415+C415</f>
        <v>411</v>
      </c>
      <c r="B416" s="23"/>
      <c r="C416" s="24">
        <v>1</v>
      </c>
      <c r="D416" t="b" s="25">
        <f>D$4</f>
        <v>1</v>
      </c>
      <c r="E416" s="25">
        <v>0</v>
      </c>
      <c r="F416" s="25">
        <f>(E415/60+G416*'data'!$C$16+H416*OFFSET('data'!$C$17,0,$D$4)-F415*(OFFSET('data'!$C$18,0,$D$4)+'data'!$C$19+OFFSET('data'!$C$20,0,$D$4)))*C415/60+F415</f>
        <v>17.5675415042387</v>
      </c>
      <c r="G416" s="25">
        <f>G415+('data'!$C$19*F415-'data'!$C$16*G415)*C415/60</f>
        <v>112.472219573239</v>
      </c>
      <c r="H416" s="25">
        <f>H415+(OFFSET('data'!$C$20,0,$D$4)*F415-OFFSET('data'!$C$17,0,$D$4)*H415)*C415/60</f>
        <v>61.3776457506183</v>
      </c>
      <c r="I416" s="28">
        <f>$A416/60</f>
        <v>6.85</v>
      </c>
      <c r="J416" s="25">
        <f>F416/'data'!$C$15*1000</f>
        <v>2.68397195472876</v>
      </c>
      <c r="K416" s="25">
        <f>K415+'data'!$G$21*(J415-K415)/60*C415</f>
        <v>6.22236590164535</v>
      </c>
    </row>
    <row r="417" ht="20.05" customHeight="1">
      <c r="A417" s="22">
        <f>$A416+C416</f>
        <v>412</v>
      </c>
      <c r="B417" s="23"/>
      <c r="C417" s="24">
        <v>1</v>
      </c>
      <c r="D417" t="b" s="25">
        <f>D$4</f>
        <v>1</v>
      </c>
      <c r="E417" s="25">
        <v>0</v>
      </c>
      <c r="F417" s="25">
        <f>(E416/60+G417*'data'!$C$16+H417*OFFSET('data'!$C$17,0,$D$4)-F416*(OFFSET('data'!$C$18,0,$D$4)+'data'!$C$19+OFFSET('data'!$C$20,0,$D$4)))*C416/60+F416</f>
        <v>17.505540186914</v>
      </c>
      <c r="G417" s="25">
        <f>G416+('data'!$C$19*F416-'data'!$C$16*G416)*C416/60</f>
        <v>112.425128602144</v>
      </c>
      <c r="H417" s="25">
        <f>H416+(OFFSET('data'!$C$20,0,$D$4)*F416-OFFSET('data'!$C$17,0,$D$4)*H416)*C416/60</f>
        <v>61.407746296293</v>
      </c>
      <c r="I417" s="28">
        <f>$A417/60</f>
        <v>6.86666666666667</v>
      </c>
      <c r="J417" s="25">
        <f>F417/'data'!$C$15*1000</f>
        <v>2.67449938300803</v>
      </c>
      <c r="K417" s="25">
        <f>K416+'data'!$G$21*(J416-K416)/60*C416</f>
        <v>6.21403849443707</v>
      </c>
    </row>
    <row r="418" ht="20.05" customHeight="1">
      <c r="A418" s="22">
        <f>$A417+C417</f>
        <v>413</v>
      </c>
      <c r="B418" s="23"/>
      <c r="C418" s="24">
        <v>1</v>
      </c>
      <c r="D418" t="b" s="25">
        <f>D$4</f>
        <v>1</v>
      </c>
      <c r="E418" s="25">
        <v>0</v>
      </c>
      <c r="F418" s="25">
        <f>(E417/60+G418*'data'!$C$16+H418*OFFSET('data'!$C$17,0,$D$4)-F417*(OFFSET('data'!$C$18,0,$D$4)+'data'!$C$19+OFFSET('data'!$C$20,0,$D$4)))*C417/60+F417</f>
        <v>17.4441867562755</v>
      </c>
      <c r="G418" s="25">
        <f>G417+('data'!$C$19*F417-'data'!$C$16*G417)*C417/60</f>
        <v>112.377793210817</v>
      </c>
      <c r="H418" s="25">
        <f>H417+(OFFSET('data'!$C$20,0,$D$4)*F417-OFFSET('data'!$C$17,0,$D$4)*H417)*C417/60</f>
        <v>61.4377216785553</v>
      </c>
      <c r="I418" s="28">
        <f>$A418/60</f>
        <v>6.88333333333333</v>
      </c>
      <c r="J418" s="25">
        <f>F418/'data'!$C$15*1000</f>
        <v>2.66512579552452</v>
      </c>
      <c r="K418" s="25">
        <f>K417+'data'!$G$21*(J417-K417)/60*C417</f>
        <v>6.20570839214979</v>
      </c>
    </row>
    <row r="419" ht="20.05" customHeight="1">
      <c r="A419" s="22">
        <f>$A418+C418</f>
        <v>414</v>
      </c>
      <c r="B419" s="23"/>
      <c r="C419" s="24">
        <v>1</v>
      </c>
      <c r="D419" t="b" s="25">
        <f>D$4</f>
        <v>1</v>
      </c>
      <c r="E419" s="25">
        <v>0</v>
      </c>
      <c r="F419" s="25">
        <f>(E418/60+G419*'data'!$C$16+H419*OFFSET('data'!$C$17,0,$D$4)-F418*(OFFSET('data'!$C$18,0,$D$4)+'data'!$C$19+OFFSET('data'!$C$20,0,$D$4)))*C418/60+F418</f>
        <v>17.3834735933236</v>
      </c>
      <c r="G419" s="25">
        <f>G418+('data'!$C$19*F418-'data'!$C$16*G418)*C418/60</f>
        <v>112.330216817753</v>
      </c>
      <c r="H419" s="25">
        <f>H418+(OFFSET('data'!$C$20,0,$D$4)*F418-OFFSET('data'!$C$17,0,$D$4)*H418)*C418/60</f>
        <v>61.4675731907789</v>
      </c>
      <c r="I419" s="28">
        <f>$A419/60</f>
        <v>6.9</v>
      </c>
      <c r="J419" s="25">
        <f>F419/'data'!$C$15*1000</f>
        <v>2.65585002824619</v>
      </c>
      <c r="K419" s="25">
        <f>K418+'data'!$G$21*(J418-K418)/60*C418</f>
        <v>6.19737583407995</v>
      </c>
    </row>
    <row r="420" ht="20.05" customHeight="1">
      <c r="A420" s="22">
        <f>$A419+C419</f>
        <v>415</v>
      </c>
      <c r="B420" s="23"/>
      <c r="C420" s="24">
        <v>1</v>
      </c>
      <c r="D420" t="b" s="25">
        <f>D$4</f>
        <v>1</v>
      </c>
      <c r="E420" s="25">
        <v>0</v>
      </c>
      <c r="F420" s="25">
        <f>(E419/60+G420*'data'!$C$16+H420*OFFSET('data'!$C$17,0,$D$4)-F419*(OFFSET('data'!$C$18,0,$D$4)+'data'!$C$19+OFFSET('data'!$C$20,0,$D$4)))*C419/60+F419</f>
        <v>17.3233931692808</v>
      </c>
      <c r="G420" s="25">
        <f>G419+('data'!$C$19*F419-'data'!$C$16*G419)*C419/60</f>
        <v>112.282402800605</v>
      </c>
      <c r="H420" s="25">
        <f>H419+(OFFSET('data'!$C$20,0,$D$4)*F419-OFFSET('data'!$C$17,0,$D$4)*H419)*C419/60</f>
        <v>61.4973021111413</v>
      </c>
      <c r="I420" s="28">
        <f>$A420/60</f>
        <v>6.91666666666667</v>
      </c>
      <c r="J420" s="25">
        <f>F420/'data'!$C$15*1000</f>
        <v>2.64667093092513</v>
      </c>
      <c r="K420" s="25">
        <f>K419+'data'!$G$21*(J419-K419)/60*C419</f>
        <v>6.18904105622134</v>
      </c>
    </row>
    <row r="421" ht="20.05" customHeight="1">
      <c r="A421" s="22">
        <f>$A420+C420</f>
        <v>416</v>
      </c>
      <c r="B421" s="23"/>
      <c r="C421" s="24">
        <v>1</v>
      </c>
      <c r="D421" t="b" s="25">
        <f>D$4</f>
        <v>1</v>
      </c>
      <c r="E421" s="25">
        <v>0</v>
      </c>
      <c r="F421" s="25">
        <f>(E420/60+G421*'data'!$C$16+H421*OFFSET('data'!$C$17,0,$D$4)-F420*(OFFSET('data'!$C$18,0,$D$4)+'data'!$C$19+OFFSET('data'!$C$20,0,$D$4)))*C420/60+F420</f>
        <v>17.2639380445225</v>
      </c>
      <c r="G421" s="25">
        <f>G420+('data'!$C$19*F420-'data'!$C$16*G420)*C420/60</f>
        <v>112.234354496674</v>
      </c>
      <c r="H421" s="25">
        <f>H420+(OFFSET('data'!$C$20,0,$D$4)*F420-OFFSET('data'!$C$17,0,$D$4)*H420)*C420/60</f>
        <v>61.5269097028039</v>
      </c>
      <c r="I421" s="28">
        <f>$A421/60</f>
        <v>6.93333333333333</v>
      </c>
      <c r="J421" s="25">
        <f>F421/'data'!$C$15*1000</f>
        <v>2.63758736693425</v>
      </c>
      <c r="K421" s="25">
        <f>K420+'data'!$G$21*(J420-K420)/60*C420</f>
        <v>6.1807042913053</v>
      </c>
    </row>
    <row r="422" ht="20.05" customHeight="1">
      <c r="A422" s="22">
        <f>$A421+C421</f>
        <v>417</v>
      </c>
      <c r="B422" s="23"/>
      <c r="C422" s="24">
        <v>1</v>
      </c>
      <c r="D422" t="b" s="25">
        <f>D$4</f>
        <v>1</v>
      </c>
      <c r="E422" s="25">
        <v>0</v>
      </c>
      <c r="F422" s="25">
        <f>(E421/60+G422*'data'!$C$16+H422*OFFSET('data'!$C$17,0,$D$4)-F421*(OFFSET('data'!$C$18,0,$D$4)+'data'!$C$19+OFFSET('data'!$C$20,0,$D$4)))*C421/60+F421</f>
        <v>17.2051008675213</v>
      </c>
      <c r="G422" s="25">
        <f>G421+('data'!$C$19*F421-'data'!$C$16*G421)*C421/60</f>
        <v>112.186075203381</v>
      </c>
      <c r="H422" s="25">
        <f>H421+(OFFSET('data'!$C$20,0,$D$4)*F421-OFFSET('data'!$C$17,0,$D$4)*H421)*C421/60</f>
        <v>61.5563972140898</v>
      </c>
      <c r="I422" s="28">
        <f>$A422/60</f>
        <v>6.95</v>
      </c>
      <c r="J422" s="25">
        <f>F422/'data'!$C$15*1000</f>
        <v>2.62859821310596</v>
      </c>
      <c r="K422" s="25">
        <f>K421+'data'!$G$21*(J421-K421)/60*C421</f>
        <v>6.17236576884047</v>
      </c>
    </row>
    <row r="423" ht="20.05" customHeight="1">
      <c r="A423" s="22">
        <f>$A422+C422</f>
        <v>418</v>
      </c>
      <c r="B423" s="23"/>
      <c r="C423" s="24">
        <v>1</v>
      </c>
      <c r="D423" t="b" s="25">
        <f>D$4</f>
        <v>1</v>
      </c>
      <c r="E423" s="25">
        <v>0</v>
      </c>
      <c r="F423" s="25">
        <f>(E422/60+G423*'data'!$C$16+H423*OFFSET('data'!$C$17,0,$D$4)-F422*(OFFSET('data'!$C$18,0,$D$4)+'data'!$C$19+OFFSET('data'!$C$20,0,$D$4)))*C422/60+F422</f>
        <v>17.1468743738031</v>
      </c>
      <c r="G423" s="25">
        <f>G422+('data'!$C$19*F422-'data'!$C$16*G422)*C422/60</f>
        <v>112.137568178745</v>
      </c>
      <c r="H423" s="25">
        <f>H422+(OFFSET('data'!$C$20,0,$D$4)*F422-OFFSET('data'!$C$17,0,$D$4)*H422)*C422/60</f>
        <v>61.5857658786594</v>
      </c>
      <c r="I423" s="28">
        <f>$A423/60</f>
        <v>6.96666666666667</v>
      </c>
      <c r="J423" s="25">
        <f>F423/'data'!$C$15*1000</f>
        <v>2.61970235957266</v>
      </c>
      <c r="K423" s="25">
        <f>K422+'data'!$G$21*(J422-K422)/60*C422</f>
        <v>6.16402571515205</v>
      </c>
    </row>
    <row r="424" ht="20.05" customHeight="1">
      <c r="A424" s="22">
        <f>$A423+C423</f>
        <v>419</v>
      </c>
      <c r="B424" s="23"/>
      <c r="C424" s="24">
        <v>1</v>
      </c>
      <c r="D424" t="b" s="25">
        <f>D$4</f>
        <v>1</v>
      </c>
      <c r="E424" s="25">
        <v>0</v>
      </c>
      <c r="F424" s="25">
        <f>(E423/60+G424*'data'!$C$16+H424*OFFSET('data'!$C$17,0,$D$4)-F423*(OFFSET('data'!$C$18,0,$D$4)+'data'!$C$19+OFFSET('data'!$C$20,0,$D$4)))*C423/60+F423</f>
        <v>17.0892513849159</v>
      </c>
      <c r="G424" s="25">
        <f>G423+('data'!$C$19*F423-'data'!$C$16*G423)*C423/60</f>
        <v>112.088836641845</v>
      </c>
      <c r="H424" s="25">
        <f>H423+(OFFSET('data'!$C$20,0,$D$4)*F423-OFFSET('data'!$C$17,0,$D$4)*H423)*C423/60</f>
        <v>61.6150169156841</v>
      </c>
      <c r="I424" s="28">
        <f>$A424/60</f>
        <v>6.98333333333333</v>
      </c>
      <c r="J424" s="25">
        <f>F424/'data'!$C$15*1000</f>
        <v>2.61089870960925</v>
      </c>
      <c r="K424" s="25">
        <f>K423+'data'!$G$21*(J423-K423)/60*C423</f>
        <v>6.15568435342057</v>
      </c>
    </row>
    <row r="425" ht="20.05" customHeight="1">
      <c r="A425" s="22">
        <f>$A424+C424</f>
        <v>420</v>
      </c>
      <c r="B425" s="23"/>
      <c r="C425" s="24">
        <v>1</v>
      </c>
      <c r="D425" t="b" s="25">
        <f>D$4</f>
        <v>1</v>
      </c>
      <c r="E425" s="25">
        <v>0</v>
      </c>
      <c r="F425" s="25">
        <f>(E424/60+G425*'data'!$C$16+H425*OFFSET('data'!$C$17,0,$D$4)-F424*(OFFSET('data'!$C$18,0,$D$4)+'data'!$C$19+OFFSET('data'!$C$20,0,$D$4)))*C424/60+F424</f>
        <v>17.0322248074109</v>
      </c>
      <c r="G425" s="25">
        <f>G424+('data'!$C$19*F424-'data'!$C$16*G424)*C424/60</f>
        <v>112.039883773287</v>
      </c>
      <c r="H425" s="25">
        <f>H424+(OFFSET('data'!$C$20,0,$D$4)*F424-OFFSET('data'!$C$17,0,$D$4)*H424)*C424/60</f>
        <v>61.6441515300178</v>
      </c>
      <c r="I425" s="28">
        <f>$A425/60</f>
        <v>7</v>
      </c>
      <c r="J425" s="25">
        <f>F425/'data'!$C$15*1000</f>
        <v>2.60218617947744</v>
      </c>
      <c r="K425" s="25">
        <f>K424+'data'!$G$21*(J424-K424)/60*C424</f>
        <v>6.14734190372025</v>
      </c>
    </row>
    <row r="426" ht="20.05" customHeight="1">
      <c r="A426" s="22">
        <f>$A425+C425</f>
        <v>421</v>
      </c>
      <c r="B426" s="23"/>
      <c r="C426" s="24">
        <v>1</v>
      </c>
      <c r="D426" t="b" s="25">
        <f>D$4</f>
        <v>1</v>
      </c>
      <c r="E426" s="25">
        <v>0</v>
      </c>
      <c r="F426" s="25">
        <f>(E425/60+G426*'data'!$C$16+H426*OFFSET('data'!$C$17,0,$D$4)-F425*(OFFSET('data'!$C$18,0,$D$4)+'data'!$C$19+OFFSET('data'!$C$20,0,$D$4)))*C425/60+F425</f>
        <v>16.9757876318353</v>
      </c>
      <c r="G426" s="25">
        <f>G425+('data'!$C$19*F425-'data'!$C$16*G425)*C425/60</f>
        <v>111.990712715655</v>
      </c>
      <c r="H426" s="25">
        <f>H425+(OFFSET('data'!$C$20,0,$D$4)*F425-OFFSET('data'!$C$17,0,$D$4)*H425)*C425/60</f>
        <v>61.6731709123666</v>
      </c>
      <c r="I426" s="28">
        <f>$A426/60</f>
        <v>7.01666666666667</v>
      </c>
      <c r="J426" s="25">
        <f>F426/'data'!$C$15*1000</f>
        <v>2.59356369827183</v>
      </c>
      <c r="K426" s="25">
        <f>K425+'data'!$G$21*(J425-K425)/60*C425</f>
        <v>6.13899858305686</v>
      </c>
    </row>
    <row r="427" ht="20.05" customHeight="1">
      <c r="A427" s="22">
        <f>$A426+C426</f>
        <v>422</v>
      </c>
      <c r="B427" s="23"/>
      <c r="C427" s="24">
        <v>1</v>
      </c>
      <c r="D427" t="b" s="25">
        <f>D$4</f>
        <v>1</v>
      </c>
      <c r="E427" s="25">
        <v>0</v>
      </c>
      <c r="F427" s="25">
        <f>(E426/60+G427*'data'!$C$16+H427*OFFSET('data'!$C$17,0,$D$4)-F426*(OFFSET('data'!$C$18,0,$D$4)+'data'!$C$19+OFFSET('data'!$C$20,0,$D$4)))*C426/60+F426</f>
        <v>16.9199329317374</v>
      </c>
      <c r="G427" s="25">
        <f>G426+('data'!$C$19*F426-'data'!$C$16*G426)*C426/60</f>
        <v>111.941326573964</v>
      </c>
      <c r="H427" s="25">
        <f>H426+(OFFSET('data'!$C$20,0,$D$4)*F426-OFFSET('data'!$C$17,0,$D$4)*H426)*C426/60</f>
        <v>61.7020762394561</v>
      </c>
      <c r="I427" s="28">
        <f>$A427/60</f>
        <v>7.03333333333333</v>
      </c>
      <c r="J427" s="25">
        <f>F427/'data'!$C$15*1000</f>
        <v>2.58503020776797</v>
      </c>
      <c r="K427" s="25">
        <f>K426+'data'!$G$21*(J426-K426)/60*C426</f>
        <v>6.13065460540515</v>
      </c>
    </row>
    <row r="428" ht="20.05" customHeight="1">
      <c r="A428" s="22">
        <f>$A427+C427</f>
        <v>423</v>
      </c>
      <c r="B428" s="23"/>
      <c r="C428" s="24">
        <v>1</v>
      </c>
      <c r="D428" t="b" s="25">
        <f>D$4</f>
        <v>1</v>
      </c>
      <c r="E428" s="25">
        <v>0</v>
      </c>
      <c r="F428" s="25">
        <f>(E427/60+G428*'data'!$C$16+H428*OFFSET('data'!$C$17,0,$D$4)-F427*(OFFSET('data'!$C$18,0,$D$4)+'data'!$C$19+OFFSET('data'!$C$20,0,$D$4)))*C427/60+F427</f>
        <v>16.8646538626833</v>
      </c>
      <c r="G428" s="25">
        <f>G427+('data'!$C$19*F427-'data'!$C$16*G427)*C427/60</f>
        <v>111.891728416106</v>
      </c>
      <c r="H428" s="25">
        <f>H427+(OFFSET('data'!$C$20,0,$D$4)*F427-OFFSET('data'!$C$17,0,$D$4)*H427)*C427/60</f>
        <v>61.730868674197</v>
      </c>
      <c r="I428" s="28">
        <f>$A428/60</f>
        <v>7.05</v>
      </c>
      <c r="J428" s="25">
        <f>F428/'data'!$C$15*1000</f>
        <v>2.5765846622721</v>
      </c>
      <c r="K428" s="25">
        <f>K427+'data'!$G$21*(J427-K427)/60*C427</f>
        <v>6.12231018174581</v>
      </c>
    </row>
    <row r="429" ht="20.05" customHeight="1">
      <c r="A429" s="22">
        <f>$A428+C428</f>
        <v>424</v>
      </c>
      <c r="B429" s="23"/>
      <c r="C429" s="24">
        <v>1</v>
      </c>
      <c r="D429" t="b" s="25">
        <f>D$4</f>
        <v>1</v>
      </c>
      <c r="E429" s="25">
        <v>0</v>
      </c>
      <c r="F429" s="25">
        <f>(E428/60+G429*'data'!$C$16+H429*OFFSET('data'!$C$17,0,$D$4)-F428*(OFFSET('data'!$C$18,0,$D$4)+'data'!$C$19+OFFSET('data'!$C$20,0,$D$4)))*C428/60+F428</f>
        <v>16.8099436612855</v>
      </c>
      <c r="G429" s="25">
        <f>G428+('data'!$C$19*F428-'data'!$C$16*G428)*C428/60</f>
        <v>111.841921273288</v>
      </c>
      <c r="H429" s="25">
        <f>H428+(OFFSET('data'!$C$20,0,$D$4)*F428-OFFSET('data'!$C$17,0,$D$4)*H428)*C428/60</f>
        <v>61.7595493658488</v>
      </c>
      <c r="I429" s="28">
        <f>$A429/60</f>
        <v>7.06666666666667</v>
      </c>
      <c r="J429" s="25">
        <f>F429/'data'!$C$15*1000</f>
        <v>2.56822602847272</v>
      </c>
      <c r="K429" s="25">
        <f>K428+'data'!$G$21*(J428-K428)/60*C428</f>
        <v>6.11396552010202</v>
      </c>
    </row>
    <row r="430" ht="20.05" customHeight="1">
      <c r="A430" s="22">
        <f>$A429+C429</f>
        <v>425</v>
      </c>
      <c r="B430" s="23"/>
      <c r="C430" s="24">
        <v>1</v>
      </c>
      <c r="D430" t="b" s="25">
        <f>D$4</f>
        <v>1</v>
      </c>
      <c r="E430" s="25">
        <v>0</v>
      </c>
      <c r="F430" s="25">
        <f>(E429/60+G430*'data'!$C$16+H430*OFFSET('data'!$C$17,0,$D$4)-F429*(OFFSET('data'!$C$18,0,$D$4)+'data'!$C$19+OFFSET('data'!$C$20,0,$D$4)))*C429/60+F429</f>
        <v>16.7557956442424</v>
      </c>
      <c r="G430" s="25">
        <f>G429+('data'!$C$19*F429-'data'!$C$16*G429)*C429/60</f>
        <v>111.791908140469</v>
      </c>
      <c r="H430" s="25">
        <f>H429+(OFFSET('data'!$C$20,0,$D$4)*F429-OFFSET('data'!$C$17,0,$D$4)*H429)*C429/60</f>
        <v>61.7881194501813</v>
      </c>
      <c r="I430" s="28">
        <f>$A430/60</f>
        <v>7.08333333333333</v>
      </c>
      <c r="J430" s="25">
        <f>F430/'data'!$C$15*1000</f>
        <v>2.5599532852939</v>
      </c>
      <c r="K430" s="25">
        <f>K429+'data'!$G$21*(J429-K429)/60*C429</f>
        <v>6.10562082557557</v>
      </c>
    </row>
    <row r="431" ht="20.05" customHeight="1">
      <c r="A431" s="22">
        <f>$A430+C430</f>
        <v>426</v>
      </c>
      <c r="B431" s="23"/>
      <c r="C431" s="24">
        <v>1</v>
      </c>
      <c r="D431" t="b" s="25">
        <f>D$4</f>
        <v>1</v>
      </c>
      <c r="E431" s="25">
        <v>0</v>
      </c>
      <c r="F431" s="25">
        <f>(E430/60+G431*'data'!$C$16+H431*OFFSET('data'!$C$17,0,$D$4)-F430*(OFFSET('data'!$C$18,0,$D$4)+'data'!$C$19+OFFSET('data'!$C$20,0,$D$4)))*C430/60+F430</f>
        <v>16.702203207390</v>
      </c>
      <c r="G431" s="25">
        <f>G430+('data'!$C$19*F430-'data'!$C$16*G430)*C430/60</f>
        <v>111.741691976788</v>
      </c>
      <c r="H431" s="25">
        <f>H430+(OFFSET('data'!$C$20,0,$D$4)*F430-OFFSET('data'!$C$17,0,$D$4)*H430)*C430/60</f>
        <v>61.8165800496344</v>
      </c>
      <c r="I431" s="28">
        <f>$A431/60</f>
        <v>7.1</v>
      </c>
      <c r="J431" s="25">
        <f>F431/'data'!$C$15*1000</f>
        <v>2.55176542375034</v>
      </c>
      <c r="K431" s="25">
        <f>K430+'data'!$G$21*(J430-K430)/60*C430</f>
        <v>6.09727630038249</v>
      </c>
    </row>
    <row r="432" ht="20.05" customHeight="1">
      <c r="A432" s="22">
        <f>$A431+C431</f>
        <v>427</v>
      </c>
      <c r="B432" s="23"/>
      <c r="C432" s="24">
        <v>1</v>
      </c>
      <c r="D432" t="b" s="25">
        <f>D$4</f>
        <v>1</v>
      </c>
      <c r="E432" s="25">
        <v>0</v>
      </c>
      <c r="F432" s="25">
        <f>(E431/60+G432*'data'!$C$16+H432*OFFSET('data'!$C$17,0,$D$4)-F431*(OFFSET('data'!$C$18,0,$D$4)+'data'!$C$19+OFFSET('data'!$C$20,0,$D$4)))*C431/60+F431</f>
        <v>16.6491598247641</v>
      </c>
      <c r="G432" s="25">
        <f>G431+('data'!$C$19*F431-'data'!$C$16*G431)*C431/60</f>
        <v>111.691275705988</v>
      </c>
      <c r="H432" s="25">
        <f>H431+(OFFSET('data'!$C$20,0,$D$4)*F431-OFFSET('data'!$C$17,0,$D$4)*H431)*C431/60</f>
        <v>61.8449322734759</v>
      </c>
      <c r="I432" s="28">
        <f>$A432/60</f>
        <v>7.11666666666667</v>
      </c>
      <c r="J432" s="25">
        <f>F432/'data'!$C$15*1000</f>
        <v>2.54366144680414</v>
      </c>
      <c r="K432" s="25">
        <f>K431+'data'!$G$21*(J431-K431)/60*C431</f>
        <v>6.08893214388832</v>
      </c>
    </row>
    <row r="433" ht="20.05" customHeight="1">
      <c r="A433" s="22">
        <f>$A432+C432</f>
        <v>428</v>
      </c>
      <c r="B433" s="23"/>
      <c r="C433" s="24">
        <v>1</v>
      </c>
      <c r="D433" t="b" s="25">
        <f>D$4</f>
        <v>1</v>
      </c>
      <c r="E433" s="25">
        <v>0</v>
      </c>
      <c r="F433" s="25">
        <f>(E432/60+G433*'data'!$C$16+H433*OFFSET('data'!$C$17,0,$D$4)-F432*(OFFSET('data'!$C$18,0,$D$4)+'data'!$C$19+OFFSET('data'!$C$20,0,$D$4)))*C432/60+F432</f>
        <v>16.5966590476742</v>
      </c>
      <c r="G433" s="25">
        <f>G432+('data'!$C$19*F432-'data'!$C$16*G432)*C432/60</f>
        <v>111.640662216838</v>
      </c>
      <c r="H433" s="25">
        <f>H432+(OFFSET('data'!$C$20,0,$D$4)*F432-OFFSET('data'!$C$17,0,$D$4)*H432)*C432/60</f>
        <v>61.8731772179575</v>
      </c>
      <c r="I433" s="28">
        <f>$A433/60</f>
        <v>7.13333333333333</v>
      </c>
      <c r="J433" s="25">
        <f>F433/'data'!$C$15*1000</f>
        <v>2.53564036922326</v>
      </c>
      <c r="K433" s="25">
        <f>K432+'data'!$G$21*(J432-K432)/60*C432</f>
        <v>6.08058855264294</v>
      </c>
    </row>
    <row r="434" ht="20.05" customHeight="1">
      <c r="A434" s="22">
        <f>$A433+C433</f>
        <v>429</v>
      </c>
      <c r="B434" s="23"/>
      <c r="C434" s="24">
        <v>1</v>
      </c>
      <c r="D434" t="b" s="25">
        <f>D$4</f>
        <v>1</v>
      </c>
      <c r="E434" s="25">
        <v>0</v>
      </c>
      <c r="F434" s="25">
        <f>(E433/60+G434*'data'!$C$16+H434*OFFSET('data'!$C$17,0,$D$4)-F433*(OFFSET('data'!$C$18,0,$D$4)+'data'!$C$19+OFFSET('data'!$C$20,0,$D$4)))*C433/60+F433</f>
        <v>16.5446945037878</v>
      </c>
      <c r="G434" s="25">
        <f>G433+('data'!$C$19*F433-'data'!$C$16*G433)*C433/60</f>
        <v>111.589854363546</v>
      </c>
      <c r="H434" s="25">
        <f>H433+(OFFSET('data'!$C$20,0,$D$4)*F433-OFFSET('data'!$C$17,0,$D$4)*H433)*C433/60</f>
        <v>61.9013159664687</v>
      </c>
      <c r="I434" s="28">
        <f>$A434/60</f>
        <v>7.15</v>
      </c>
      <c r="J434" s="25">
        <f>F434/'data'!$C$15*1000</f>
        <v>2.52770121744168</v>
      </c>
      <c r="K434" s="25">
        <f>K433+'data'!$G$21*(J433-K433)/60*C433</f>
        <v>6.07224572041497</v>
      </c>
    </row>
    <row r="435" ht="20.05" customHeight="1">
      <c r="A435" s="22">
        <f>$A434+C434</f>
        <v>430</v>
      </c>
      <c r="B435" s="23"/>
      <c r="C435" s="24">
        <v>1</v>
      </c>
      <c r="D435" t="b" s="25">
        <f>D$4</f>
        <v>1</v>
      </c>
      <c r="E435" s="25">
        <v>0</v>
      </c>
      <c r="F435" s="25">
        <f>(E434/60+G435*'data'!$C$16+H435*OFFSET('data'!$C$17,0,$D$4)-F434*(OFFSET('data'!$C$18,0,$D$4)+'data'!$C$19+OFFSET('data'!$C$20,0,$D$4)))*C434/60+F434</f>
        <v>16.4932598962262</v>
      </c>
      <c r="G435" s="25">
        <f>G434+('data'!$C$19*F434-'data'!$C$16*G434)*C434/60</f>
        <v>111.538854966168</v>
      </c>
      <c r="H435" s="25">
        <f>H434+(OFFSET('data'!$C$20,0,$D$4)*F434-OFFSET('data'!$C$17,0,$D$4)*H434)*C434/60</f>
        <v>61.9293495896895</v>
      </c>
      <c r="I435" s="28">
        <f>$A435/60</f>
        <v>7.16666666666667</v>
      </c>
      <c r="J435" s="25">
        <f>F435/'data'!$C$15*1000</f>
        <v>2.51984302942121</v>
      </c>
      <c r="K435" s="25">
        <f>K434+'data'!$G$21*(J434-K434)/60*C434</f>
        <v>6.06390383822578</v>
      </c>
    </row>
    <row r="436" ht="20.05" customHeight="1">
      <c r="A436" s="22">
        <f>$A435+C435</f>
        <v>431</v>
      </c>
      <c r="B436" s="23"/>
      <c r="C436" s="24">
        <v>1</v>
      </c>
      <c r="D436" t="b" s="25">
        <f>D$4</f>
        <v>1</v>
      </c>
      <c r="E436" s="25">
        <v>0</v>
      </c>
      <c r="F436" s="25">
        <f>(E435/60+G436*'data'!$C$16+H436*OFFSET('data'!$C$17,0,$D$4)-F435*(OFFSET('data'!$C$18,0,$D$4)+'data'!$C$19+OFFSET('data'!$C$20,0,$D$4)))*C435/60+F435</f>
        <v>16.4423490026703</v>
      </c>
      <c r="G436" s="25">
        <f>G435+('data'!$C$19*F435-'data'!$C$16*G435)*C435/60</f>
        <v>111.487666811014</v>
      </c>
      <c r="H436" s="25">
        <f>H435+(OFFSET('data'!$C$20,0,$D$4)*F435-OFFSET('data'!$C$17,0,$D$4)*H435)*C435/60</f>
        <v>61.9572791457405</v>
      </c>
      <c r="I436" s="28">
        <f>$A436/60</f>
        <v>7.18333333333333</v>
      </c>
      <c r="J436" s="25">
        <f>F436/'data'!$C$15*1000</f>
        <v>2.51206485451487</v>
      </c>
      <c r="K436" s="25">
        <f>K435+'data'!$G$21*(J435-K435)/60*C435</f>
        <v>6.05556309438307</v>
      </c>
    </row>
    <row r="437" ht="20.05" customHeight="1">
      <c r="A437" s="22">
        <f>$A436+C436</f>
        <v>432</v>
      </c>
      <c r="B437" s="23"/>
      <c r="C437" s="24">
        <v>1</v>
      </c>
      <c r="D437" t="b" s="25">
        <f>D$4</f>
        <v>1</v>
      </c>
      <c r="E437" s="25">
        <v>0</v>
      </c>
      <c r="F437" s="25">
        <f>(E436/60+G437*'data'!$C$16+H437*OFFSET('data'!$C$17,0,$D$4)-F436*(OFFSET('data'!$C$18,0,$D$4)+'data'!$C$19+OFFSET('data'!$C$20,0,$D$4)))*C436/60+F436</f>
        <v>16.3919556744776</v>
      </c>
      <c r="G437" s="25">
        <f>G436+('data'!$C$19*F436-'data'!$C$16*G436)*C436/60</f>
        <v>111.436292651048</v>
      </c>
      <c r="H437" s="25">
        <f>H436+(OFFSET('data'!$C$20,0,$D$4)*F436-OFFSET('data'!$C$17,0,$D$4)*H436)*C436/60</f>
        <v>61.9851056803318</v>
      </c>
      <c r="I437" s="28">
        <f>$A437/60</f>
        <v>7.2</v>
      </c>
      <c r="J437" s="25">
        <f>F437/'data'!$C$15*1000</f>
        <v>2.50436575333205</v>
      </c>
      <c r="K437" s="25">
        <f>K436+'data'!$G$21*(J436-K436)/60*C436</f>
        <v>6.04722367451409</v>
      </c>
    </row>
    <row r="438" ht="20.05" customHeight="1">
      <c r="A438" s="22">
        <f>$A437+C437</f>
        <v>433</v>
      </c>
      <c r="B438" s="23"/>
      <c r="C438" s="24">
        <v>1</v>
      </c>
      <c r="D438" t="b" s="25">
        <f>D$4</f>
        <v>1</v>
      </c>
      <c r="E438" s="25">
        <v>0</v>
      </c>
      <c r="F438" s="25">
        <f>(E437/60+G438*'data'!$C$16+H438*OFFSET('data'!$C$17,0,$D$4)-F437*(OFFSET('data'!$C$18,0,$D$4)+'data'!$C$19+OFFSET('data'!$C$20,0,$D$4)))*C437/60+F437</f>
        <v>16.3420738358093</v>
      </c>
      <c r="G438" s="25">
        <f>G437+('data'!$C$19*F437-'data'!$C$16*G437)*C437/60</f>
        <v>111.384735206282</v>
      </c>
      <c r="H438" s="25">
        <f>H437+(OFFSET('data'!$C$20,0,$D$4)*F437-OFFSET('data'!$C$17,0,$D$4)*H437)*C437/60</f>
        <v>62.0128302269099</v>
      </c>
      <c r="I438" s="28">
        <f>$A438/60</f>
        <v>7.21666666666667</v>
      </c>
      <c r="J438" s="25">
        <f>F438/'data'!$C$15*1000</f>
        <v>2.49674479760505</v>
      </c>
      <c r="K438" s="25">
        <f>K437+'data'!$G$21*(J437-K437)/60*C437</f>
        <v>6.03888576159841</v>
      </c>
    </row>
    <row r="439" ht="20.05" customHeight="1">
      <c r="A439" s="22">
        <f>$A438+C438</f>
        <v>434</v>
      </c>
      <c r="B439" s="23"/>
      <c r="C439" s="24">
        <v>1</v>
      </c>
      <c r="D439" t="b" s="25">
        <f>D$4</f>
        <v>1</v>
      </c>
      <c r="E439" s="25">
        <v>0</v>
      </c>
      <c r="F439" s="25">
        <f>(E438/60+G439*'data'!$C$16+H439*OFFSET('data'!$C$17,0,$D$4)-F438*(OFFSET('data'!$C$18,0,$D$4)+'data'!$C$19+OFFSET('data'!$C$20,0,$D$4)))*C438/60+F438</f>
        <v>16.2926974827679</v>
      </c>
      <c r="G439" s="25">
        <f>G438+('data'!$C$19*F438-'data'!$C$16*G438)*C438/60</f>
        <v>111.332997164168</v>
      </c>
      <c r="H439" s="25">
        <f>H438+(OFFSET('data'!$C$20,0,$D$4)*F438-OFFSET('data'!$C$17,0,$D$4)*H438)*C438/60</f>
        <v>62.0404538068028</v>
      </c>
      <c r="I439" s="28">
        <f>$A439/60</f>
        <v>7.23333333333333</v>
      </c>
      <c r="J439" s="25">
        <f>F439/'data'!$C$15*1000</f>
        <v>2.4892010700574</v>
      </c>
      <c r="K439" s="25">
        <f>K438+'data'!$G$21*(J438-K438)/60*C438</f>
        <v>6.03054953600035</v>
      </c>
    </row>
    <row r="440" ht="20.05" customHeight="1">
      <c r="A440" s="22">
        <f>$A439+C439</f>
        <v>435</v>
      </c>
      <c r="B440" s="23"/>
      <c r="C440" s="24">
        <v>1</v>
      </c>
      <c r="D440" t="b" s="25">
        <f>D$4</f>
        <v>1</v>
      </c>
      <c r="E440" s="25">
        <v>0</v>
      </c>
      <c r="F440" s="25">
        <f>(E439/60+G440*'data'!$C$16+H440*OFFSET('data'!$C$17,0,$D$4)-F439*(OFFSET('data'!$C$18,0,$D$4)+'data'!$C$19+OFFSET('data'!$C$20,0,$D$4)))*C439/60+F439</f>
        <v>16.243820682545</v>
      </c>
      <c r="G440" s="25">
        <f>G439+('data'!$C$19*F439-'data'!$C$16*G439)*C439/60</f>
        <v>111.281081179983</v>
      </c>
      <c r="H440" s="25">
        <f>H439+(OFFSET('data'!$C$20,0,$D$4)*F439-OFFSET('data'!$C$17,0,$D$4)*H439)*C439/60</f>
        <v>62.0679774293638</v>
      </c>
      <c r="I440" s="28">
        <f>$A440/60</f>
        <v>7.25</v>
      </c>
      <c r="J440" s="25">
        <f>F440/'data'!$C$15*1000</f>
        <v>2.48173366427365</v>
      </c>
      <c r="K440" s="25">
        <f>K439+'data'!$G$21*(J439-K439)/60*C439</f>
        <v>6.022215175501</v>
      </c>
    </row>
    <row r="441" ht="20.05" customHeight="1">
      <c r="A441" s="22">
        <f>$A440+C440</f>
        <v>436</v>
      </c>
      <c r="B441" s="23"/>
      <c r="C441" s="24">
        <v>1</v>
      </c>
      <c r="D441" t="b" s="25">
        <f>D$4</f>
        <v>1</v>
      </c>
      <c r="E441" s="25">
        <v>0</v>
      </c>
      <c r="F441" s="25">
        <f>(E440/60+G441*'data'!$C$16+H441*OFFSET('data'!$C$17,0,$D$4)-F440*(OFFSET('data'!$C$18,0,$D$4)+'data'!$C$19+OFFSET('data'!$C$20,0,$D$4)))*C440/60+F440</f>
        <v>16.1954375725791</v>
      </c>
      <c r="G441" s="25">
        <f>G440+('data'!$C$19*F440-'data'!$C$16*G440)*C440/60</f>
        <v>111.228989877211</v>
      </c>
      <c r="H441" s="25">
        <f>H440+(OFFSET('data'!$C$20,0,$D$4)*F440-OFFSET('data'!$C$17,0,$D$4)*H440)*C440/60</f>
        <v>62.0954020921129</v>
      </c>
      <c r="I441" s="28">
        <f>$A441/60</f>
        <v>7.26666666666667</v>
      </c>
      <c r="J441" s="25">
        <f>F441/'data'!$C$15*1000</f>
        <v>2.47434168457064</v>
      </c>
      <c r="K441" s="25">
        <f>K440+'data'!$G$21*(J440-K440)/60*C440</f>
        <v>6.01388285532985</v>
      </c>
    </row>
    <row r="442" ht="20.05" customHeight="1">
      <c r="A442" s="22">
        <f>$A441+C441</f>
        <v>437</v>
      </c>
      <c r="B442" s="23"/>
      <c r="C442" s="24">
        <v>1</v>
      </c>
      <c r="D442" t="b" s="25">
        <f>D$4</f>
        <v>1</v>
      </c>
      <c r="E442" s="25">
        <v>0</v>
      </c>
      <c r="F442" s="25">
        <f>(E441/60+G442*'data'!$C$16+H442*OFFSET('data'!$C$17,0,$D$4)-F441*(OFFSET('data'!$C$18,0,$D$4)+'data'!$C$19+OFFSET('data'!$C$20,0,$D$4)))*C441/60+F441</f>
        <v>16.1475423597234</v>
      </c>
      <c r="G442" s="25">
        <f>G441+('data'!$C$19*F441-'data'!$C$16*G441)*C441/60</f>
        <v>111.176725847920</v>
      </c>
      <c r="H442" s="25">
        <f>H441+(OFFSET('data'!$C$20,0,$D$4)*F441-OFFSET('data'!$C$17,0,$D$4)*H441)*C441/60</f>
        <v>62.122728780877</v>
      </c>
      <c r="I442" s="28">
        <f>$A442/60</f>
        <v>7.28333333333333</v>
      </c>
      <c r="J442" s="25">
        <f>F442/'data'!$C$15*1000</f>
        <v>2.46702424587044</v>
      </c>
      <c r="K442" s="25">
        <f>K441+'data'!$G$21*(J441-K441)/60*C441</f>
        <v>6.00555274819606</v>
      </c>
    </row>
    <row r="443" ht="20.05" customHeight="1">
      <c r="A443" s="22">
        <f>$A442+C442</f>
        <v>438</v>
      </c>
      <c r="B443" s="23"/>
      <c r="C443" s="24">
        <v>1</v>
      </c>
      <c r="D443" t="b" s="25">
        <f>D$4</f>
        <v>1</v>
      </c>
      <c r="E443" s="25">
        <v>0</v>
      </c>
      <c r="F443" s="25">
        <f>(E442/60+G443*'data'!$C$16+H443*OFFSET('data'!$C$17,0,$D$4)-F442*(OFFSET('data'!$C$18,0,$D$4)+'data'!$C$19+OFFSET('data'!$C$20,0,$D$4)))*C442/60+F442</f>
        <v>16.1001293194236</v>
      </c>
      <c r="G443" s="25">
        <f>G442+('data'!$C$19*F442-'data'!$C$16*G442)*C442/60</f>
        <v>111.124291653133</v>
      </c>
      <c r="H443" s="25">
        <f>H442+(OFFSET('data'!$C$20,0,$D$4)*F442-OFFSET('data'!$C$17,0,$D$4)*H442)*C442/60</f>
        <v>62.1499584699285</v>
      </c>
      <c r="I443" s="28">
        <f>$A443/60</f>
        <v>7.3</v>
      </c>
      <c r="J443" s="25">
        <f>F443/'data'!$C$15*1000</f>
        <v>2.45978047357468</v>
      </c>
      <c r="K443" s="25">
        <f>K442+'data'!$G$21*(J442-K442)/60*C442</f>
        <v>5.99722502431935</v>
      </c>
    </row>
    <row r="444" ht="20.05" customHeight="1">
      <c r="A444" s="22">
        <f>$A443+C443</f>
        <v>439</v>
      </c>
      <c r="B444" s="23"/>
      <c r="C444" s="24">
        <v>1</v>
      </c>
      <c r="D444" t="b" s="25">
        <f>D$4</f>
        <v>1</v>
      </c>
      <c r="E444" s="25">
        <v>0</v>
      </c>
      <c r="F444" s="25">
        <f>(E443/60+G444*'data'!$C$16+H444*OFFSET('data'!$C$17,0,$D$4)-F443*(OFFSET('data'!$C$18,0,$D$4)+'data'!$C$19+OFFSET('data'!$C$20,0,$D$4)))*C443/60+F443</f>
        <v>16.0531927949053</v>
      </c>
      <c r="G444" s="25">
        <f>G443+('data'!$C$19*F443-'data'!$C$16*G443)*C443/60</f>
        <v>111.071689823198</v>
      </c>
      <c r="H444" s="25">
        <f>H443+(OFFSET('data'!$C$20,0,$D$4)*F443-OFFSET('data'!$C$17,0,$D$4)*H443)*C443/60</f>
        <v>62.1770921221219</v>
      </c>
      <c r="I444" s="28">
        <f>$A444/60</f>
        <v>7.31666666666667</v>
      </c>
      <c r="J444" s="25">
        <f>F444/'data'!$C$15*1000</f>
        <v>2.4526095034404</v>
      </c>
      <c r="K444" s="25">
        <f>K443+'data'!$G$21*(J443-K443)/60*C443</f>
        <v>5.98889985146051</v>
      </c>
    </row>
    <row r="445" ht="20.05" customHeight="1">
      <c r="A445" s="22">
        <f>$A444+C444</f>
        <v>440</v>
      </c>
      <c r="B445" s="23"/>
      <c r="C445" s="24">
        <v>1</v>
      </c>
      <c r="D445" t="b" s="25">
        <f>D$4</f>
        <v>1</v>
      </c>
      <c r="E445" s="25">
        <v>0</v>
      </c>
      <c r="F445" s="25">
        <f>(E444/60+G445*'data'!$C$16+H445*OFFSET('data'!$C$17,0,$D$4)-F444*(OFFSET('data'!$C$18,0,$D$4)+'data'!$C$19+OFFSET('data'!$C$20,0,$D$4)))*C444/60+F444</f>
        <v>16.006727196371</v>
      </c>
      <c r="G445" s="25">
        <f>G444+('data'!$C$19*F444-'data'!$C$16*G444)*C444/60</f>
        <v>111.018922858151</v>
      </c>
      <c r="H445" s="25">
        <f>H444+(OFFSET('data'!$C$20,0,$D$4)*F444-OFFSET('data'!$C$17,0,$D$4)*H444)*C444/60</f>
        <v>62.2041306890292</v>
      </c>
      <c r="I445" s="28">
        <f>$A445/60</f>
        <v>7.33333333333333</v>
      </c>
      <c r="J445" s="25">
        <f>F445/'data'!$C$15*1000</f>
        <v>2.44551048145741</v>
      </c>
      <c r="K445" s="25">
        <f>K444+'data'!$G$21*(J444-K444)/60*C444</f>
        <v>5.98057739495158</v>
      </c>
    </row>
    <row r="446" ht="20.05" customHeight="1">
      <c r="A446" s="22">
        <f>$A445+C445</f>
        <v>441</v>
      </c>
      <c r="B446" s="23"/>
      <c r="C446" s="24">
        <v>1</v>
      </c>
      <c r="D446" t="b" s="25">
        <f>D$4</f>
        <v>1</v>
      </c>
      <c r="E446" s="25">
        <v>0</v>
      </c>
      <c r="F446" s="25">
        <f>(E445/60+G446*'data'!$C$16+H446*OFFSET('data'!$C$17,0,$D$4)-F445*(OFFSET('data'!$C$18,0,$D$4)+'data'!$C$19+OFFSET('data'!$C$20,0,$D$4)))*C445/60+F445</f>
        <v>15.9607270002069</v>
      </c>
      <c r="G446" s="25">
        <f>G445+('data'!$C$19*F445-'data'!$C$16*G445)*C445/60</f>
        <v>110.965993228073</v>
      </c>
      <c r="H446" s="25">
        <f>H445+(OFFSET('data'!$C$20,0,$D$4)*F445-OFFSET('data'!$C$17,0,$D$4)*H445)*C445/60</f>
        <v>62.2310751110732</v>
      </c>
      <c r="I446" s="28">
        <f>$A446/60</f>
        <v>7.35</v>
      </c>
      <c r="J446" s="25">
        <f>F446/'data'!$C$15*1000</f>
        <v>2.43848256372705</v>
      </c>
      <c r="K446" s="25">
        <f>K445+'data'!$G$21*(J445-K445)/60*C445</f>
        <v>5.97225781772564</v>
      </c>
    </row>
    <row r="447" ht="20.05" customHeight="1">
      <c r="A447" s="22">
        <f>$A446+C446</f>
        <v>442</v>
      </c>
      <c r="B447" s="23"/>
      <c r="C447" s="24">
        <v>1</v>
      </c>
      <c r="D447" t="b" s="25">
        <f>D$4</f>
        <v>1</v>
      </c>
      <c r="E447" s="25">
        <v>0</v>
      </c>
      <c r="F447" s="25">
        <f>(E446/60+G447*'data'!$C$16+H447*OFFSET('data'!$C$17,0,$D$4)-F446*(OFFSET('data'!$C$18,0,$D$4)+'data'!$C$19+OFFSET('data'!$C$20,0,$D$4)))*C446/60+F446</f>
        <v>15.9151867481986</v>
      </c>
      <c r="G447" s="25">
        <f>G446+('data'!$C$19*F446-'data'!$C$16*G446)*C446/60</f>
        <v>110.912903373449</v>
      </c>
      <c r="H447" s="25">
        <f>H446+(OFFSET('data'!$C$20,0,$D$4)*F446-OFFSET('data'!$C$17,0,$D$4)*H446)*C446/60</f>
        <v>62.2579263176598</v>
      </c>
      <c r="I447" s="28">
        <f>$A447/60</f>
        <v>7.36666666666667</v>
      </c>
      <c r="J447" s="25">
        <f>F447/'data'!$C$15*1000</f>
        <v>2.43152491634241</v>
      </c>
      <c r="K447" s="25">
        <f>K446+'data'!$G$21*(J446-K446)/60*C446</f>
        <v>5.96394128034624</v>
      </c>
    </row>
    <row r="448" ht="20.05" customHeight="1">
      <c r="A448" s="22">
        <f>$A447+C447</f>
        <v>443</v>
      </c>
      <c r="B448" s="23"/>
      <c r="C448" s="24">
        <v>1</v>
      </c>
      <c r="D448" t="b" s="25">
        <f>D$4</f>
        <v>1</v>
      </c>
      <c r="E448" s="25">
        <v>0</v>
      </c>
      <c r="F448" s="25">
        <f>(E447/60+G448*'data'!$C$16+H448*OFFSET('data'!$C$17,0,$D$4)-F447*(OFFSET('data'!$C$18,0,$D$4)+'data'!$C$19+OFFSET('data'!$C$20,0,$D$4)))*C447/60+F447</f>
        <v>15.8701010467566</v>
      </c>
      <c r="G448" s="25">
        <f>G447+('data'!$C$19*F447-'data'!$C$16*G447)*C447/60</f>
        <v>110.859655705515</v>
      </c>
      <c r="H448" s="25">
        <f>H447+(OFFSET('data'!$C$20,0,$D$4)*F447-OFFSET('data'!$C$17,0,$D$4)*H447)*C447/60</f>
        <v>62.2846852273082</v>
      </c>
      <c r="I448" s="28">
        <f>$A448/60</f>
        <v>7.38333333333333</v>
      </c>
      <c r="J448" s="25">
        <f>F448/'data'!$C$15*1000</f>
        <v>2.42463671526997</v>
      </c>
      <c r="K448" s="25">
        <f>K447+'data'!$G$21*(J447-K447)/60*C447</f>
        <v>5.9556279410365</v>
      </c>
    </row>
    <row r="449" ht="20.05" customHeight="1">
      <c r="A449" s="22">
        <f>$A448+C448</f>
        <v>444</v>
      </c>
      <c r="B449" s="23"/>
      <c r="C449" s="24">
        <v>1</v>
      </c>
      <c r="D449" t="b" s="25">
        <f>D$4</f>
        <v>1</v>
      </c>
      <c r="E449" s="25">
        <v>0</v>
      </c>
      <c r="F449" s="25">
        <f>(E448/60+G449*'data'!$C$16+H449*OFFSET('data'!$C$17,0,$D$4)-F448*(OFFSET('data'!$C$18,0,$D$4)+'data'!$C$19+OFFSET('data'!$C$20,0,$D$4)))*C448/60+F448</f>
        <v>15.8254645661505</v>
      </c>
      <c r="G449" s="25">
        <f>G448+('data'!$C$19*F448-'data'!$C$16*G448)*C448/60</f>
        <v>110.806252606609</v>
      </c>
      <c r="H449" s="25">
        <f>H448+(OFFSET('data'!$C$20,0,$D$4)*F448-OFFSET('data'!$C$17,0,$D$4)*H448)*C448/60</f>
        <v>62.3113527477799</v>
      </c>
      <c r="I449" s="28">
        <f>$A449/60</f>
        <v>7.4</v>
      </c>
      <c r="J449" s="25">
        <f>F449/'data'!$C$15*1000</f>
        <v>2.41781714623263</v>
      </c>
      <c r="K449" s="25">
        <f>K448+'data'!$G$21*(J448-K448)/60*C448</f>
        <v>5.94731795570786</v>
      </c>
    </row>
    <row r="450" ht="20.05" customHeight="1">
      <c r="A450" s="22">
        <f>$A449+C449</f>
        <v>445</v>
      </c>
      <c r="B450" s="23"/>
      <c r="C450" s="24">
        <v>1</v>
      </c>
      <c r="D450" t="b" s="25">
        <f>D$4</f>
        <v>1</v>
      </c>
      <c r="E450" s="25">
        <v>0</v>
      </c>
      <c r="F450" s="25">
        <f>(E449/60+G450*'data'!$C$16+H450*OFFSET('data'!$C$17,0,$D$4)-F449*(OFFSET('data'!$C$18,0,$D$4)+'data'!$C$19+OFFSET('data'!$C$20,0,$D$4)))*C449/60+F449</f>
        <v>15.7812720397528</v>
      </c>
      <c r="G450" s="25">
        <f>G449+('data'!$C$19*F449-'data'!$C$16*G449)*C449/60</f>
        <v>110.752696430509</v>
      </c>
      <c r="H450" s="25">
        <f>H449+(OFFSET('data'!$C$20,0,$D$4)*F449-OFFSET('data'!$C$17,0,$D$4)*H449)*C449/60</f>
        <v>62.3379297762061</v>
      </c>
      <c r="I450" s="28">
        <f>$A450/60</f>
        <v>7.41666666666667</v>
      </c>
      <c r="J450" s="25">
        <f>F450/'data'!$C$15*1000</f>
        <v>2.41106540459414</v>
      </c>
      <c r="K450" s="25">
        <f>K449+'data'!$G$21*(J449-K449)/60*C449</f>
        <v>5.93901147798848</v>
      </c>
    </row>
    <row r="451" ht="20.05" customHeight="1">
      <c r="A451" s="22">
        <f>$A450+C450</f>
        <v>446</v>
      </c>
      <c r="B451" s="23"/>
      <c r="C451" s="24">
        <v>1</v>
      </c>
      <c r="D451" t="b" s="25">
        <f>D$4</f>
        <v>1</v>
      </c>
      <c r="E451" s="25">
        <v>0</v>
      </c>
      <c r="F451" s="25">
        <f>(E450/60+G451*'data'!$C$16+H451*OFFSET('data'!$C$17,0,$D$4)-F450*(OFFSET('data'!$C$18,0,$D$4)+'data'!$C$19+OFFSET('data'!$C$20,0,$D$4)))*C450/60+F450</f>
        <v>15.7375182632911</v>
      </c>
      <c r="G451" s="25">
        <f>G450+('data'!$C$19*F450-'data'!$C$16*G450)*C450/60</f>
        <v>110.698989502774</v>
      </c>
      <c r="H451" s="25">
        <f>H450+(OFFSET('data'!$C$20,0,$D$4)*F450-OFFSET('data'!$C$17,0,$D$4)*H450)*C450/60</f>
        <v>62.3644171992133</v>
      </c>
      <c r="I451" s="28">
        <f>$A451/60</f>
        <v>7.43333333333333</v>
      </c>
      <c r="J451" s="25">
        <f>F451/'data'!$C$15*1000</f>
        <v>2.40438069524489</v>
      </c>
      <c r="K451" s="25">
        <f>K450+'data'!$G$21*(J450-K450)/60*C450</f>
        <v>5.9307086592513</v>
      </c>
    </row>
    <row r="452" ht="20.05" customHeight="1">
      <c r="A452" s="22">
        <f>$A451+C451</f>
        <v>447</v>
      </c>
      <c r="B452" s="23"/>
      <c r="C452" s="24">
        <v>1</v>
      </c>
      <c r="D452" t="b" s="25">
        <f>D$4</f>
        <v>1</v>
      </c>
      <c r="E452" s="25">
        <v>0</v>
      </c>
      <c r="F452" s="25">
        <f>(E451/60+G452*'data'!$C$16+H452*OFFSET('data'!$C$17,0,$D$4)-F451*(OFFSET('data'!$C$18,0,$D$4)+'data'!$C$19+OFFSET('data'!$C$20,0,$D$4)))*C451/60+F451</f>
        <v>15.6941980941096</v>
      </c>
      <c r="G452" s="25">
        <f>G451+('data'!$C$19*F451-'data'!$C$16*G451)*C451/60</f>
        <v>110.645134121079</v>
      </c>
      <c r="H452" s="25">
        <f>H451+(OFFSET('data'!$C$20,0,$D$4)*F451-OFFSET('data'!$C$17,0,$D$4)*H451)*C451/60</f>
        <v>62.3908158930479</v>
      </c>
      <c r="I452" s="28">
        <f>$A452/60</f>
        <v>7.45</v>
      </c>
      <c r="J452" s="25">
        <f>F452/'data'!$C$15*1000</f>
        <v>2.39776223248906</v>
      </c>
      <c r="K452" s="25">
        <f>K451+'data'!$G$21*(J451-K451)/60*C451</f>
        <v>5.92240964864175</v>
      </c>
    </row>
    <row r="453" ht="20.05" customHeight="1">
      <c r="A453" s="22">
        <f>$A452+C452</f>
        <v>448</v>
      </c>
      <c r="B453" s="23"/>
      <c r="C453" s="24">
        <v>1</v>
      </c>
      <c r="D453" t="b" s="25">
        <f>D$4</f>
        <v>1</v>
      </c>
      <c r="E453" s="25">
        <v>0</v>
      </c>
      <c r="F453" s="25">
        <f>(E452/60+G453*'data'!$C$16+H453*OFFSET('data'!$C$17,0,$D$4)-F452*(OFFSET('data'!$C$18,0,$D$4)+'data'!$C$19+OFFSET('data'!$C$20,0,$D$4)))*C452/60+F452</f>
        <v>15.6513064504391</v>
      </c>
      <c r="G453" s="25">
        <f>G452+('data'!$C$19*F452-'data'!$C$16*G452)*C452/60</f>
        <v>110.591132555544</v>
      </c>
      <c r="H453" s="25">
        <f>H452+(OFFSET('data'!$C$20,0,$D$4)*F452-OFFSET('data'!$C$17,0,$D$4)*H452)*C452/60</f>
        <v>62.4171267236992</v>
      </c>
      <c r="I453" s="28">
        <f>$A453/60</f>
        <v>7.46666666666667</v>
      </c>
      <c r="J453" s="25">
        <f>F453/'data'!$C$15*1000</f>
        <v>2.3912092399331</v>
      </c>
      <c r="K453" s="25">
        <f>K452+'data'!$G$21*(J452-K452)/60*C452</f>
        <v>5.91411459310519</v>
      </c>
    </row>
    <row r="454" ht="20.05" customHeight="1">
      <c r="A454" s="22">
        <f>$A453+C453</f>
        <v>449</v>
      </c>
      <c r="B454" s="23"/>
      <c r="C454" s="24">
        <v>1</v>
      </c>
      <c r="D454" t="b" s="25">
        <f>D$4</f>
        <v>1</v>
      </c>
      <c r="E454" s="25">
        <v>0</v>
      </c>
      <c r="F454" s="25">
        <f>(E453/60+G454*'data'!$C$16+H454*OFFSET('data'!$C$17,0,$D$4)-F453*(OFFSET('data'!$C$18,0,$D$4)+'data'!$C$19+OFFSET('data'!$C$20,0,$D$4)))*C453/60+F453</f>
        <v>15.6088383106759</v>
      </c>
      <c r="G454" s="25">
        <f>G453+('data'!$C$19*F453-'data'!$C$16*G453)*C453/60</f>
        <v>110.536987049062</v>
      </c>
      <c r="H454" s="25">
        <f>H453+(OFFSET('data'!$C$20,0,$D$4)*F453-OFFSET('data'!$C$17,0,$D$4)*H453)*C453/60</f>
        <v>62.4433505470205</v>
      </c>
      <c r="I454" s="28">
        <f>$A454/60</f>
        <v>7.48333333333333</v>
      </c>
      <c r="J454" s="25">
        <f>F454/'data'!$C$15*1000</f>
        <v>2.38472095037554</v>
      </c>
      <c r="K454" s="25">
        <f>K453+'data'!$G$21*(J453-K453)/60*C453</f>
        <v>5.90582363741394</v>
      </c>
    </row>
    <row r="455" ht="20.05" customHeight="1">
      <c r="A455" s="22">
        <f>$A454+C454</f>
        <v>450</v>
      </c>
      <c r="B455" s="23"/>
      <c r="C455" s="24">
        <v>1</v>
      </c>
      <c r="D455" t="b" s="25">
        <f>D$4</f>
        <v>1</v>
      </c>
      <c r="E455" s="25">
        <v>0</v>
      </c>
      <c r="F455" s="25">
        <f>(E454/60+G455*'data'!$C$16+H455*OFFSET('data'!$C$17,0,$D$4)-F454*(OFFSET('data'!$C$18,0,$D$4)+'data'!$C$19+OFFSET('data'!$C$20,0,$D$4)))*C454/60+F454</f>
        <v>15.5667887126688</v>
      </c>
      <c r="G455" s="25">
        <f>G454+('data'!$C$19*F454-'data'!$C$16*G454)*C454/60</f>
        <v>110.482699817620</v>
      </c>
      <c r="H455" s="25">
        <f>H454+(OFFSET('data'!$C$20,0,$D$4)*F454-OFFSET('data'!$C$17,0,$D$4)*H454)*C454/60</f>
        <v>62.4694882088492</v>
      </c>
      <c r="I455" s="28">
        <f>$A455/60</f>
        <v>7.5</v>
      </c>
      <c r="J455" s="25">
        <f>F455/'data'!$C$15*1000</f>
        <v>2.37829660569809</v>
      </c>
      <c r="K455" s="25">
        <f>K454+'data'!$G$21*(J454-K454)/60*C454</f>
        <v>5.89753692419404</v>
      </c>
    </row>
    <row r="456" ht="20.05" customHeight="1">
      <c r="A456" s="22">
        <f>$A455+C455</f>
        <v>451</v>
      </c>
      <c r="B456" s="23"/>
      <c r="C456" s="24">
        <v>1</v>
      </c>
      <c r="D456" t="b" s="25">
        <f>D$4</f>
        <v>1</v>
      </c>
      <c r="E456" s="25">
        <v>0</v>
      </c>
      <c r="F456" s="25">
        <f>(E455/60+G456*'data'!$C$16+H456*OFFSET('data'!$C$17,0,$D$4)-F455*(OFFSET('data'!$C$18,0,$D$4)+'data'!$C$19+OFFSET('data'!$C$20,0,$D$4)))*C455/60+F455</f>
        <v>15.525152753015</v>
      </c>
      <c r="G456" s="25">
        <f>G455+('data'!$C$19*F455-'data'!$C$16*G455)*C455/60</f>
        <v>110.428273050621</v>
      </c>
      <c r="H456" s="25">
        <f>H455+(OFFSET('data'!$C$20,0,$D$4)*F455-OFFSET('data'!$C$17,0,$D$4)*H455)*C455/60</f>
        <v>62.4955405451257</v>
      </c>
      <c r="I456" s="28">
        <f>$A456/60</f>
        <v>7.51666666666667</v>
      </c>
      <c r="J456" s="25">
        <f>F456/'data'!$C$15*1000</f>
        <v>2.37193545675804</v>
      </c>
      <c r="K456" s="25">
        <f>K455+'data'!$G$21*(J455-K455)/60*C455</f>
        <v>5.88925459395169</v>
      </c>
    </row>
    <row r="457" ht="20.05" customHeight="1">
      <c r="A457" s="22">
        <f>$A456+C456</f>
        <v>452</v>
      </c>
      <c r="B457" s="23"/>
      <c r="C457" s="24">
        <v>1</v>
      </c>
      <c r="D457" t="b" s="25">
        <f>D$4</f>
        <v>1</v>
      </c>
      <c r="E457" s="25">
        <v>0</v>
      </c>
      <c r="F457" s="25">
        <f>(E456/60+G457*'data'!$C$16+H457*OFFSET('data'!$C$17,0,$D$4)-F456*(OFFSET('data'!$C$18,0,$D$4)+'data'!$C$19+OFFSET('data'!$C$20,0,$D$4)))*C456/60+F456</f>
        <v>15.4839255863642</v>
      </c>
      <c r="G457" s="25">
        <f>G456+('data'!$C$19*F456-'data'!$C$16*G456)*C456/60</f>
        <v>110.373708911196</v>
      </c>
      <c r="H457" s="25">
        <f>H456+(OFFSET('data'!$C$20,0,$D$4)*F456-OFFSET('data'!$C$17,0,$D$4)*H456)*C456/60</f>
        <v>62.521508382010</v>
      </c>
      <c r="I457" s="28">
        <f>$A457/60</f>
        <v>7.53333333333333</v>
      </c>
      <c r="J457" s="25">
        <f>F457/'data'!$C$15*1000</f>
        <v>2.36563676328195</v>
      </c>
      <c r="K457" s="25">
        <f>K456+'data'!$G$21*(J456-K456)/60*C456</f>
        <v>5.88097678509934</v>
      </c>
    </row>
    <row r="458" ht="20.05" customHeight="1">
      <c r="A458" s="22">
        <f>$A457+C457</f>
        <v>453</v>
      </c>
      <c r="B458" s="23"/>
      <c r="C458" s="24">
        <v>1</v>
      </c>
      <c r="D458" t="b" s="25">
        <f>D$4</f>
        <v>1</v>
      </c>
      <c r="E458" s="25">
        <v>0</v>
      </c>
      <c r="F458" s="25">
        <f>(E457/60+G458*'data'!$C$16+H458*OFFSET('data'!$C$17,0,$D$4)-F457*(OFFSET('data'!$C$18,0,$D$4)+'data'!$C$19+OFFSET('data'!$C$20,0,$D$4)))*C457/60+F457</f>
        <v>15.4431024247307</v>
      </c>
      <c r="G458" s="25">
        <f>G457+('data'!$C$19*F457-'data'!$C$16*G457)*C457/60</f>
        <v>110.319009536517</v>
      </c>
      <c r="H458" s="25">
        <f>H457+(OFFSET('data'!$C$20,0,$D$4)*F457-OFFSET('data'!$C$17,0,$D$4)*H457)*C457/60</f>
        <v>62.547392535998</v>
      </c>
      <c r="I458" s="28">
        <f>$A458/60</f>
        <v>7.55</v>
      </c>
      <c r="J458" s="25">
        <f>F458/'data'!$C$15*1000</f>
        <v>2.35939979376056</v>
      </c>
      <c r="K458" s="25">
        <f>K457+'data'!$G$21*(J457-K457)/60*C457</f>
        <v>5.87270363398152</v>
      </c>
    </row>
    <row r="459" ht="20.05" customHeight="1">
      <c r="A459" s="22">
        <f>$A458+C458</f>
        <v>454</v>
      </c>
      <c r="B459" s="23"/>
      <c r="C459" s="24">
        <v>1</v>
      </c>
      <c r="D459" t="b" s="25">
        <f>D$4</f>
        <v>1</v>
      </c>
      <c r="E459" s="25">
        <v>0</v>
      </c>
      <c r="F459" s="25">
        <f>(E458/60+G459*'data'!$C$16+H459*OFFSET('data'!$C$17,0,$D$4)-F458*(OFFSET('data'!$C$18,0,$D$4)+'data'!$C$19+OFFSET('data'!$C$20,0,$D$4)))*C458/60+F458</f>
        <v>15.402678536814</v>
      </c>
      <c r="G459" s="25">
        <f>G458+('data'!$C$19*F458-'data'!$C$16*G458)*C458/60</f>
        <v>110.264177038104</v>
      </c>
      <c r="H459" s="25">
        <f>H458+(OFFSET('data'!$C$20,0,$D$4)*F458-OFFSET('data'!$C$17,0,$D$4)*H458)*C458/60</f>
        <v>62.5731938140355</v>
      </c>
      <c r="I459" s="28">
        <f>$A459/60</f>
        <v>7.56666666666667</v>
      </c>
      <c r="J459" s="25">
        <f>F459/'data'!$C$15*1000</f>
        <v>2.35322382534498</v>
      </c>
      <c r="K459" s="25">
        <f>K458+'data'!$G$21*(J458-K458)/60*C458</f>
        <v>5.8644352749003</v>
      </c>
    </row>
    <row r="460" ht="20.05" customHeight="1">
      <c r="A460" s="22">
        <f>$A459+C459</f>
        <v>455</v>
      </c>
      <c r="B460" s="23"/>
      <c r="C460" s="24">
        <v>1</v>
      </c>
      <c r="D460" t="b" s="25">
        <f>D$4</f>
        <v>1</v>
      </c>
      <c r="E460" s="25">
        <v>0</v>
      </c>
      <c r="F460" s="25">
        <f>(E459/60+G460*'data'!$C$16+H460*OFFSET('data'!$C$17,0,$D$4)-F459*(OFFSET('data'!$C$18,0,$D$4)+'data'!$C$19+OFFSET('data'!$C$20,0,$D$4)))*C459/60+F459</f>
        <v>15.3626492473273</v>
      </c>
      <c r="G460" s="25">
        <f>G459+('data'!$C$19*F459-'data'!$C$16*G459)*C459/60</f>
        <v>110.209213502130</v>
      </c>
      <c r="H460" s="25">
        <f>H459+(OFFSET('data'!$C$20,0,$D$4)*F459-OFFSET('data'!$C$17,0,$D$4)*H459)*C459/60</f>
        <v>62.5989130136316</v>
      </c>
      <c r="I460" s="28">
        <f>$A460/60</f>
        <v>7.58333333333333</v>
      </c>
      <c r="J460" s="25">
        <f>F460/'data'!$C$15*1000</f>
        <v>2.34710814374411</v>
      </c>
      <c r="K460" s="25">
        <f>K459+'data'!$G$21*(J459-K459)/60*C459</f>
        <v>5.8561718401405</v>
      </c>
    </row>
    <row r="461" ht="20.05" customHeight="1">
      <c r="A461" s="22">
        <f>$A460+C460</f>
        <v>456</v>
      </c>
      <c r="B461" s="23"/>
      <c r="C461" s="24">
        <v>1</v>
      </c>
      <c r="D461" t="b" s="25">
        <f>D$4</f>
        <v>1</v>
      </c>
      <c r="E461" s="25">
        <v>0</v>
      </c>
      <c r="F461" s="25">
        <f>(E460/60+G461*'data'!$C$16+H461*OFFSET('data'!$C$17,0,$D$4)-F460*(OFFSET('data'!$C$18,0,$D$4)+'data'!$C$19+OFFSET('data'!$C$20,0,$D$4)))*C460/60+F460</f>
        <v>15.3230099363339</v>
      </c>
      <c r="G461" s="25">
        <f>G460+('data'!$C$19*F460-'data'!$C$16*G460)*C460/60</f>
        <v>110.154120989721</v>
      </c>
      <c r="H461" s="25">
        <f>H460+(OFFSET('data'!$C$20,0,$D$4)*F460-OFFSET('data'!$C$17,0,$D$4)*H460)*C460/60</f>
        <v>62.6245509229702</v>
      </c>
      <c r="I461" s="28">
        <f>$A461/60</f>
        <v>7.6</v>
      </c>
      <c r="J461" s="25">
        <f>F461/'data'!$C$15*1000</f>
        <v>2.34105204312324</v>
      </c>
      <c r="K461" s="25">
        <f>K460+'data'!$G$21*(J460-K460)/60*C460</f>
        <v>5.84791345999458</v>
      </c>
    </row>
    <row r="462" ht="20.05" customHeight="1">
      <c r="A462" s="22">
        <f>$A461+C461</f>
        <v>457</v>
      </c>
      <c r="B462" s="23"/>
      <c r="C462" s="24">
        <v>1</v>
      </c>
      <c r="D462" t="b" s="25">
        <f>D$4</f>
        <v>1</v>
      </c>
      <c r="E462" s="25">
        <v>0</v>
      </c>
      <c r="F462" s="25">
        <f>(E461/60+G462*'data'!$C$16+H462*OFFSET('data'!$C$17,0,$D$4)-F461*(OFFSET('data'!$C$18,0,$D$4)+'data'!$C$19+OFFSET('data'!$C$20,0,$D$4)))*C461/60+F461</f>
        <v>15.2837560385915</v>
      </c>
      <c r="G462" s="25">
        <f>G461+('data'!$C$19*F461-'data'!$C$16*G461)*C461/60</f>
        <v>110.098901537253</v>
      </c>
      <c r="H462" s="25">
        <f>H461+(OFFSET('data'!$C$20,0,$D$4)*F461-OFFSET('data'!$C$17,0,$D$4)*H461)*C461/60</f>
        <v>62.6501083210204</v>
      </c>
      <c r="I462" s="28">
        <f>$A462/60</f>
        <v>7.61666666666667</v>
      </c>
      <c r="J462" s="25">
        <f>F462/'data'!$C$15*1000</f>
        <v>2.33505482600387</v>
      </c>
      <c r="K462" s="25">
        <f>K461+'data'!$G$21*(J461-K461)/60*C461</f>
        <v>5.83966026278721</v>
      </c>
    </row>
    <row r="463" ht="20.05" customHeight="1">
      <c r="A463" s="22">
        <f>$A462+C462</f>
        <v>458</v>
      </c>
      <c r="B463" s="23"/>
      <c r="C463" s="24">
        <v>1</v>
      </c>
      <c r="D463" t="b" s="25">
        <f>D$4</f>
        <v>1</v>
      </c>
      <c r="E463" s="25">
        <v>0</v>
      </c>
      <c r="F463" s="25">
        <f>(E462/60+G463*'data'!$C$16+H463*OFFSET('data'!$C$17,0,$D$4)-F462*(OFFSET('data'!$C$18,0,$D$4)+'data'!$C$19+OFFSET('data'!$C$20,0,$D$4)))*C462/60+F462</f>
        <v>15.2448830429044</v>
      </c>
      <c r="G463" s="25">
        <f>G462+('data'!$C$19*F462-'data'!$C$16*G462)*C462/60</f>
        <v>110.043557156645</v>
      </c>
      <c r="H463" s="25">
        <f>H462+(OFFSET('data'!$C$20,0,$D$4)*F462-OFFSET('data'!$C$17,0,$D$4)*H462)*C462/60</f>
        <v>62.6755859776456</v>
      </c>
      <c r="I463" s="28">
        <f>$A463/60</f>
        <v>7.63333333333333</v>
      </c>
      <c r="J463" s="25">
        <f>F463/'data'!$C$15*1000</f>
        <v>2.32911580316477</v>
      </c>
      <c r="K463" s="25">
        <f>K462+'data'!$G$21*(J462-K462)/60*C462</f>
        <v>5.83141237489958</v>
      </c>
    </row>
    <row r="464" ht="20.05" customHeight="1">
      <c r="A464" s="22">
        <f>$A463+C463</f>
        <v>459</v>
      </c>
      <c r="B464" s="23"/>
      <c r="C464" s="24">
        <v>1</v>
      </c>
      <c r="D464" t="b" s="25">
        <f>D$4</f>
        <v>1</v>
      </c>
      <c r="E464" s="25">
        <v>0</v>
      </c>
      <c r="F464" s="25">
        <f>(E463/60+G464*'data'!$C$16+H464*OFFSET('data'!$C$17,0,$D$4)-F463*(OFFSET('data'!$C$18,0,$D$4)+'data'!$C$19+OFFSET('data'!$C$20,0,$D$4)))*C463/60+F463</f>
        <v>15.2063864914832</v>
      </c>
      <c r="G464" s="25">
        <f>G463+('data'!$C$19*F463-'data'!$C$16*G463)*C463/60</f>
        <v>109.988089835651</v>
      </c>
      <c r="H464" s="25">
        <f>H463+(OFFSET('data'!$C$20,0,$D$4)*F463-OFFSET('data'!$C$17,0,$D$4)*H463)*C463/60</f>
        <v>62.7009846537114</v>
      </c>
      <c r="I464" s="28">
        <f>$A464/60</f>
        <v>7.65</v>
      </c>
      <c r="J464" s="25">
        <f>F464/'data'!$C$15*1000</f>
        <v>2.32323429354413</v>
      </c>
      <c r="K464" s="25">
        <f>K463+'data'!$G$21*(J463-K463)/60*C463</f>
        <v>5.82316992079342</v>
      </c>
    </row>
    <row r="465" ht="20.05" customHeight="1">
      <c r="A465" s="22">
        <f>$A464+C464</f>
        <v>460</v>
      </c>
      <c r="B465" s="23"/>
      <c r="C465" s="24">
        <v>1</v>
      </c>
      <c r="D465" t="b" s="25">
        <f>D$4</f>
        <v>1</v>
      </c>
      <c r="E465" s="25">
        <v>0</v>
      </c>
      <c r="F465" s="25">
        <f>(E464/60+G465*'data'!$C$16+H465*OFFSET('data'!$C$17,0,$D$4)-F464*(OFFSET('data'!$C$18,0,$D$4)+'data'!$C$19+OFFSET('data'!$C$20,0,$D$4)))*C464/60+F464</f>
        <v>15.1682619793121</v>
      </c>
      <c r="G465" s="25">
        <f>G464+('data'!$C$19*F464-'data'!$C$16*G464)*C464/60</f>
        <v>109.932501538142</v>
      </c>
      <c r="H465" s="25">
        <f>H464+(OFFSET('data'!$C$20,0,$D$4)*F464-OFFSET('data'!$C$17,0,$D$4)*H464)*C464/60</f>
        <v>62.7263051011921</v>
      </c>
      <c r="I465" s="28">
        <f>$A465/60</f>
        <v>7.66666666666667</v>
      </c>
      <c r="J465" s="25">
        <f>F465/'data'!$C$15*1000</f>
        <v>2.31740962414287</v>
      </c>
      <c r="K465" s="25">
        <f>K464+'data'!$G$21*(J464-K464)/60*C464</f>
        <v>5.81493302303469</v>
      </c>
    </row>
    <row r="466" ht="20.05" customHeight="1">
      <c r="A466" s="22">
        <f>$A465+C465</f>
        <v>461</v>
      </c>
      <c r="B466" s="23"/>
      <c r="C466" s="24">
        <v>1</v>
      </c>
      <c r="D466" t="b" s="25">
        <f>D$4</f>
        <v>1</v>
      </c>
      <c r="E466" s="25">
        <v>0</v>
      </c>
      <c r="F466" s="25">
        <f>(E465/60+G466*'data'!$C$16+H466*OFFSET('data'!$C$17,0,$D$4)-F465*(OFFSET('data'!$C$18,0,$D$4)+'data'!$C$19+OFFSET('data'!$C$20,0,$D$4)))*C465/60+F465</f>
        <v>15.1305051535238</v>
      </c>
      <c r="G466" s="25">
        <f>G465+('data'!$C$19*F465-'data'!$C$16*G465)*C465/60</f>
        <v>109.876794204395</v>
      </c>
      <c r="H466" s="25">
        <f>H465+(OFFSET('data'!$C$20,0,$D$4)*F465-OFFSET('data'!$C$17,0,$D$4)*H465)*C465/60</f>
        <v>62.7515480632757</v>
      </c>
      <c r="I466" s="28">
        <f>$A466/60</f>
        <v>7.68333333333333</v>
      </c>
      <c r="J466" s="25">
        <f>F466/'data'!$C$15*1000</f>
        <v>2.31164112992922</v>
      </c>
      <c r="K466" s="25">
        <f>K465+'data'!$G$21*(J465-K465)/60*C465</f>
        <v>5.80670180231705</v>
      </c>
    </row>
    <row r="467" ht="20.05" customHeight="1">
      <c r="A467" s="22">
        <f>$A466+C466</f>
        <v>462</v>
      </c>
      <c r="B467" s="23"/>
      <c r="C467" s="24">
        <v>1</v>
      </c>
      <c r="D467" t="b" s="25">
        <f>D$4</f>
        <v>1</v>
      </c>
      <c r="E467" s="25">
        <v>0</v>
      </c>
      <c r="F467" s="25">
        <f>(E466/60+G467*'data'!$C$16+H467*OFFSET('data'!$C$17,0,$D$4)-F466*(OFFSET('data'!$C$18,0,$D$4)+'data'!$C$19+OFFSET('data'!$C$20,0,$D$4)))*C466/60+F466</f>
        <v>15.0931117127816</v>
      </c>
      <c r="G467" s="25">
        <f>G466+('data'!$C$19*F466-'data'!$C$16*G466)*C466/60</f>
        <v>109.820969751367</v>
      </c>
      <c r="H467" s="25">
        <f>H466+(OFFSET('data'!$C$20,0,$D$4)*F466-OFFSET('data'!$C$17,0,$D$4)*H466)*C466/60</f>
        <v>62.7767142744681</v>
      </c>
      <c r="I467" s="28">
        <f>$A467/60</f>
        <v>7.7</v>
      </c>
      <c r="J467" s="25">
        <f>F467/'data'!$C$15*1000</f>
        <v>2.30592815374421</v>
      </c>
      <c r="K467" s="25">
        <f>K466+'data'!$G$21*(J466-K466)/60*C466</f>
        <v>5.79847637748498</v>
      </c>
    </row>
    <row r="468" ht="20.05" customHeight="1">
      <c r="A468" s="22">
        <f>$A467+C467</f>
        <v>463</v>
      </c>
      <c r="B468" s="23"/>
      <c r="C468" s="24">
        <v>1</v>
      </c>
      <c r="D468" t="b" s="25">
        <f>D$4</f>
        <v>1</v>
      </c>
      <c r="E468" s="25">
        <v>0</v>
      </c>
      <c r="F468" s="25">
        <f>(E467/60+G468*'data'!$C$16+H468*OFFSET('data'!$C$17,0,$D$4)-F467*(OFFSET('data'!$C$18,0,$D$4)+'data'!$C$19+OFFSET('data'!$C$20,0,$D$4)))*C467/60+F467</f>
        <v>15.0560774066692</v>
      </c>
      <c r="G468" s="25">
        <f>G467+('data'!$C$19*F467-'data'!$C$16*G467)*C467/60</f>
        <v>109.765030072976</v>
      </c>
      <c r="H468" s="25">
        <f>H467+(OFFSET('data'!$C$20,0,$D$4)*F467-OFFSET('data'!$C$17,0,$D$4)*H467)*C467/60</f>
        <v>62.8018044606961</v>
      </c>
      <c r="I468" s="28">
        <f>$A468/60</f>
        <v>7.71666666666667</v>
      </c>
      <c r="J468" s="25">
        <f>F468/'data'!$C$15*1000</f>
        <v>2.30027004620853</v>
      </c>
      <c r="K468" s="25">
        <f>K467+'data'!$G$21*(J467-K467)/60*C467</f>
        <v>5.7902568655567</v>
      </c>
    </row>
    <row r="469" ht="20.05" customHeight="1">
      <c r="A469" s="22">
        <f>$A468+C468</f>
        <v>464</v>
      </c>
      <c r="B469" s="23"/>
      <c r="C469" s="24">
        <v>1</v>
      </c>
      <c r="D469" t="b" s="25">
        <f>D$4</f>
        <v>1</v>
      </c>
      <c r="E469" s="25">
        <v>0</v>
      </c>
      <c r="F469" s="25">
        <f>(E468/60+G469*'data'!$C$16+H469*OFFSET('data'!$C$17,0,$D$4)-F468*(OFFSET('data'!$C$18,0,$D$4)+'data'!$C$19+OFFSET('data'!$C$20,0,$D$4)))*C468/60+F468</f>
        <v>15.0193980350874</v>
      </c>
      <c r="G469" s="25">
        <f>G468+('data'!$C$19*F468-'data'!$C$16*G468)*C468/60</f>
        <v>109.708977040372</v>
      </c>
      <c r="H469" s="25">
        <f>H468+(OFFSET('data'!$C$20,0,$D$4)*F468-OFFSET('data'!$C$17,0,$D$4)*H468)*C468/60</f>
        <v>62.8268193394084</v>
      </c>
      <c r="I469" s="28">
        <f>$A469/60</f>
        <v>7.73333333333333</v>
      </c>
      <c r="J469" s="25">
        <f>F469/'data'!$C$15*1000</f>
        <v>2.29466616563031</v>
      </c>
      <c r="K469" s="25">
        <f>K468+'data'!$G$21*(J468-K468)/60*C468</f>
        <v>5.78204338174675</v>
      </c>
    </row>
    <row r="470" ht="20.05" customHeight="1">
      <c r="A470" s="22">
        <f>$A469+C469</f>
        <v>465</v>
      </c>
      <c r="B470" s="23"/>
      <c r="C470" s="24">
        <v>1</v>
      </c>
      <c r="D470" t="b" s="25">
        <f>D$4</f>
        <v>1</v>
      </c>
      <c r="E470" s="25">
        <v>0</v>
      </c>
      <c r="F470" s="25">
        <f>(E469/60+G470*'data'!$C$16+H470*OFFSET('data'!$C$17,0,$D$4)-F469*(OFFSET('data'!$C$18,0,$D$4)+'data'!$C$19+OFFSET('data'!$C$20,0,$D$4)))*C469/60+F469</f>
        <v>14.9830694476579</v>
      </c>
      <c r="G470" s="25">
        <f>G469+('data'!$C$19*F469-'data'!$C$16*G469)*C469/60</f>
        <v>109.652812502208</v>
      </c>
      <c r="H470" s="25">
        <f>H469+(OFFSET('data'!$C$20,0,$D$4)*F469-OFFSET('data'!$C$17,0,$D$4)*H469)*C469/60</f>
        <v>62.8517596196765</v>
      </c>
      <c r="I470" s="28">
        <f>$A470/60</f>
        <v>7.75</v>
      </c>
      <c r="J470" s="25">
        <f>F470/'data'!$C$15*1000</f>
        <v>2.28911587791406</v>
      </c>
      <c r="K470" s="25">
        <f>K469+'data'!$G$21*(J469-K469)/60*C469</f>
        <v>5.77383603948833</v>
      </c>
    </row>
    <row r="471" ht="20.05" customHeight="1">
      <c r="A471" s="22">
        <f>$A470+C470</f>
        <v>466</v>
      </c>
      <c r="B471" s="23"/>
      <c r="C471" s="24">
        <v>1</v>
      </c>
      <c r="D471" t="b" s="25">
        <f>D$4</f>
        <v>1</v>
      </c>
      <c r="E471" s="25">
        <v>0</v>
      </c>
      <c r="F471" s="25">
        <f>(E470/60+G471*'data'!$C$16+H471*OFFSET('data'!$C$17,0,$D$4)-F470*(OFFSET('data'!$C$18,0,$D$4)+'data'!$C$19+OFFSET('data'!$C$20,0,$D$4)))*C470/60+F470</f>
        <v>14.9470875431345</v>
      </c>
      <c r="G471" s="25">
        <f>G470+('data'!$C$19*F470-'data'!$C$16*G470)*C470/60</f>
        <v>109.596538284904</v>
      </c>
      <c r="H471" s="25">
        <f>H470+(OFFSET('data'!$C$20,0,$D$4)*F470-OFFSET('data'!$C$17,0,$D$4)*H470)*C470/60</f>
        <v>62.8766260022935</v>
      </c>
      <c r="I471" s="28">
        <f>$A471/60</f>
        <v>7.76666666666667</v>
      </c>
      <c r="J471" s="25">
        <f>F471/'data'!$C$15*1000</f>
        <v>2.28361855647069</v>
      </c>
      <c r="K471" s="25">
        <f>K470+'data'!$G$21*(J470-K470)/60*C470</f>
        <v>5.76563495045538</v>
      </c>
    </row>
    <row r="472" ht="20.05" customHeight="1">
      <c r="A472" s="22">
        <f>$A471+C471</f>
        <v>467</v>
      </c>
      <c r="B472" s="23"/>
      <c r="C472" s="24">
        <v>1</v>
      </c>
      <c r="D472" t="b" s="25">
        <f>D$4</f>
        <v>1</v>
      </c>
      <c r="E472" s="25">
        <v>0</v>
      </c>
      <c r="F472" s="25">
        <f>(E471/60+G472*'data'!$C$16+H472*OFFSET('data'!$C$17,0,$D$4)-F471*(OFFSET('data'!$C$18,0,$D$4)+'data'!$C$19+OFFSET('data'!$C$20,0,$D$4)))*C471/60+F471</f>
        <v>14.911448268821</v>
      </c>
      <c r="G472" s="25">
        <f>G471+('data'!$C$19*F471-'data'!$C$16*G471)*C471/60</f>
        <v>109.540156192914</v>
      </c>
      <c r="H472" s="25">
        <f>H471+(OFFSET('data'!$C$20,0,$D$4)*F471-OFFSET('data'!$C$17,0,$D$4)*H471)*C471/60</f>
        <v>62.9014191798722</v>
      </c>
      <c r="I472" s="28">
        <f>$A472/60</f>
        <v>7.78333333333333</v>
      </c>
      <c r="J472" s="25">
        <f>F472/'data'!$C$15*1000</f>
        <v>2.27817358212859</v>
      </c>
      <c r="K472" s="25">
        <f>K471+'data'!$G$21*(J471-K471)/60*C471</f>
        <v>5.75744022458437</v>
      </c>
    </row>
    <row r="473" ht="20.05" customHeight="1">
      <c r="A473" s="22">
        <f>$A472+C472</f>
        <v>468</v>
      </c>
      <c r="B473" s="23"/>
      <c r="C473" s="24">
        <v>1</v>
      </c>
      <c r="D473" t="b" s="25">
        <f>D$4</f>
        <v>1</v>
      </c>
      <c r="E473" s="25">
        <v>0</v>
      </c>
      <c r="F473" s="25">
        <f>(E472/60+G473*'data'!$C$16+H473*OFFSET('data'!$C$17,0,$D$4)-F472*(OFFSET('data'!$C$18,0,$D$4)+'data'!$C$19+OFFSET('data'!$C$20,0,$D$4)))*C472/60+F472</f>
        <v>14.876147619996</v>
      </c>
      <c r="G473" s="25">
        <f>G472+('data'!$C$19*F472-'data'!$C$16*G472)*C472/60</f>
        <v>109.483668008985</v>
      </c>
      <c r="H473" s="25">
        <f>H472+(OFFSET('data'!$C$20,0,$D$4)*F472-OFFSET('data'!$C$17,0,$D$4)*H472)*C472/60</f>
        <v>62.9261398369421</v>
      </c>
      <c r="I473" s="28">
        <f>$A473/60</f>
        <v>7.8</v>
      </c>
      <c r="J473" s="25">
        <f>F473/'data'!$C$15*1000</f>
        <v>2.27278034304576</v>
      </c>
      <c r="K473" s="25">
        <f>K472+'data'!$G$21*(J472-K472)/60*C472</f>
        <v>5.74925197009588</v>
      </c>
    </row>
    <row r="474" ht="20.05" customHeight="1">
      <c r="A474" s="22">
        <f>$A473+C473</f>
        <v>469</v>
      </c>
      <c r="B474" s="23"/>
      <c r="C474" s="24">
        <v>1</v>
      </c>
      <c r="D474" t="b" s="25">
        <f>D$4</f>
        <v>1</v>
      </c>
      <c r="E474" s="25">
        <v>0</v>
      </c>
      <c r="F474" s="25">
        <f>(E473/60+G474*'data'!$C$16+H474*OFFSET('data'!$C$17,0,$D$4)-F473*(OFFSET('data'!$C$18,0,$D$4)+'data'!$C$19+OFFSET('data'!$C$20,0,$D$4)))*C473/60+F473</f>
        <v>14.8411816393447</v>
      </c>
      <c r="G474" s="25">
        <f>G473+('data'!$C$19*F473-'data'!$C$16*G473)*C473/60</f>
        <v>109.427075494414</v>
      </c>
      <c r="H474" s="25">
        <f>H473+(OFFSET('data'!$C$20,0,$D$4)*F473-OFFSET('data'!$C$17,0,$D$4)*H473)*C473/60</f>
        <v>62.9507886500448</v>
      </c>
      <c r="I474" s="28">
        <f>$A474/60</f>
        <v>7.81666666666667</v>
      </c>
      <c r="J474" s="25">
        <f>F474/'data'!$C$15*1000</f>
        <v>2.26743823462296</v>
      </c>
      <c r="K474" s="25">
        <f>K473+'data'!$G$21*(J473-K473)/60*C473</f>
        <v>5.74107029351583</v>
      </c>
    </row>
    <row r="475" ht="20.05" customHeight="1">
      <c r="A475" s="22">
        <f>$A474+C474</f>
        <v>470</v>
      </c>
      <c r="B475" s="23"/>
      <c r="C475" s="24">
        <v>1</v>
      </c>
      <c r="D475" t="b" s="25">
        <f>D$4</f>
        <v>1</v>
      </c>
      <c r="E475" s="25">
        <v>0</v>
      </c>
      <c r="F475" s="25">
        <f>(E474/60+G475*'data'!$C$16+H475*OFFSET('data'!$C$17,0,$D$4)-F474*(OFFSET('data'!$C$18,0,$D$4)+'data'!$C$19+OFFSET('data'!$C$20,0,$D$4)))*C474/60+F474</f>
        <v>14.8065464163973</v>
      </c>
      <c r="G475" s="25">
        <f>G474+('data'!$C$19*F474-'data'!$C$16*G474)*C474/60</f>
        <v>109.370380389303</v>
      </c>
      <c r="H475" s="25">
        <f>H474+(OFFSET('data'!$C$20,0,$D$4)*F474-OFFSET('data'!$C$17,0,$D$4)*H474)*C474/60</f>
        <v>62.9753662878287</v>
      </c>
      <c r="I475" s="28">
        <f>$A475/60</f>
        <v>7.83333333333333</v>
      </c>
      <c r="J475" s="25">
        <f>F475/'data'!$C$15*1000</f>
        <v>2.26214665941796</v>
      </c>
      <c r="K475" s="25">
        <f>K474+'data'!$G$21*(J474-K474)/60*C474</f>
        <v>5.73289529969658</v>
      </c>
    </row>
    <row r="476" ht="20.05" customHeight="1">
      <c r="A476" s="22">
        <f>$A475+C475</f>
        <v>471</v>
      </c>
      <c r="B476" s="23"/>
      <c r="C476" s="24">
        <v>1</v>
      </c>
      <c r="D476" t="b" s="25">
        <f>D$4</f>
        <v>1</v>
      </c>
      <c r="E476" s="25">
        <v>0</v>
      </c>
      <c r="F476" s="25">
        <f>(E475/60+G476*'data'!$C$16+H476*OFFSET('data'!$C$17,0,$D$4)-F475*(OFFSET('data'!$C$18,0,$D$4)+'data'!$C$19+OFFSET('data'!$C$20,0,$D$4)))*C475/60+F475</f>
        <v>14.772238086974</v>
      </c>
      <c r="G476" s="25">
        <f>G475+('data'!$C$19*F475-'data'!$C$16*G475)*C475/60</f>
        <v>109.313584412810</v>
      </c>
      <c r="H476" s="25">
        <f>H475+(OFFSET('data'!$C$20,0,$D$4)*F475-OFFSET('data'!$C$17,0,$D$4)*H475)*C475/60</f>
        <v>62.9998734111424</v>
      </c>
      <c r="I476" s="28">
        <f>$A476/60</f>
        <v>7.85</v>
      </c>
      <c r="J476" s="25">
        <f>F476/'data'!$C$15*1000</f>
        <v>2.25690502706072</v>
      </c>
      <c r="K476" s="25">
        <f>K475+'data'!$G$21*(J475-K475)/60*C475</f>
        <v>5.72472709183766</v>
      </c>
    </row>
    <row r="477" ht="20.05" customHeight="1">
      <c r="A477" s="22">
        <f>$A476+C476</f>
        <v>472</v>
      </c>
      <c r="B477" s="23"/>
      <c r="C477" s="24">
        <v>1</v>
      </c>
      <c r="D477" t="b" s="25">
        <f>D$4</f>
        <v>1</v>
      </c>
      <c r="E477" s="25">
        <v>0</v>
      </c>
      <c r="F477" s="25">
        <f>(E476/60+G477*'data'!$C$16+H477*OFFSET('data'!$C$17,0,$D$4)-F476*(OFFSET('data'!$C$18,0,$D$4)+'data'!$C$19+OFFSET('data'!$C$20,0,$D$4)))*C476/60+F476</f>
        <v>14.7382528326368</v>
      </c>
      <c r="G477" s="25">
        <f>G476+('data'!$C$19*F476-'data'!$C$16*G476)*C476/60</f>
        <v>109.256689263397</v>
      </c>
      <c r="H477" s="25">
        <f>H476+(OFFSET('data'!$C$20,0,$D$4)*F476-OFFSET('data'!$C$17,0,$D$4)*H476)*C476/60</f>
        <v>63.0243106731271</v>
      </c>
      <c r="I477" s="28">
        <f>$A477/60</f>
        <v>7.86666666666667</v>
      </c>
      <c r="J477" s="25">
        <f>F477/'data'!$C$15*1000</f>
        <v>2.25171275416964</v>
      </c>
      <c r="K477" s="25">
        <f>K476+'data'!$G$21*(J476-K476)/60*C476</f>
        <v>5.71656577150632</v>
      </c>
    </row>
    <row r="478" ht="20.05" customHeight="1">
      <c r="A478" s="22">
        <f>$A477+C477</f>
        <v>473</v>
      </c>
      <c r="B478" s="23"/>
      <c r="C478" s="24">
        <v>1</v>
      </c>
      <c r="D478" t="b" s="25">
        <f>D$4</f>
        <v>1</v>
      </c>
      <c r="E478" s="25">
        <v>0</v>
      </c>
      <c r="F478" s="25">
        <f>(E477/60+G478*'data'!$C$16+H478*OFFSET('data'!$C$17,0,$D$4)-F477*(OFFSET('data'!$C$18,0,$D$4)+'data'!$C$19+OFFSET('data'!$C$20,0,$D$4)))*C477/60+F477</f>
        <v>14.7045868801474</v>
      </c>
      <c r="G478" s="25">
        <f>G477+('data'!$C$19*F477-'data'!$C$16*G477)*C477/60</f>
        <v>109.199696619077</v>
      </c>
      <c r="H478" s="25">
        <f>H477+(OFFSET('data'!$C$20,0,$D$4)*F477-OFFSET('data'!$C$17,0,$D$4)*H477)*C477/60</f>
        <v>63.0486787193077</v>
      </c>
      <c r="I478" s="28">
        <f>$A478/60</f>
        <v>7.88333333333333</v>
      </c>
      <c r="J478" s="25">
        <f>F478/'data'!$C$15*1000</f>
        <v>2.24656926426874</v>
      </c>
      <c r="K478" s="25">
        <f>K477+'data'!$G$21*(J477-K477)/60*C477</f>
        <v>5.70841143865784</v>
      </c>
    </row>
    <row r="479" ht="20.05" customHeight="1">
      <c r="A479" s="22">
        <f>$A478+C478</f>
        <v>474</v>
      </c>
      <c r="B479" s="23"/>
      <c r="C479" s="24">
        <v>1</v>
      </c>
      <c r="D479" t="b" s="25">
        <f>D$4</f>
        <v>1</v>
      </c>
      <c r="E479" s="25">
        <v>0</v>
      </c>
      <c r="F479" s="25">
        <f>(E478/60+G479*'data'!$C$16+H479*OFFSET('data'!$C$17,0,$D$4)-F478*(OFFSET('data'!$C$18,0,$D$4)+'data'!$C$19+OFFSET('data'!$C$20,0,$D$4)))*C478/60+F478</f>
        <v>14.671236500932</v>
      </c>
      <c r="G479" s="25">
        <f>G478+('data'!$C$19*F478-'data'!$C$16*G478)*C478/60</f>
        <v>109.142608137654</v>
      </c>
      <c r="H479" s="25">
        <f>H478+(OFFSET('data'!$C$20,0,$D$4)*F478-OFFSET('data'!$C$17,0,$D$4)*H478)*C478/60</f>
        <v>63.072978187683</v>
      </c>
      <c r="I479" s="28">
        <f>$A479/60</f>
        <v>7.9</v>
      </c>
      <c r="J479" s="25">
        <f>F479/'data'!$C$15*1000</f>
        <v>2.24147398770587</v>
      </c>
      <c r="K479" s="25">
        <f>K478+'data'!$G$21*(J478-K478)/60*C478</f>
        <v>5.70026419165555</v>
      </c>
    </row>
    <row r="480" ht="20.05" customHeight="1">
      <c r="A480" s="22">
        <f>$A479+C479</f>
        <v>475</v>
      </c>
      <c r="B480" s="23"/>
      <c r="C480" s="24">
        <v>1</v>
      </c>
      <c r="D480" t="b" s="25">
        <f>D$4</f>
        <v>1</v>
      </c>
      <c r="E480" s="25">
        <v>0</v>
      </c>
      <c r="F480" s="25">
        <f>(E479/60+G480*'data'!$C$16+H480*OFFSET('data'!$C$17,0,$D$4)-F479*(OFFSET('data'!$C$18,0,$D$4)+'data'!$C$19+OFFSET('data'!$C$20,0,$D$4)))*C479/60+F479</f>
        <v>14.638198010552</v>
      </c>
      <c r="G480" s="25">
        <f>G479+('data'!$C$19*F479-'data'!$C$16*G479)*C479/60</f>
        <v>109.085425456964</v>
      </c>
      <c r="H480" s="25">
        <f>H479+(OFFSET('data'!$C$20,0,$D$4)*F479-OFFSET('data'!$C$17,0,$D$4)*H479)*C479/60</f>
        <v>63.0972097088147</v>
      </c>
      <c r="I480" s="28">
        <f>$A480/60</f>
        <v>7.91666666666667</v>
      </c>
      <c r="J480" s="25">
        <f>F480/'data'!$C$15*1000</f>
        <v>2.2364263615719</v>
      </c>
      <c r="K480" s="25">
        <f>K479+'data'!$G$21*(J479-K479)/60*C479</f>
        <v>5.69212412729065</v>
      </c>
    </row>
    <row r="481" ht="20.05" customHeight="1">
      <c r="A481" s="22">
        <f>$A480+C480</f>
        <v>476</v>
      </c>
      <c r="B481" s="23"/>
      <c r="C481" s="24">
        <v>1</v>
      </c>
      <c r="D481" t="b" s="25">
        <f>D$4</f>
        <v>1</v>
      </c>
      <c r="E481" s="25">
        <v>0</v>
      </c>
      <c r="F481" s="25">
        <f>(E480/60+G481*'data'!$C$16+H481*OFFSET('data'!$C$17,0,$D$4)-F480*(OFFSET('data'!$C$18,0,$D$4)+'data'!$C$19+OFFSET('data'!$C$20,0,$D$4)))*C480/60+F480</f>
        <v>14.6054677681815</v>
      </c>
      <c r="G481" s="25">
        <f>G480+('data'!$C$19*F480-'data'!$C$16*G480)*C480/60</f>
        <v>109.028150195112</v>
      </c>
      <c r="H481" s="25">
        <f>H480+(OFFSET('data'!$C$20,0,$D$4)*F480-OFFSET('data'!$C$17,0,$D$4)*H480)*C480/60</f>
        <v>63.1213739059157</v>
      </c>
      <c r="I481" s="28">
        <f>$A481/60</f>
        <v>7.93333333333333</v>
      </c>
      <c r="J481" s="25">
        <f>F481/'data'!$C$15*1000</f>
        <v>2.23142582962081</v>
      </c>
      <c r="K481" s="25">
        <f>K480+'data'!$G$21*(J480-K480)/60*C480</f>
        <v>5.68399134080175</v>
      </c>
    </row>
    <row r="482" ht="20.05" customHeight="1">
      <c r="A482" s="22">
        <f>$A481+C481</f>
        <v>477</v>
      </c>
      <c r="B482" s="23"/>
      <c r="C482" s="24">
        <v>1</v>
      </c>
      <c r="D482" t="b" s="25">
        <f>D$4</f>
        <v>1</v>
      </c>
      <c r="E482" s="25">
        <v>0</v>
      </c>
      <c r="F482" s="25">
        <f>(E481/60+G482*'data'!$C$16+H482*OFFSET('data'!$C$17,0,$D$4)-F481*(OFFSET('data'!$C$18,0,$D$4)+'data'!$C$19+OFFSET('data'!$C$20,0,$D$4)))*C481/60+F481</f>
        <v>14.5730421760903</v>
      </c>
      <c r="G482" s="25">
        <f>G481+('data'!$C$19*F481-'data'!$C$16*G481)*C481/60</f>
        <v>108.970783950705</v>
      </c>
      <c r="H482" s="25">
        <f>H481+(OFFSET('data'!$C$20,0,$D$4)*F481-OFFSET('data'!$C$17,0,$D$4)*H481)*C481/60</f>
        <v>63.1454713949367</v>
      </c>
      <c r="I482" s="28">
        <f>$A482/60</f>
        <v>7.95</v>
      </c>
      <c r="J482" s="25">
        <f>F482/'data'!$C$15*1000</f>
        <v>2.2264718421908</v>
      </c>
      <c r="K482" s="25">
        <f>K481+'data'!$G$21*(J481-K481)/60*C481</f>
        <v>5.67586592589426</v>
      </c>
    </row>
    <row r="483" ht="20.05" customHeight="1">
      <c r="A483" s="22">
        <f>$A482+C482</f>
        <v>478</v>
      </c>
      <c r="B483" s="23"/>
      <c r="C483" s="24">
        <v>1</v>
      </c>
      <c r="D483" t="b" s="25">
        <f>D$4</f>
        <v>1</v>
      </c>
      <c r="E483" s="25">
        <v>0</v>
      </c>
      <c r="F483" s="25">
        <f>(E482/60+G483*'data'!$C$16+H483*OFFSET('data'!$C$17,0,$D$4)-F482*(OFFSET('data'!$C$18,0,$D$4)+'data'!$C$19+OFFSET('data'!$C$20,0,$D$4)))*C482/60+F482</f>
        <v>14.5409176791335</v>
      </c>
      <c r="G483" s="25">
        <f>G482+('data'!$C$19*F482-'data'!$C$16*G482)*C482/60</f>
        <v>108.913328303085</v>
      </c>
      <c r="H483" s="25">
        <f>H482+(OFFSET('data'!$C$20,0,$D$4)*F482-OFFSET('data'!$C$17,0,$D$4)*H482)*C482/60</f>
        <v>63.1695027846523</v>
      </c>
      <c r="I483" s="28">
        <f>$A483/60</f>
        <v>7.96666666666667</v>
      </c>
      <c r="J483" s="25">
        <f>F483/'data'!$C$15*1000</f>
        <v>2.22156385612622</v>
      </c>
      <c r="K483" s="25">
        <f>K482+'data'!$G$21*(J482-K482)/60*C482</f>
        <v>5.66774797475944</v>
      </c>
    </row>
    <row r="484" ht="20.05" customHeight="1">
      <c r="A484" s="22">
        <f>$A483+C483</f>
        <v>479</v>
      </c>
      <c r="B484" s="23"/>
      <c r="C484" s="24">
        <v>1</v>
      </c>
      <c r="D484" t="b" s="25">
        <f>D$4</f>
        <v>1</v>
      </c>
      <c r="E484" s="25">
        <v>0</v>
      </c>
      <c r="F484" s="25">
        <f>(E483/60+G484*'data'!$C$16+H484*OFFSET('data'!$C$17,0,$D$4)-F483*(OFFSET('data'!$C$18,0,$D$4)+'data'!$C$19+OFFSET('data'!$C$20,0,$D$4)))*C483/60+F483</f>
        <v>14.5090907642471</v>
      </c>
      <c r="G484" s="25">
        <f>G483+('data'!$C$19*F483-'data'!$C$16*G483)*C483/60</f>
        <v>108.855784812555</v>
      </c>
      <c r="H484" s="25">
        <f>H483+(OFFSET('data'!$C$20,0,$D$4)*F483-OFFSET('data'!$C$17,0,$D$4)*H483)*C483/60</f>
        <v>63.1934686767462</v>
      </c>
      <c r="I484" s="28">
        <f>$A484/60</f>
        <v>7.98333333333333</v>
      </c>
      <c r="J484" s="25">
        <f>F484/'data'!$C$15*1000</f>
        <v>2.21670133470055</v>
      </c>
      <c r="K484" s="25">
        <f>K483+'data'!$G$21*(J483-K483)/60*C483</f>
        <v>5.6596375780933</v>
      </c>
    </row>
    <row r="485" ht="20.05" customHeight="1">
      <c r="A485" s="22">
        <f>$A484+C484</f>
        <v>480</v>
      </c>
      <c r="B485" s="23"/>
      <c r="C485" s="24">
        <v>1</v>
      </c>
      <c r="D485" t="b" s="25">
        <f>D$4</f>
        <v>1</v>
      </c>
      <c r="E485" s="25">
        <v>0</v>
      </c>
      <c r="F485" s="25">
        <f>(E484/60+G485*'data'!$C$16+H485*OFFSET('data'!$C$17,0,$D$4)-F484*(OFFSET('data'!$C$18,0,$D$4)+'data'!$C$19+OFFSET('data'!$C$20,0,$D$4)))*C484/60+F484</f>
        <v>14.4775579599495</v>
      </c>
      <c r="G485" s="25">
        <f>G484+('data'!$C$19*F484-'data'!$C$16*G484)*C484/60</f>
        <v>108.798155020606</v>
      </c>
      <c r="H485" s="25">
        <f>H484+(OFFSET('data'!$C$20,0,$D$4)*F484-OFFSET('data'!$C$17,0,$D$4)*H484)*C484/60</f>
        <v>63.2173696658947</v>
      </c>
      <c r="I485" s="28">
        <f>$A485/60</f>
        <v>8</v>
      </c>
      <c r="J485" s="25">
        <f>F485/'data'!$C$15*1000</f>
        <v>2.21188374754026</v>
      </c>
      <c r="K485" s="25">
        <f>K484+'data'!$G$21*(J484-K484)/60*C484</f>
        <v>5.65153482511526</v>
      </c>
    </row>
    <row r="486" ht="20.05" customHeight="1">
      <c r="A486" s="22">
        <f>$A485+C485</f>
        <v>481</v>
      </c>
      <c r="B486" s="23"/>
      <c r="C486" s="24">
        <v>1</v>
      </c>
      <c r="D486" t="b" s="25">
        <f>D$4</f>
        <v>1</v>
      </c>
      <c r="E486" s="25">
        <v>0</v>
      </c>
      <c r="F486" s="25">
        <f>(E485/60+G486*'data'!$C$16+H486*OFFSET('data'!$C$17,0,$D$4)-F485*(OFFSET('data'!$C$18,0,$D$4)+'data'!$C$19+OFFSET('data'!$C$20,0,$D$4)))*C485/60+F485</f>
        <v>14.4463158358489</v>
      </c>
      <c r="G486" s="25">
        <f>G485+('data'!$C$19*F485-'data'!$C$16*G485)*C485/60</f>
        <v>108.740440450141</v>
      </c>
      <c r="H486" s="25">
        <f>H485+(OFFSET('data'!$C$20,0,$D$4)*F485-OFFSET('data'!$C$17,0,$D$4)*H485)*C485/60</f>
        <v>63.2412063398498</v>
      </c>
      <c r="I486" s="28">
        <f>$A486/60</f>
        <v>8.016666666666669</v>
      </c>
      <c r="J486" s="25">
        <f>F486/'data'!$C$15*1000</f>
        <v>2.2071105705495</v>
      </c>
      <c r="K486" s="25">
        <f>K485+'data'!$G$21*(J485-K485)/60*C485</f>
        <v>5.64343980358655</v>
      </c>
    </row>
    <row r="487" ht="20.05" customHeight="1">
      <c r="A487" s="22">
        <f>$A486+C486</f>
        <v>482</v>
      </c>
      <c r="B487" s="23"/>
      <c r="C487" s="24">
        <v>1</v>
      </c>
      <c r="D487" t="b" s="25">
        <f>D$4</f>
        <v>1</v>
      </c>
      <c r="E487" s="25">
        <v>0</v>
      </c>
      <c r="F487" s="25">
        <f>(E486/60+G487*'data'!$C$16+H487*OFFSET('data'!$C$17,0,$D$4)-F486*(OFFSET('data'!$C$18,0,$D$4)+'data'!$C$19+OFFSET('data'!$C$20,0,$D$4)))*C486/60+F486</f>
        <v>14.4153610021566</v>
      </c>
      <c r="G487" s="25">
        <f>G486+('data'!$C$19*F486-'data'!$C$16*G486)*C486/60</f>
        <v>108.682642605694</v>
      </c>
      <c r="H487" s="25">
        <f>H486+(OFFSET('data'!$C$20,0,$D$4)*F486-OFFSET('data'!$C$17,0,$D$4)*H486)*C486/60</f>
        <v>63.2649792795213</v>
      </c>
      <c r="I487" s="28">
        <f>$A487/60</f>
        <v>8.03333333333333</v>
      </c>
      <c r="J487" s="25">
        <f>F487/'data'!$C$15*1000</f>
        <v>2.20238128583579</v>
      </c>
      <c r="K487" s="25">
        <f>K486+'data'!$G$21*(J486-K486)/60*C486</f>
        <v>5.63535259982843</v>
      </c>
    </row>
    <row r="488" ht="20.05" customHeight="1">
      <c r="A488" s="22">
        <f>$A487+C487</f>
        <v>483</v>
      </c>
      <c r="B488" s="23"/>
      <c r="C488" s="24">
        <v>1</v>
      </c>
      <c r="D488" t="b" s="25">
        <f>D$4</f>
        <v>1</v>
      </c>
      <c r="E488" s="25">
        <v>0</v>
      </c>
      <c r="F488" s="25">
        <f>(E487/60+G488*'data'!$C$16+H488*OFFSET('data'!$C$17,0,$D$4)-F487*(OFFSET('data'!$C$18,0,$D$4)+'data'!$C$19+OFFSET('data'!$C$20,0,$D$4)))*C487/60+F487</f>
        <v>14.3846901092059</v>
      </c>
      <c r="G488" s="25">
        <f>G487+('data'!$C$19*F487-'data'!$C$16*G487)*C487/60</f>
        <v>108.624762973648</v>
      </c>
      <c r="H488" s="25">
        <f>H487+(OFFSET('data'!$C$20,0,$D$4)*F487-OFFSET('data'!$C$17,0,$D$4)*H487)*C487/60</f>
        <v>63.2886890590576</v>
      </c>
      <c r="I488" s="28">
        <f>$A488/60</f>
        <v>8.050000000000001</v>
      </c>
      <c r="J488" s="25">
        <f>F488/'data'!$C$15*1000</f>
        <v>2.19769538163649</v>
      </c>
      <c r="K488" s="25">
        <f>K487+'data'!$G$21*(J487-K487)/60*C487</f>
        <v>5.62727329874019</v>
      </c>
    </row>
    <row r="489" ht="20.05" customHeight="1">
      <c r="A489" s="22">
        <f>$A488+C488</f>
        <v>484</v>
      </c>
      <c r="B489" s="23"/>
      <c r="C489" s="24">
        <v>1</v>
      </c>
      <c r="D489" t="b" s="25">
        <f>D$4</f>
        <v>1</v>
      </c>
      <c r="E489" s="25">
        <v>0</v>
      </c>
      <c r="F489" s="25">
        <f>(E488/60+G489*'data'!$C$16+H489*OFFSET('data'!$C$17,0,$D$4)-F488*(OFFSET('data'!$C$18,0,$D$4)+'data'!$C$19+OFFSET('data'!$C$20,0,$D$4)))*C488/60+F488</f>
        <v>14.3542998469769</v>
      </c>
      <c r="G489" s="25">
        <f>G488+('data'!$C$19*F488-'data'!$C$16*G488)*C488/60</f>
        <v>108.566803022450</v>
      </c>
      <c r="H489" s="25">
        <f>H488+(OFFSET('data'!$C$20,0,$D$4)*F488-OFFSET('data'!$C$17,0,$D$4)*H488)*C488/60</f>
        <v>63.3123362459258</v>
      </c>
      <c r="I489" s="28">
        <f>$A489/60</f>
        <v>8.06666666666667</v>
      </c>
      <c r="J489" s="25">
        <f>F489/'data'!$C$15*1000</f>
        <v>2.19305235224619</v>
      </c>
      <c r="K489" s="25">
        <f>K488+'data'!$G$21*(J488-K488)/60*C488</f>
        <v>5.6192019838169</v>
      </c>
    </row>
    <row r="490" ht="20.05" customHeight="1">
      <c r="A490" s="22">
        <f>$A489+C489</f>
        <v>485</v>
      </c>
      <c r="B490" s="23"/>
      <c r="C490" s="24">
        <v>1</v>
      </c>
      <c r="D490" t="b" s="25">
        <f>D$4</f>
        <v>1</v>
      </c>
      <c r="E490" s="25">
        <v>0</v>
      </c>
      <c r="F490" s="25">
        <f>(E489/60+G490*'data'!$C$16+H490*OFFSET('data'!$C$17,0,$D$4)-F489*(OFFSET('data'!$C$18,0,$D$4)+'data'!$C$19+OFFSET('data'!$C$20,0,$D$4)))*C489/60+F489</f>
        <v>14.3241869446268</v>
      </c>
      <c r="G490" s="25">
        <f>G489+('data'!$C$19*F489-'data'!$C$16*G489)*C489/60</f>
        <v>108.508764202826</v>
      </c>
      <c r="H490" s="25">
        <f>H489+(OFFSET('data'!$C$20,0,$D$4)*F489-OFFSET('data'!$C$17,0,$D$4)*H489)*C489/60</f>
        <v>63.3359214009907</v>
      </c>
      <c r="I490" s="28">
        <f>$A490/60</f>
        <v>8.08333333333333</v>
      </c>
      <c r="J490" s="25">
        <f>F490/'data'!$C$15*1000</f>
        <v>2.18845169794498</v>
      </c>
      <c r="K490" s="25">
        <f>K489+'data'!$G$21*(J489-K489)/60*C489</f>
        <v>5.61113873716698</v>
      </c>
    </row>
    <row r="491" ht="20.05" customHeight="1">
      <c r="A491" s="22">
        <f>$A490+C490</f>
        <v>486</v>
      </c>
      <c r="B491" s="23"/>
      <c r="C491" s="24">
        <v>1</v>
      </c>
      <c r="D491" t="b" s="25">
        <f>D$4</f>
        <v>1</v>
      </c>
      <c r="E491" s="25">
        <v>0</v>
      </c>
      <c r="F491" s="25">
        <f>(E490/60+G491*'data'!$C$16+H491*OFFSET('data'!$C$17,0,$D$4)-F490*(OFFSET('data'!$C$18,0,$D$4)+'data'!$C$19+OFFSET('data'!$C$20,0,$D$4)))*C490/60+F490</f>
        <v>14.2943481700259</v>
      </c>
      <c r="G491" s="25">
        <f>G490+('data'!$C$19*F490-'data'!$C$16*G490)*C490/60</f>
        <v>108.450647947988</v>
      </c>
      <c r="H491" s="25">
        <f>H490+(OFFSET('data'!$C$20,0,$D$4)*F490-OFFSET('data'!$C$17,0,$D$4)*H490)*C490/60</f>
        <v>63.359445078593</v>
      </c>
      <c r="I491" s="28">
        <f>$A491/60</f>
        <v>8.1</v>
      </c>
      <c r="J491" s="25">
        <f>F491/'data'!$C$15*1000</f>
        <v>2.18389292492754</v>
      </c>
      <c r="K491" s="25">
        <f>K490+'data'!$G$21*(J490-K490)/60*C490</f>
        <v>5.60308363952955</v>
      </c>
    </row>
    <row r="492" ht="20.05" customHeight="1">
      <c r="A492" s="22">
        <f>$A491+C491</f>
        <v>487</v>
      </c>
      <c r="B492" s="23"/>
      <c r="C492" s="24">
        <v>1</v>
      </c>
      <c r="D492" t="b" s="25">
        <f>D$4</f>
        <v>1</v>
      </c>
      <c r="E492" s="25">
        <v>0</v>
      </c>
      <c r="F492" s="25">
        <f>(E491/60+G492*'data'!$C$16+H492*OFFSET('data'!$C$17,0,$D$4)-F491*(OFFSET('data'!$C$18,0,$D$4)+'data'!$C$19+OFFSET('data'!$C$20,0,$D$4)))*C491/60+F491</f>
        <v>14.2647803292989</v>
      </c>
      <c r="G492" s="25">
        <f>G491+('data'!$C$19*F491-'data'!$C$16*G491)*C491/60</f>
        <v>108.392455673843</v>
      </c>
      <c r="H492" s="25">
        <f>H491+(OFFSET('data'!$C$20,0,$D$4)*F491-OFFSET('data'!$C$17,0,$D$4)*H491)*C491/60</f>
        <v>63.3829078266264</v>
      </c>
      <c r="I492" s="28">
        <f>$A492/60</f>
        <v>8.116666666666671</v>
      </c>
      <c r="J492" s="25">
        <f>F492/'data'!$C$15*1000</f>
        <v>2.17937554523306</v>
      </c>
      <c r="K492" s="25">
        <f>K491+'data'!$G$21*(J491-K491)/60*C491</f>
        <v>5.59503677029158</v>
      </c>
    </row>
    <row r="493" ht="20.05" customHeight="1">
      <c r="A493" s="22">
        <f>$A492+C492</f>
        <v>488</v>
      </c>
      <c r="B493" s="23"/>
      <c r="C493" s="24">
        <v>1</v>
      </c>
      <c r="D493" t="b" s="25">
        <f>D$4</f>
        <v>1</v>
      </c>
      <c r="E493" s="25">
        <v>0</v>
      </c>
      <c r="F493" s="25">
        <f>(E492/60+G493*'data'!$C$16+H493*OFFSET('data'!$C$17,0,$D$4)-F492*(OFFSET('data'!$C$18,0,$D$4)+'data'!$C$19+OFFSET('data'!$C$20,0,$D$4)))*C492/60+F492</f>
        <v>14.2354802663717</v>
      </c>
      <c r="G493" s="25">
        <f>G492+('data'!$C$19*F492-'data'!$C$16*G492)*C492/60</f>
        <v>108.334188779199</v>
      </c>
      <c r="H493" s="25">
        <f>H492+(OFFSET('data'!$C$20,0,$D$4)*F492-OFFSET('data'!$C$17,0,$D$4)*H492)*C492/60</f>
        <v>63.4063101866142</v>
      </c>
      <c r="I493" s="28">
        <f>$A493/60</f>
        <v>8.133333333333329</v>
      </c>
      <c r="J493" s="25">
        <f>F493/'data'!$C$15*1000</f>
        <v>2.17489907667601</v>
      </c>
      <c r="K493" s="25">
        <f>K492+'data'!$G$21*(J492-K492)/60*C492</f>
        <v>5.58699820750482</v>
      </c>
    </row>
    <row r="494" ht="20.05" customHeight="1">
      <c r="A494" s="22">
        <f>$A493+C493</f>
        <v>489</v>
      </c>
      <c r="B494" s="23"/>
      <c r="C494" s="24">
        <v>1</v>
      </c>
      <c r="D494" t="b" s="25">
        <f>D$4</f>
        <v>1</v>
      </c>
      <c r="E494" s="25">
        <v>0</v>
      </c>
      <c r="F494" s="25">
        <f>(E493/60+G494*'data'!$C$16+H494*OFFSET('data'!$C$17,0,$D$4)-F493*(OFFSET('data'!$C$18,0,$D$4)+'data'!$C$19+OFFSET('data'!$C$20,0,$D$4)))*C493/60+F493</f>
        <v>14.2064448625239</v>
      </c>
      <c r="G494" s="25">
        <f>G493+('data'!$C$19*F493-'data'!$C$16*G493)*C493/60</f>
        <v>108.275848645967</v>
      </c>
      <c r="H494" s="25">
        <f>H493+(OFFSET('data'!$C$20,0,$D$4)*F493-OFFSET('data'!$C$17,0,$D$4)*H493)*C493/60</f>
        <v>63.4296526937842</v>
      </c>
      <c r="I494" s="28">
        <f>$A494/60</f>
        <v>8.15</v>
      </c>
      <c r="J494" s="25">
        <f>F494/'data'!$C$15*1000</f>
        <v>2.17046304277776</v>
      </c>
      <c r="K494" s="25">
        <f>K493+'data'!$G$21*(J493-K493)/60*C493</f>
        <v>5.57896802790252</v>
      </c>
    </row>
    <row r="495" ht="20.05" customHeight="1">
      <c r="A495" s="22">
        <f>$A494+C494</f>
        <v>490</v>
      </c>
      <c r="B495" s="23"/>
      <c r="C495" s="24">
        <v>1</v>
      </c>
      <c r="D495" t="b" s="25">
        <f>D$4</f>
        <v>1</v>
      </c>
      <c r="E495" s="25">
        <v>0</v>
      </c>
      <c r="F495" s="25">
        <f>(E494/60+G495*'data'!$C$16+H495*OFFSET('data'!$C$17,0,$D$4)-F494*(OFFSET('data'!$C$18,0,$D$4)+'data'!$C$19+OFFSET('data'!$C$20,0,$D$4)))*C494/60+F494</f>
        <v>14.177671035946</v>
      </c>
      <c r="G495" s="25">
        <f>G494+('data'!$C$19*F494-'data'!$C$16*G494)*C494/60</f>
        <v>108.217436639360</v>
      </c>
      <c r="H495" s="25">
        <f>H494+(OFFSET('data'!$C$20,0,$D$4)*F494-OFFSET('data'!$C$17,0,$D$4)*H494)*C494/60</f>
        <v>63.4529358771437</v>
      </c>
      <c r="I495" s="28">
        <f>$A495/60</f>
        <v>8.16666666666667</v>
      </c>
      <c r="J495" s="25">
        <f>F495/'data'!$C$15*1000</f>
        <v>2.16606697269894</v>
      </c>
      <c r="K495" s="25">
        <f>K494+'data'!$G$21*(J494-K494)/60*C494</f>
        <v>5.57094630691599</v>
      </c>
    </row>
    <row r="496" ht="20.05" customHeight="1">
      <c r="A496" s="22">
        <f>$A495+C495</f>
        <v>491</v>
      </c>
      <c r="B496" s="23"/>
      <c r="C496" s="24">
        <v>1</v>
      </c>
      <c r="D496" t="b" s="25">
        <f>D$4</f>
        <v>1</v>
      </c>
      <c r="E496" s="25">
        <v>0</v>
      </c>
      <c r="F496" s="25">
        <f>(E495/60+G496*'data'!$C$16+H496*OFFSET('data'!$C$17,0,$D$4)-F495*(OFFSET('data'!$C$18,0,$D$4)+'data'!$C$19+OFFSET('data'!$C$20,0,$D$4)))*C495/60+F495</f>
        <v>14.1491557413023</v>
      </c>
      <c r="G496" s="25">
        <f>G495+('data'!$C$19*F495-'data'!$C$16*G495)*C495/60</f>
        <v>108.158954108095</v>
      </c>
      <c r="H496" s="25">
        <f>H495+(OFFSET('data'!$C$20,0,$D$4)*F495-OFFSET('data'!$C$17,0,$D$4)*H495)*C495/60</f>
        <v>63.4761602595528</v>
      </c>
      <c r="I496" s="28">
        <f>$A496/60</f>
        <v>8.18333333333333</v>
      </c>
      <c r="J496" s="25">
        <f>F496/'data'!$C$15*1000</f>
        <v>2.16171040117263</v>
      </c>
      <c r="K496" s="25">
        <f>K495+'data'!$G$21*(J495-K495)/60*C495</f>
        <v>5.56293311869093</v>
      </c>
    </row>
    <row r="497" ht="20.05" customHeight="1">
      <c r="A497" s="22">
        <f>$A496+C496</f>
        <v>492</v>
      </c>
      <c r="B497" s="23"/>
      <c r="C497" s="24">
        <v>1</v>
      </c>
      <c r="D497" t="b" s="25">
        <f>D$4</f>
        <v>1</v>
      </c>
      <c r="E497" s="25">
        <v>0</v>
      </c>
      <c r="F497" s="25">
        <f>(E496/60+G497*'data'!$C$16+H497*OFFSET('data'!$C$17,0,$D$4)-F496*(OFFSET('data'!$C$18,0,$D$4)+'data'!$C$19+OFFSET('data'!$C$20,0,$D$4)))*C496/60+F496</f>
        <v>14.1208959692987</v>
      </c>
      <c r="G497" s="25">
        <f>G496+('data'!$C$19*F496-'data'!$C$16*G496)*C496/60</f>
        <v>108.100402384584</v>
      </c>
      <c r="H497" s="25">
        <f>H496+(OFFSET('data'!$C$20,0,$D$4)*F496-OFFSET('data'!$C$17,0,$D$4)*H496)*C496/60</f>
        <v>63.4993263577972</v>
      </c>
      <c r="I497" s="28">
        <f>$A497/60</f>
        <v>8.199999999999999</v>
      </c>
      <c r="J497" s="25">
        <f>F497/'data'!$C$15*1000</f>
        <v>2.15739286843839</v>
      </c>
      <c r="K497" s="25">
        <f>K496+'data'!$G$21*(J496-K496)/60*C496</f>
        <v>5.55492853610354</v>
      </c>
    </row>
    <row r="498" ht="20.05" customHeight="1">
      <c r="A498" s="22">
        <f>$A497+C497</f>
        <v>493</v>
      </c>
      <c r="B498" s="23"/>
      <c r="C498" s="24">
        <v>1</v>
      </c>
      <c r="D498" t="b" s="25">
        <f>D$4</f>
        <v>1</v>
      </c>
      <c r="E498" s="25">
        <v>0</v>
      </c>
      <c r="F498" s="25">
        <f>(E497/60+G498*'data'!$C$16+H498*OFFSET('data'!$C$17,0,$D$4)-F497*(OFFSET('data'!$C$18,0,$D$4)+'data'!$C$19+OFFSET('data'!$C$20,0,$D$4)))*C497/60+F497</f>
        <v>14.092888746256</v>
      </c>
      <c r="G498" s="25">
        <f>G497+('data'!$C$19*F497-'data'!$C$16*G497)*C497/60</f>
        <v>108.041782785130</v>
      </c>
      <c r="H498" s="25">
        <f>H497+(OFFSET('data'!$C$20,0,$D$4)*F497-OFFSET('data'!$C$17,0,$D$4)*H497)*C497/60</f>
        <v>63.5224346826601</v>
      </c>
      <c r="I498" s="28">
        <f>$A498/60</f>
        <v>8.21666666666667</v>
      </c>
      <c r="J498" s="25">
        <f>F498/'data'!$C$15*1000</f>
        <v>2.153113920177</v>
      </c>
      <c r="K498" s="25">
        <f>K497+'data'!$G$21*(J497-K497)/60*C497</f>
        <v>5.54693263077651</v>
      </c>
    </row>
    <row r="499" ht="20.05" customHeight="1">
      <c r="A499" s="22">
        <f>$A498+C498</f>
        <v>494</v>
      </c>
      <c r="B499" s="23"/>
      <c r="C499" s="24">
        <v>1</v>
      </c>
      <c r="D499" t="b" s="25">
        <f>D$4</f>
        <v>1</v>
      </c>
      <c r="E499" s="25">
        <v>0</v>
      </c>
      <c r="F499" s="25">
        <f>(E498/60+G499*'data'!$C$16+H499*OFFSET('data'!$C$17,0,$D$4)-F498*(OFFSET('data'!$C$18,0,$D$4)+'data'!$C$19+OFFSET('data'!$C$20,0,$D$4)))*C498/60+F498</f>
        <v>14.0651311336877</v>
      </c>
      <c r="G499" s="25">
        <f>G498+('data'!$C$19*F498-'data'!$C$16*G498)*C498/60</f>
        <v>107.983096610118</v>
      </c>
      <c r="H499" s="25">
        <f>H498+(OFFSET('data'!$C$20,0,$D$4)*F498-OFFSET('data'!$C$17,0,$D$4)*H498)*C498/60</f>
        <v>63.5454857389933</v>
      </c>
      <c r="I499" s="28">
        <f>$A499/60</f>
        <v>8.233333333333331</v>
      </c>
      <c r="J499" s="25">
        <f>F499/'data'!$C$15*1000</f>
        <v>2.148873107446</v>
      </c>
      <c r="K499" s="25">
        <f>K498+'data'!$G$21*(J498-K498)/60*C498</f>
        <v>5.53894547309474</v>
      </c>
    </row>
    <row r="500" ht="20.05" customHeight="1">
      <c r="A500" s="22">
        <f>$A499+C499</f>
        <v>495</v>
      </c>
      <c r="B500" s="23"/>
      <c r="C500" s="24">
        <v>1</v>
      </c>
      <c r="D500" t="b" s="25">
        <f>D$4</f>
        <v>1</v>
      </c>
      <c r="E500" s="25">
        <v>0</v>
      </c>
      <c r="F500" s="25">
        <f>(E499/60+G500*'data'!$C$16+H500*OFFSET('data'!$C$17,0,$D$4)-F499*(OFFSET('data'!$C$18,0,$D$4)+'data'!$C$19+OFFSET('data'!$C$20,0,$D$4)))*C499/60+F499</f>
        <v>14.0376202278835</v>
      </c>
      <c r="G500" s="25">
        <f>G499+('data'!$C$19*F499-'data'!$C$16*G499)*C499/60</f>
        <v>107.924345144203</v>
      </c>
      <c r="H500" s="25">
        <f>H499+(OFFSET('data'!$C$20,0,$D$4)*F499-OFFSET('data'!$C$17,0,$D$4)*H499)*C499/60</f>
        <v>63.5684800257873</v>
      </c>
      <c r="I500" s="28">
        <f>$A500/60</f>
        <v>8.25</v>
      </c>
      <c r="J500" s="25">
        <f>F500/'data'!$C$15*1000</f>
        <v>2.14466998661604</v>
      </c>
      <c r="K500" s="25">
        <f>K499+'data'!$G$21*(J499-K499)/60*C499</f>
        <v>5.53096713222094</v>
      </c>
    </row>
    <row r="501" ht="20.05" customHeight="1">
      <c r="A501" s="22">
        <f>$A500+C500</f>
        <v>496</v>
      </c>
      <c r="B501" s="23"/>
      <c r="C501" s="24">
        <v>1</v>
      </c>
      <c r="D501" t="b" s="25">
        <f>D$4</f>
        <v>1</v>
      </c>
      <c r="E501" s="25">
        <v>0</v>
      </c>
      <c r="F501" s="25">
        <f>(E500/60+G501*'data'!$C$16+H501*OFFSET('data'!$C$17,0,$D$4)-F500*(OFFSET('data'!$C$18,0,$D$4)+'data'!$C$19+OFFSET('data'!$C$20,0,$D$4)))*C500/60+F500</f>
        <v>14.0103531594969</v>
      </c>
      <c r="G501" s="25">
        <f>G500+('data'!$C$19*F500-'data'!$C$16*G500)*C500/60</f>
        <v>107.865529656497</v>
      </c>
      <c r="H501" s="25">
        <f>H500+(OFFSET('data'!$C$20,0,$D$4)*F500-OFFSET('data'!$C$17,0,$D$4)*H500)*C500/60</f>
        <v>63.5914180362407</v>
      </c>
      <c r="I501" s="28">
        <f>$A501/60</f>
        <v>8.266666666666669</v>
      </c>
      <c r="J501" s="25">
        <f>F501/'data'!$C$15*1000</f>
        <v>2.14050411930788</v>
      </c>
      <c r="K501" s="25">
        <f>K500+'data'!$G$21*(J500-K500)/60*C500</f>
        <v>5.52299767611099</v>
      </c>
    </row>
    <row r="502" ht="20.05" customHeight="1">
      <c r="A502" s="22">
        <f>$A501+C501</f>
        <v>497</v>
      </c>
      <c r="B502" s="23"/>
      <c r="C502" s="24">
        <v>1</v>
      </c>
      <c r="D502" t="b" s="25">
        <f>D$4</f>
        <v>1</v>
      </c>
      <c r="E502" s="25">
        <v>0</v>
      </c>
      <c r="F502" s="25">
        <f>(E501/60+G502*'data'!$C$16+H502*OFFSET('data'!$C$17,0,$D$4)-F501*(OFFSET('data'!$C$18,0,$D$4)+'data'!$C$19+OFFSET('data'!$C$20,0,$D$4)))*C501/60+F501</f>
        <v>13.9833270931385</v>
      </c>
      <c r="G502" s="25">
        <f>G501+('data'!$C$19*F501-'data'!$C$16*G501)*C501/60</f>
        <v>107.806651400753</v>
      </c>
      <c r="H502" s="25">
        <f>H501+(OFFSET('data'!$C$20,0,$D$4)*F501-OFFSET('data'!$C$17,0,$D$4)*H501)*C501/60</f>
        <v>63.6143002578288</v>
      </c>
      <c r="I502" s="28">
        <f>$A502/60</f>
        <v>8.28333333333333</v>
      </c>
      <c r="J502" s="25">
        <f>F502/'data'!$C$15*1000</f>
        <v>2.13637507233024</v>
      </c>
      <c r="K502" s="25">
        <f>K501+'data'!$G$21*(J501-K501)/60*C501</f>
        <v>5.51503717152913</v>
      </c>
    </row>
    <row r="503" ht="20.05" customHeight="1">
      <c r="A503" s="22">
        <f>$A502+C502</f>
        <v>498</v>
      </c>
      <c r="B503" s="23"/>
      <c r="C503" s="24">
        <v>1</v>
      </c>
      <c r="D503" t="b" s="25">
        <f>D$4</f>
        <v>1</v>
      </c>
      <c r="E503" s="25">
        <v>0</v>
      </c>
      <c r="F503" s="25">
        <f>(E502/60+G503*'data'!$C$16+H503*OFFSET('data'!$C$17,0,$D$4)-F502*(OFFSET('data'!$C$18,0,$D$4)+'data'!$C$19+OFFSET('data'!$C$20,0,$D$4)))*C502/60+F502</f>
        <v>13.9565392269735</v>
      </c>
      <c r="G503" s="25">
        <f>G502+('data'!$C$19*F502-'data'!$C$16*G502)*C502/60</f>
        <v>107.747711615547</v>
      </c>
      <c r="H503" s="25">
        <f>H502+(OFFSET('data'!$C$20,0,$D$4)*F502-OFFSET('data'!$C$17,0,$D$4)*H502)*C502/60</f>
        <v>63.6371271723711</v>
      </c>
      <c r="I503" s="28">
        <f>$A503/60</f>
        <v>8.300000000000001</v>
      </c>
      <c r="J503" s="25">
        <f>F503/'data'!$C$15*1000</f>
        <v>2.13228241761834</v>
      </c>
      <c r="K503" s="25">
        <f>K502+'data'!$G$21*(J502-K502)/60*C502</f>
        <v>5.50708568406298</v>
      </c>
    </row>
    <row r="504" ht="20.05" customHeight="1">
      <c r="A504" s="22">
        <f>$A503+C503</f>
        <v>499</v>
      </c>
      <c r="B504" s="23"/>
      <c r="C504" s="24">
        <v>1</v>
      </c>
      <c r="D504" t="b" s="25">
        <f>D$4</f>
        <v>1</v>
      </c>
      <c r="E504" s="25">
        <v>0</v>
      </c>
      <c r="F504" s="25">
        <f>(E503/60+G504*'data'!$C$16+H504*OFFSET('data'!$C$17,0,$D$4)-F503*(OFFSET('data'!$C$18,0,$D$4)+'data'!$C$19+OFFSET('data'!$C$20,0,$D$4)))*C503/60+F503</f>
        <v>13.9299867923244</v>
      </c>
      <c r="G504" s="25">
        <f>G503+('data'!$C$19*F503-'data'!$C$16*G503)*C503/60</f>
        <v>107.688711524459</v>
      </c>
      <c r="H504" s="25">
        <f>H503+(OFFSET('data'!$C$20,0,$D$4)*F503-OFFSET('data'!$C$17,0,$D$4)*H503)*C503/60</f>
        <v>63.6598992560985</v>
      </c>
      <c r="I504" s="28">
        <f>$A504/60</f>
        <v>8.31666666666667</v>
      </c>
      <c r="J504" s="25">
        <f>F504/'data'!$C$15*1000</f>
        <v>2.12822573217315</v>
      </c>
      <c r="K504" s="25">
        <f>K503+'data'!$G$21*(J503-K503)/60*C503</f>
        <v>5.49914327813839</v>
      </c>
    </row>
    <row r="505" ht="20.05" customHeight="1">
      <c r="A505" s="22">
        <f>$A504+C504</f>
        <v>500</v>
      </c>
      <c r="B505" s="23"/>
      <c r="C505" s="24">
        <v>1</v>
      </c>
      <c r="D505" t="b" s="25">
        <f>D$4</f>
        <v>1</v>
      </c>
      <c r="E505" s="25">
        <v>0</v>
      </c>
      <c r="F505" s="25">
        <f>(E504/60+G505*'data'!$C$16+H505*OFFSET('data'!$C$17,0,$D$4)-F504*(OFFSET('data'!$C$18,0,$D$4)+'data'!$C$19+OFFSET('data'!$C$20,0,$D$4)))*C504/60+F504</f>
        <v>13.9036670532782</v>
      </c>
      <c r="G505" s="25">
        <f>G504+('data'!$C$19*F504-'data'!$C$16*G504)*C504/60</f>
        <v>107.629652336251</v>
      </c>
      <c r="H505" s="25">
        <f>H504+(OFFSET('data'!$C$20,0,$D$4)*F504-OFFSET('data'!$C$17,0,$D$4)*H504)*C504/60</f>
        <v>63.6826169797192</v>
      </c>
      <c r="I505" s="28">
        <f>$A505/60</f>
        <v>8.33333333333333</v>
      </c>
      <c r="J505" s="25">
        <f>F505/'data'!$C$15*1000</f>
        <v>2.12420459800143</v>
      </c>
      <c r="K505" s="25">
        <f>K504+'data'!$G$21*(J504-K504)/60*C504</f>
        <v>5.49121001703409</v>
      </c>
    </row>
    <row r="506" ht="20.05" customHeight="1">
      <c r="A506" s="22">
        <f>$A505+C505</f>
        <v>501</v>
      </c>
      <c r="B506" s="23"/>
      <c r="C506" s="24">
        <v>1</v>
      </c>
      <c r="D506" t="b" s="25">
        <f>D$4</f>
        <v>1</v>
      </c>
      <c r="E506" s="25">
        <v>0</v>
      </c>
      <c r="F506" s="25">
        <f>(E505/60+G506*'data'!$C$16+H506*OFFSET('data'!$C$17,0,$D$4)-F505*(OFFSET('data'!$C$18,0,$D$4)+'data'!$C$19+OFFSET('data'!$C$20,0,$D$4)))*C505/60+F505</f>
        <v>13.8775773062981</v>
      </c>
      <c r="G506" s="25">
        <f>G505+('data'!$C$19*F505-'data'!$C$16*G505)*C505/60</f>
        <v>107.570535245040</v>
      </c>
      <c r="H506" s="25">
        <f>H505+(OFFSET('data'!$C$20,0,$D$4)*F505-OFFSET('data'!$C$17,0,$D$4)*H505)*C505/60</f>
        <v>63.7052808084842</v>
      </c>
      <c r="I506" s="28">
        <f>$A506/60</f>
        <v>8.35</v>
      </c>
      <c r="J506" s="25">
        <f>F506/'data'!$C$15*1000</f>
        <v>2.12021860205638</v>
      </c>
      <c r="K506" s="25">
        <f>K505+'data'!$G$21*(J505-K505)/60*C505</f>
        <v>5.48328596289614</v>
      </c>
    </row>
    <row r="507" ht="20.05" customHeight="1">
      <c r="A507" s="22">
        <f>$A506+C506</f>
        <v>502</v>
      </c>
      <c r="B507" s="23"/>
      <c r="C507" s="24">
        <v>1</v>
      </c>
      <c r="D507" t="b" s="25">
        <f>D$4</f>
        <v>1</v>
      </c>
      <c r="E507" s="25">
        <v>0</v>
      </c>
      <c r="F507" s="25">
        <f>(E506/60+G507*'data'!$C$16+H507*OFFSET('data'!$C$17,0,$D$4)-F506*(OFFSET('data'!$C$18,0,$D$4)+'data'!$C$19+OFFSET('data'!$C$20,0,$D$4)))*C506/60+F506</f>
        <v>13.8517148798401</v>
      </c>
      <c r="G507" s="25">
        <f>G506+('data'!$C$19*F506-'data'!$C$16*G506)*C506/60</f>
        <v>107.511361430475</v>
      </c>
      <c r="H507" s="25">
        <f>H506+(OFFSET('data'!$C$20,0,$D$4)*F506-OFFSET('data'!$C$17,0,$D$4)*H506)*C506/60</f>
        <v>63.7278912022518</v>
      </c>
      <c r="I507" s="28">
        <f>$A507/60</f>
        <v>8.366666666666671</v>
      </c>
      <c r="J507" s="25">
        <f>F507/'data'!$C$15*1000</f>
        <v>2.11626733617903</v>
      </c>
      <c r="K507" s="25">
        <f>K506+'data'!$G$21*(J506-K506)/60*C506</f>
        <v>5.47537117675228</v>
      </c>
    </row>
    <row r="508" ht="20.05" customHeight="1">
      <c r="A508" s="22">
        <f>$A507+C507</f>
        <v>503</v>
      </c>
      <c r="B508" s="23"/>
      <c r="C508" s="24">
        <v>1</v>
      </c>
      <c r="D508" t="b" s="25">
        <f>D$4</f>
        <v>1</v>
      </c>
      <c r="E508" s="25">
        <v>0</v>
      </c>
      <c r="F508" s="25">
        <f>(E507/60+G508*'data'!$C$16+H508*OFFSET('data'!$C$17,0,$D$4)-F507*(OFFSET('data'!$C$18,0,$D$4)+'data'!$C$19+OFFSET('data'!$C$20,0,$D$4)))*C507/60+F507</f>
        <v>13.8260771339741</v>
      </c>
      <c r="G508" s="25">
        <f>G507+('data'!$C$19*F507-'data'!$C$16*G507)*C507/60</f>
        <v>107.452132057907</v>
      </c>
      <c r="H508" s="25">
        <f>H507+(OFFSET('data'!$C$20,0,$D$4)*F507-OFFSET('data'!$C$17,0,$D$4)*H507)*C507/60</f>
        <v>63.7504486155515</v>
      </c>
      <c r="I508" s="28">
        <f>$A508/60</f>
        <v>8.383333333333329</v>
      </c>
      <c r="J508" s="25">
        <f>F508/'data'!$C$15*1000</f>
        <v>2.11235039704044</v>
      </c>
      <c r="K508" s="25">
        <f>K507+'data'!$G$21*(J507-K507)/60*C507</f>
        <v>5.46746571852604</v>
      </c>
    </row>
    <row r="509" ht="20.05" customHeight="1">
      <c r="A509" s="22">
        <f>$A508+C508</f>
        <v>504</v>
      </c>
      <c r="B509" s="23"/>
      <c r="C509" s="24">
        <v>1</v>
      </c>
      <c r="D509" t="b" s="25">
        <f>D$4</f>
        <v>1</v>
      </c>
      <c r="E509" s="25">
        <v>0</v>
      </c>
      <c r="F509" s="25">
        <f>(E508/60+G509*'data'!$C$16+H509*OFFSET('data'!$C$17,0,$D$4)-F508*(OFFSET('data'!$C$18,0,$D$4)+'data'!$C$19+OFFSET('data'!$C$20,0,$D$4)))*C508/60+F508</f>
        <v>13.8006614600093</v>
      </c>
      <c r="G509" s="25">
        <f>G508+('data'!$C$19*F508-'data'!$C$16*G508)*C508/60</f>
        <v>107.392848278559</v>
      </c>
      <c r="H509" s="25">
        <f>H508+(OFFSET('data'!$C$20,0,$D$4)*F508-OFFSET('data'!$C$17,0,$D$4)*H508)*C508/60</f>
        <v>63.7729534976468</v>
      </c>
      <c r="I509" s="28">
        <f>$A509/60</f>
        <v>8.4</v>
      </c>
      <c r="J509" s="25">
        <f>F509/'data'!$C$15*1000</f>
        <v>2.10846738608438</v>
      </c>
      <c r="K509" s="25">
        <f>K508+'data'!$G$21*(J508-K508)/60*C508</f>
        <v>5.45956964705071</v>
      </c>
    </row>
    <row r="510" ht="20.05" customHeight="1">
      <c r="A510" s="22">
        <f>$A509+C509</f>
        <v>505</v>
      </c>
      <c r="B510" s="23"/>
      <c r="C510" s="24">
        <v>1</v>
      </c>
      <c r="D510" t="b" s="25">
        <f>D$4</f>
        <v>1</v>
      </c>
      <c r="E510" s="25">
        <v>0</v>
      </c>
      <c r="F510" s="25">
        <f>(E509/60+G510*'data'!$C$16+H510*OFFSET('data'!$C$17,0,$D$4)-F509*(OFFSET('data'!$C$18,0,$D$4)+'data'!$C$19+OFFSET('data'!$C$20,0,$D$4)))*C509/60+F509</f>
        <v>13.7754652801241</v>
      </c>
      <c r="G510" s="25">
        <f>G509+('data'!$C$19*F509-'data'!$C$16*G509)*C509/60</f>
        <v>107.333511229693</v>
      </c>
      <c r="H510" s="25">
        <f>H509+(OFFSET('data'!$C$20,0,$D$4)*F509-OFFSET('data'!$C$17,0,$D$4)*H509)*C509/60</f>
        <v>63.7954062925978</v>
      </c>
      <c r="I510" s="28">
        <f>$A510/60</f>
        <v>8.41666666666667</v>
      </c>
      <c r="J510" s="25">
        <f>F510/'data'!$C$15*1000</f>
        <v>2.10461790947082</v>
      </c>
      <c r="K510" s="25">
        <f>K509+'data'!$G$21*(J509-K509)/60*C509</f>
        <v>5.45168302008314</v>
      </c>
    </row>
    <row r="511" ht="20.05" customHeight="1">
      <c r="A511" s="22">
        <f>$A510+C510</f>
        <v>506</v>
      </c>
      <c r="B511" s="23"/>
      <c r="C511" s="24">
        <v>1</v>
      </c>
      <c r="D511" t="b" s="25">
        <f>D$4</f>
        <v>1</v>
      </c>
      <c r="E511" s="25">
        <v>0</v>
      </c>
      <c r="F511" s="25">
        <f>(E510/60+G511*'data'!$C$16+H511*OFFSET('data'!$C$17,0,$D$4)-F510*(OFFSET('data'!$C$18,0,$D$4)+'data'!$C$19+OFFSET('data'!$C$20,0,$D$4)))*C510/60+F510</f>
        <v>13.7504860470006</v>
      </c>
      <c r="G511" s="25">
        <f>G510+('data'!$C$19*F510-'data'!$C$16*G510)*C510/60</f>
        <v>107.274122034777</v>
      </c>
      <c r="H511" s="25">
        <f>H510+(OFFSET('data'!$C$20,0,$D$4)*F510-OFFSET('data'!$C$17,0,$D$4)*H510)*C510/60</f>
        <v>63.8178074393227</v>
      </c>
      <c r="I511" s="28">
        <f>$A511/60</f>
        <v>8.43333333333333</v>
      </c>
      <c r="J511" s="25">
        <f>F511/'data'!$C$15*1000</f>
        <v>2.10080157802012</v>
      </c>
      <c r="K511" s="25">
        <f>K510+'data'!$G$21*(J510-K510)/60*C510</f>
        <v>5.44380589431737</v>
      </c>
    </row>
    <row r="512" ht="20.05" customHeight="1">
      <c r="A512" s="22">
        <f>$A511+C511</f>
        <v>507</v>
      </c>
      <c r="B512" s="23"/>
      <c r="C512" s="24">
        <v>1</v>
      </c>
      <c r="D512" t="b" s="25">
        <f>D$4</f>
        <v>1</v>
      </c>
      <c r="E512" s="25">
        <v>0</v>
      </c>
      <c r="F512" s="25">
        <f>(E511/60+G512*'data'!$C$16+H512*OFFSET('data'!$C$17,0,$D$4)-F511*(OFFSET('data'!$C$18,0,$D$4)+'data'!$C$19+OFFSET('data'!$C$20,0,$D$4)))*C511/60+F511</f>
        <v>13.7257212434631</v>
      </c>
      <c r="G512" s="25">
        <f>G511+('data'!$C$19*F511-'data'!$C$16*G511)*C511/60</f>
        <v>107.214681803647</v>
      </c>
      <c r="H512" s="25">
        <f>H511+(OFFSET('data'!$C$20,0,$D$4)*F511-OFFSET('data'!$C$17,0,$D$4)*H511)*C511/60</f>
        <v>63.8401573716584</v>
      </c>
      <c r="I512" s="28">
        <f>$A512/60</f>
        <v>8.449999999999999</v>
      </c>
      <c r="J512" s="25">
        <f>F512/'data'!$C$15*1000</f>
        <v>2.09701800715775</v>
      </c>
      <c r="K512" s="25">
        <f>K511+'data'!$G$21*(J511-K511)/60*C511</f>
        <v>5.43593832539812</v>
      </c>
    </row>
    <row r="513" ht="20.05" customHeight="1">
      <c r="A513" s="22">
        <f>$A512+C512</f>
        <v>508</v>
      </c>
      <c r="B513" s="23"/>
      <c r="C513" s="24">
        <v>1</v>
      </c>
      <c r="D513" t="b" s="25">
        <f>D$4</f>
        <v>1</v>
      </c>
      <c r="E513" s="25">
        <v>0</v>
      </c>
      <c r="F513" s="25">
        <f>(E512/60+G513*'data'!$C$16+H513*OFFSET('data'!$C$17,0,$D$4)-F512*(OFFSET('data'!$C$18,0,$D$4)+'data'!$C$19+OFFSET('data'!$C$20,0,$D$4)))*C512/60+F512</f>
        <v>13.7011683821212</v>
      </c>
      <c r="G513" s="25">
        <f>G512+('data'!$C$19*F512-'data'!$C$16*G512)*C512/60</f>
        <v>107.155191632670</v>
      </c>
      <c r="H513" s="25">
        <f>H512+(OFFSET('data'!$C$20,0,$D$4)*F512-OFFSET('data'!$C$17,0,$D$4)*H512)*C512/60</f>
        <v>63.862456518421</v>
      </c>
      <c r="I513" s="28">
        <f>$A513/60</f>
        <v>8.46666666666667</v>
      </c>
      <c r="J513" s="25">
        <f>F513/'data'!$C$15*1000</f>
        <v>2.09326681685977</v>
      </c>
      <c r="K513" s="25">
        <f>K512+'data'!$G$21*(J512-K512)/60*C512</f>
        <v>5.42808036793405</v>
      </c>
    </row>
    <row r="514" ht="20.05" customHeight="1">
      <c r="A514" s="22">
        <f>$A513+C513</f>
        <v>509</v>
      </c>
      <c r="B514" s="23"/>
      <c r="C514" s="24">
        <v>1</v>
      </c>
      <c r="D514" t="b" s="25">
        <f>D$4</f>
        <v>1</v>
      </c>
      <c r="E514" s="25">
        <v>0</v>
      </c>
      <c r="F514" s="25">
        <f>(E513/60+G514*'data'!$C$16+H514*OFFSET('data'!$C$17,0,$D$4)-F513*(OFFSET('data'!$C$18,0,$D$4)+'data'!$C$19+OFFSET('data'!$C$20,0,$D$4)))*C513/60+F513</f>
        <v>13.6768250050168</v>
      </c>
      <c r="G514" s="25">
        <f>G513+('data'!$C$19*F513-'data'!$C$16*G513)*C513/60</f>
        <v>107.095652604902</v>
      </c>
      <c r="H514" s="25">
        <f>H513+(OFFSET('data'!$C$20,0,$D$4)*F513-OFFSET('data'!$C$17,0,$D$4)*H513)*C513/60</f>
        <v>63.8847053034648</v>
      </c>
      <c r="I514" s="28">
        <f>$A514/60</f>
        <v>8.483333333333331</v>
      </c>
      <c r="J514" s="25">
        <f>F514/'data'!$C$15*1000</f>
        <v>2.08954763159894</v>
      </c>
      <c r="K514" s="25">
        <f>K513+'data'!$G$21*(J513-K513)/60*C513</f>
        <v>5.42023207551097</v>
      </c>
    </row>
    <row r="515" ht="20.05" customHeight="1">
      <c r="A515" s="22">
        <f>$A514+C514</f>
        <v>510</v>
      </c>
      <c r="B515" s="23"/>
      <c r="C515" s="24">
        <v>1</v>
      </c>
      <c r="D515" t="b" s="25">
        <f>D$4</f>
        <v>1</v>
      </c>
      <c r="E515" s="25">
        <v>0</v>
      </c>
      <c r="F515" s="25">
        <f>(E514/60+G515*'data'!$C$16+H515*OFFSET('data'!$C$17,0,$D$4)-F514*(OFFSET('data'!$C$18,0,$D$4)+'data'!$C$19+OFFSET('data'!$C$20,0,$D$4)))*C514/60+F514</f>
        <v>13.6526886832754</v>
      </c>
      <c r="G515" s="25">
        <f>G514+('data'!$C$19*F514-'data'!$C$16*G514)*C514/60</f>
        <v>107.036065790248</v>
      </c>
      <c r="H515" s="25">
        <f>H514+(OFFSET('data'!$C$20,0,$D$4)*F514-OFFSET('data'!$C$17,0,$D$4)*H514)*C514/60</f>
        <v>63.9069041457414</v>
      </c>
      <c r="I515" s="28">
        <f>$A515/60</f>
        <v>8.5</v>
      </c>
      <c r="J515" s="25">
        <f>F515/'data'!$C$15*1000</f>
        <v>2.0858600802914</v>
      </c>
      <c r="K515" s="25">
        <f>K514+'data'!$G$21*(J514-K514)/60*C514</f>
        <v>5.41239350070477</v>
      </c>
    </row>
    <row r="516" ht="20.05" customHeight="1">
      <c r="A516" s="22">
        <f>$A515+C515</f>
        <v>511</v>
      </c>
      <c r="B516" s="23"/>
      <c r="C516" s="24">
        <v>1</v>
      </c>
      <c r="D516" t="b" s="25">
        <f>D$4</f>
        <v>1</v>
      </c>
      <c r="E516" s="25">
        <v>0</v>
      </c>
      <c r="F516" s="25">
        <f>(E515/60+G516*'data'!$C$16+H516*OFFSET('data'!$C$17,0,$D$4)-F515*(OFFSET('data'!$C$18,0,$D$4)+'data'!$C$19+OFFSET('data'!$C$20,0,$D$4)))*C515/60+F515</f>
        <v>13.628757016762</v>
      </c>
      <c r="G516" s="25">
        <f>G515+('data'!$C$19*F515-'data'!$C$16*G515)*C515/60</f>
        <v>106.976432245618</v>
      </c>
      <c r="H516" s="25">
        <f>H515+(OFFSET('data'!$C$20,0,$D$4)*F515-OFFSET('data'!$C$17,0,$D$4)*H515)*C515/60</f>
        <v>63.9290534593573</v>
      </c>
      <c r="I516" s="28">
        <f>$A516/60</f>
        <v>8.516666666666669</v>
      </c>
      <c r="J516" s="25">
        <f>F516/'data'!$C$15*1000</f>
        <v>2.08220379624412</v>
      </c>
      <c r="K516" s="25">
        <f>K515+'data'!$G$21*(J515-K515)/60*C515</f>
        <v>5.40456469509429</v>
      </c>
    </row>
    <row r="517" ht="20.05" customHeight="1">
      <c r="A517" s="22">
        <f>$A516+C516</f>
        <v>512</v>
      </c>
      <c r="B517" s="23"/>
      <c r="C517" s="24">
        <v>1</v>
      </c>
      <c r="D517" t="b" s="25">
        <f>D$4</f>
        <v>1</v>
      </c>
      <c r="E517" s="25">
        <v>0</v>
      </c>
      <c r="F517" s="25">
        <f>(E516/60+G517*'data'!$C$16+H517*OFFSET('data'!$C$17,0,$D$4)-F516*(OFFSET('data'!$C$18,0,$D$4)+'data'!$C$19+OFFSET('data'!$C$20,0,$D$4)))*C516/60+F516</f>
        <v>13.6050276337401</v>
      </c>
      <c r="G517" s="25">
        <f>G516+('data'!$C$19*F516-'data'!$C$16*G516)*C516/60</f>
        <v>106.916753015078</v>
      </c>
      <c r="H517" s="25">
        <f>H516+(OFFSET('data'!$C$20,0,$D$4)*F516-OFFSET('data'!$C$17,0,$D$4)*H516)*C516/60</f>
        <v>63.9511536536316</v>
      </c>
      <c r="I517" s="28">
        <f>$A517/60</f>
        <v>8.53333333333333</v>
      </c>
      <c r="J517" s="25">
        <f>F517/'data'!$C$15*1000</f>
        <v>2.0785784171028</v>
      </c>
      <c r="K517" s="25">
        <f>K516+'data'!$G$21*(J516-K516)/60*C516</f>
        <v>5.39674570927399</v>
      </c>
    </row>
    <row r="518" ht="20.05" customHeight="1">
      <c r="A518" s="22">
        <f>$A517+C517</f>
        <v>513</v>
      </c>
      <c r="B518" s="23"/>
      <c r="C518" s="24">
        <v>1</v>
      </c>
      <c r="D518" t="b" s="25">
        <f>D$4</f>
        <v>1</v>
      </c>
      <c r="E518" s="25">
        <v>0</v>
      </c>
      <c r="F518" s="25">
        <f>(E517/60+G518*'data'!$C$16+H518*OFFSET('data'!$C$17,0,$D$4)-F517*(OFFSET('data'!$C$18,0,$D$4)+'data'!$C$19+OFFSET('data'!$C$20,0,$D$4)))*C517/60+F517</f>
        <v>13.5814981905357</v>
      </c>
      <c r="G518" s="25">
        <f>G517+('data'!$C$19*F517-'data'!$C$16*G517)*C517/60</f>
        <v>106.857029130006</v>
      </c>
      <c r="H518" s="25">
        <f>H517+(OFFSET('data'!$C$20,0,$D$4)*F517-OFFSET('data'!$C$17,0,$D$4)*H517)*C517/60</f>
        <v>63.9732051331524</v>
      </c>
      <c r="I518" s="28">
        <f>$A518/60</f>
        <v>8.550000000000001</v>
      </c>
      <c r="J518" s="25">
        <f>F518/'data'!$C$15*1000</f>
        <v>2.07498358480052</v>
      </c>
      <c r="K518" s="25">
        <f>K517+'data'!$G$21*(J517-K517)/60*C517</f>
        <v>5.38893659286648</v>
      </c>
    </row>
    <row r="519" ht="20.05" customHeight="1">
      <c r="A519" s="22">
        <f>$A518+C518</f>
        <v>514</v>
      </c>
      <c r="B519" s="23"/>
      <c r="C519" s="24">
        <v>1</v>
      </c>
      <c r="D519" t="b" s="25">
        <f>D$4</f>
        <v>1</v>
      </c>
      <c r="E519" s="25">
        <v>0</v>
      </c>
      <c r="F519" s="25">
        <f>(E518/60+G519*'data'!$C$16+H519*OFFSET('data'!$C$17,0,$D$4)-F518*(OFFSET('data'!$C$18,0,$D$4)+'data'!$C$19+OFFSET('data'!$C$20,0,$D$4)))*C518/60+F518</f>
        <v>13.5581663712047</v>
      </c>
      <c r="G519" s="25">
        <f>G518+('data'!$C$19*F518-'data'!$C$16*G518)*C518/60</f>
        <v>106.797261609241</v>
      </c>
      <c r="H519" s="25">
        <f>H518+(OFFSET('data'!$C$20,0,$D$4)*F518-OFFSET('data'!$C$17,0,$D$4)*H518)*C518/60</f>
        <v>63.9952082978328</v>
      </c>
      <c r="I519" s="28">
        <f>$A519/60</f>
        <v>8.56666666666667</v>
      </c>
      <c r="J519" s="25">
        <f>F519/'data'!$C$15*1000</f>
        <v>2.07141894550696</v>
      </c>
      <c r="K519" s="25">
        <f>K518+'data'!$G$21*(J518-K518)/60*C518</f>
        <v>5.3811373945349</v>
      </c>
    </row>
    <row r="520" ht="20.05" customHeight="1">
      <c r="A520" s="22">
        <f>$A519+C519</f>
        <v>515</v>
      </c>
      <c r="B520" s="23"/>
      <c r="C520" s="24">
        <v>1</v>
      </c>
      <c r="D520" t="b" s="25">
        <f>D$4</f>
        <v>1</v>
      </c>
      <c r="E520" s="25">
        <v>0</v>
      </c>
      <c r="F520" s="25">
        <f>(E519/60+G520*'data'!$C$16+H520*OFFSET('data'!$C$17,0,$D$4)-F519*(OFFSET('data'!$C$18,0,$D$4)+'data'!$C$19+OFFSET('data'!$C$20,0,$D$4)))*C519/60+F519</f>
        <v>13.5350298872045</v>
      </c>
      <c r="G520" s="25">
        <f>G519+('data'!$C$19*F519-'data'!$C$16*G519)*C519/60</f>
        <v>106.737451459231</v>
      </c>
      <c r="H520" s="25">
        <f>H519+(OFFSET('data'!$C$20,0,$D$4)*F519-OFFSET('data'!$C$17,0,$D$4)*H519)*C519/60</f>
        <v>64.0171635429662</v>
      </c>
      <c r="I520" s="28">
        <f>$A520/60</f>
        <v>8.58333333333333</v>
      </c>
      <c r="J520" s="25">
        <f>F520/'data'!$C$15*1000</f>
        <v>2.0678841495782</v>
      </c>
      <c r="K520" s="25">
        <f>K519+'data'!$G$21*(J519-K519)/60*C519</f>
        <v>5.37334816199514</v>
      </c>
    </row>
    <row r="521" ht="20.05" customHeight="1">
      <c r="A521" s="22">
        <f>$A520+C520</f>
        <v>516</v>
      </c>
      <c r="B521" s="23"/>
      <c r="C521" s="24">
        <v>1</v>
      </c>
      <c r="D521" t="b" s="25">
        <f>D$4</f>
        <v>1</v>
      </c>
      <c r="E521" s="25">
        <v>0</v>
      </c>
      <c r="F521" s="25">
        <f>(E520/60+G521*'data'!$C$16+H521*OFFSET('data'!$C$17,0,$D$4)-F520*(OFFSET('data'!$C$18,0,$D$4)+'data'!$C$19+OFFSET('data'!$C$20,0,$D$4)))*C520/60+F520</f>
        <v>13.5120864770694</v>
      </c>
      <c r="G521" s="25">
        <f>G520+('data'!$C$19*F520-'data'!$C$16*G520)*C520/60</f>
        <v>106.677599674182</v>
      </c>
      <c r="H521" s="25">
        <f>H520+(OFFSET('data'!$C$20,0,$D$4)*F520-OFFSET('data'!$C$17,0,$D$4)*H520)*C520/60</f>
        <v>64.0390712592811</v>
      </c>
      <c r="I521" s="28">
        <f>$A521/60</f>
        <v>8.6</v>
      </c>
      <c r="J521" s="25">
        <f>F521/'data'!$C$15*1000</f>
        <v>2.06437885150712</v>
      </c>
      <c r="K521" s="25">
        <f>K520+'data'!$G$21*(J520-K520)/60*C520</f>
        <v>5.36556894202793</v>
      </c>
    </row>
    <row r="522" ht="20.05" customHeight="1">
      <c r="A522" s="22">
        <f>$A521+C521</f>
        <v>517</v>
      </c>
      <c r="B522" s="23"/>
      <c r="C522" s="24">
        <v>1</v>
      </c>
      <c r="D522" t="b" s="25">
        <f>D$4</f>
        <v>1</v>
      </c>
      <c r="E522" s="25">
        <v>0</v>
      </c>
      <c r="F522" s="25">
        <f>(E521/60+G522*'data'!$C$16+H522*OFFSET('data'!$C$17,0,$D$4)-F521*(OFFSET('data'!$C$18,0,$D$4)+'data'!$C$19+OFFSET('data'!$C$20,0,$D$4)))*C521/60+F521</f>
        <v>13.4893339060898</v>
      </c>
      <c r="G522" s="25">
        <f>G521+('data'!$C$19*F521-'data'!$C$16*G521)*C521/60</f>
        <v>106.617707236202</v>
      </c>
      <c r="H522" s="25">
        <f>H521+(OFFSET('data'!$C$20,0,$D$4)*F521-OFFSET('data'!$C$17,0,$D$4)*H521)*C521/60</f>
        <v>64.0609318329949</v>
      </c>
      <c r="I522" s="28">
        <f>$A522/60</f>
        <v>8.616666666666671</v>
      </c>
      <c r="J522" s="25">
        <f>F522/'data'!$C$15*1000</f>
        <v>2.06090270987441</v>
      </c>
      <c r="K522" s="25">
        <f>K521+'data'!$G$21*(J521-K521)/60*C521</f>
        <v>5.35779978049077</v>
      </c>
    </row>
    <row r="523" ht="20.05" customHeight="1">
      <c r="A523" s="22">
        <f>$A522+C522</f>
        <v>518</v>
      </c>
      <c r="B523" s="23"/>
      <c r="C523" s="24">
        <v>1</v>
      </c>
      <c r="D523" t="b" s="25">
        <f>D$4</f>
        <v>1</v>
      </c>
      <c r="E523" s="25">
        <v>0</v>
      </c>
      <c r="F523" s="25">
        <f>(E522/60+G523*'data'!$C$16+H523*OFFSET('data'!$C$17,0,$D$4)-F522*(OFFSET('data'!$C$18,0,$D$4)+'data'!$C$19+OFFSET('data'!$C$20,0,$D$4)))*C522/60+F522</f>
        <v>13.4667699659952</v>
      </c>
      <c r="G523" s="25">
        <f>G522+('data'!$C$19*F522-'data'!$C$16*G522)*C522/60</f>
        <v>106.557775115444</v>
      </c>
      <c r="H523" s="25">
        <f>H522+(OFFSET('data'!$C$20,0,$D$4)*F522-OFFSET('data'!$C$17,0,$D$4)*H522)*C522/60</f>
        <v>64.0827456458674</v>
      </c>
      <c r="I523" s="28">
        <f>$A523/60</f>
        <v>8.633333333333329</v>
      </c>
      <c r="J523" s="25">
        <f>F523/'data'!$C$15*1000</f>
        <v>2.05745538730014</v>
      </c>
      <c r="K523" s="25">
        <f>K522+'data'!$G$21*(J522-K522)/60*C522</f>
        <v>5.35004072232973</v>
      </c>
    </row>
    <row r="524" ht="20.05" customHeight="1">
      <c r="A524" s="22">
        <f>$A523+C523</f>
        <v>519</v>
      </c>
      <c r="B524" s="23"/>
      <c r="C524" s="24">
        <v>1</v>
      </c>
      <c r="D524" t="b" s="25">
        <f>D$4</f>
        <v>1</v>
      </c>
      <c r="E524" s="25">
        <v>0</v>
      </c>
      <c r="F524" s="25">
        <f>(E523/60+G524*'data'!$C$16+H524*OFFSET('data'!$C$17,0,$D$4)-F523*(OFFSET('data'!$C$18,0,$D$4)+'data'!$C$19+OFFSET('data'!$C$20,0,$D$4)))*C523/60+F523</f>
        <v>13.4443924746412</v>
      </c>
      <c r="G524" s="25">
        <f>G523+('data'!$C$19*F523-'data'!$C$16*G523)*C523/60</f>
        <v>106.497804270249</v>
      </c>
      <c r="H524" s="25">
        <f>H523+(OFFSET('data'!$C$20,0,$D$4)*F523-OFFSET('data'!$C$17,0,$D$4)*H523)*C523/60</f>
        <v>64.10451307525339</v>
      </c>
      <c r="I524" s="28">
        <f>$A524/60</f>
        <v>8.65</v>
      </c>
      <c r="J524" s="25">
        <f>F524/'data'!$C$15*1000</f>
        <v>2.0540365503959</v>
      </c>
      <c r="K524" s="25">
        <f>K523+'data'!$G$21*(J523-K523)/60*C523</f>
        <v>5.34229181159109</v>
      </c>
    </row>
    <row r="525" ht="20.05" customHeight="1">
      <c r="A525" s="22">
        <f>$A524+C524</f>
        <v>520</v>
      </c>
      <c r="B525" s="23"/>
      <c r="C525" s="24">
        <v>1</v>
      </c>
      <c r="D525" t="b" s="25">
        <f>D$4</f>
        <v>1</v>
      </c>
      <c r="E525" s="25">
        <v>0</v>
      </c>
      <c r="F525" s="25">
        <f>(E524/60+G525*'data'!$C$16+H525*OFFSET('data'!$C$17,0,$D$4)-F524*(OFFSET('data'!$C$18,0,$D$4)+'data'!$C$19+OFFSET('data'!$C$20,0,$D$4)))*C524/60+F524</f>
        <v>13.4221992757</v>
      </c>
      <c r="G525" s="25">
        <f>G524+('data'!$C$19*F524-'data'!$C$16*G524)*C524/60</f>
        <v>106.437795647285</v>
      </c>
      <c r="H525" s="25">
        <f>H524+(OFFSET('data'!$C$20,0,$D$4)*F524-OFFSET('data'!$C$17,0,$D$4)*H524)*C524/60</f>
        <v>64.126234494155</v>
      </c>
      <c r="I525" s="28">
        <f>$A525/60</f>
        <v>8.66666666666667</v>
      </c>
      <c r="J525" s="25">
        <f>F525/'data'!$C$15*1000</f>
        <v>2.05064586971759</v>
      </c>
      <c r="K525" s="25">
        <f>K524+'data'!$G$21*(J524-K524)/60*C524</f>
        <v>5.33455309143287</v>
      </c>
    </row>
    <row r="526" ht="20.05" customHeight="1">
      <c r="A526" s="22">
        <f>$A525+C525</f>
        <v>521</v>
      </c>
      <c r="B526" s="23"/>
      <c r="C526" s="24">
        <v>1</v>
      </c>
      <c r="D526" t="b" s="25">
        <f>D$4</f>
        <v>1</v>
      </c>
      <c r="E526" s="25">
        <v>0</v>
      </c>
      <c r="F526" s="25">
        <f>(E525/60+G526*'data'!$C$16+H526*OFFSET('data'!$C$17,0,$D$4)-F525*(OFFSET('data'!$C$18,0,$D$4)+'data'!$C$19+OFFSET('data'!$C$20,0,$D$4)))*C525/60+F525</f>
        <v>13.4001882383543</v>
      </c>
      <c r="G526" s="25">
        <f>G525+('data'!$C$19*F525-'data'!$C$16*G525)*C525/60</f>
        <v>106.377750181687</v>
      </c>
      <c r="H526" s="25">
        <f>H525+(OFFSET('data'!$C$20,0,$D$4)*F525-OFFSET('data'!$C$17,0,$D$4)*H525)*C525/60</f>
        <v>64.14791027127291</v>
      </c>
      <c r="I526" s="28">
        <f>$A526/60</f>
        <v>8.68333333333333</v>
      </c>
      <c r="J526" s="25">
        <f>F526/'data'!$C$15*1000</f>
        <v>2.04728301971857</v>
      </c>
      <c r="K526" s="25">
        <f>K525+'data'!$G$21*(J525-K525)/60*C525</f>
        <v>5.32682460413618</v>
      </c>
    </row>
    <row r="527" ht="20.05" customHeight="1">
      <c r="A527" s="22">
        <f>$A526+C526</f>
        <v>522</v>
      </c>
      <c r="B527" s="23"/>
      <c r="C527" s="24">
        <v>1</v>
      </c>
      <c r="D527" t="b" s="25">
        <f>D$4</f>
        <v>1</v>
      </c>
      <c r="E527" s="25">
        <v>0</v>
      </c>
      <c r="F527" s="25">
        <f>(E526/60+G527*'data'!$C$16+H527*OFFSET('data'!$C$17,0,$D$4)-F526*(OFFSET('data'!$C$18,0,$D$4)+'data'!$C$19+OFFSET('data'!$C$20,0,$D$4)))*C526/60+F526</f>
        <v>13.3783572569954</v>
      </c>
      <c r="G527" s="25">
        <f>G526+('data'!$C$19*F526-'data'!$C$16*G526)*C526/60</f>
        <v>106.317668797192</v>
      </c>
      <c r="H527" s="25">
        <f>H526+(OFFSET('data'!$C$20,0,$D$4)*F526-OFFSET('data'!$C$17,0,$D$4)*H526)*C526/60</f>
        <v>64.1695407710573</v>
      </c>
      <c r="I527" s="28">
        <f>$A527/60</f>
        <v>8.699999999999999</v>
      </c>
      <c r="J527" s="25">
        <f>F527/'data'!$C$15*1000</f>
        <v>2.04394767870358</v>
      </c>
      <c r="K527" s="25">
        <f>K526+'data'!$G$21*(J526-K526)/60*C526</f>
        <v>5.31910639111648</v>
      </c>
    </row>
    <row r="528" ht="20.05" customHeight="1">
      <c r="A528" s="22">
        <f>$A527+C527</f>
        <v>523</v>
      </c>
      <c r="B528" s="23"/>
      <c r="C528" s="24">
        <v>1</v>
      </c>
      <c r="D528" t="b" s="25">
        <f>D$4</f>
        <v>1</v>
      </c>
      <c r="E528" s="25">
        <v>0</v>
      </c>
      <c r="F528" s="25">
        <f>(E527/60+G528*'data'!$C$16+H528*OFFSET('data'!$C$17,0,$D$4)-F527*(OFFSET('data'!$C$18,0,$D$4)+'data'!$C$19+OFFSET('data'!$C$20,0,$D$4)))*C527/60+F527</f>
        <v>13.3567042509246</v>
      </c>
      <c r="G528" s="25">
        <f>G527+('data'!$C$19*F527-'data'!$C$16*G527)*C527/60</f>
        <v>106.257552406276</v>
      </c>
      <c r="H528" s="25">
        <f>H527+(OFFSET('data'!$C$20,0,$D$4)*F527-OFFSET('data'!$C$17,0,$D$4)*H527)*C527/60</f>
        <v>64.19112635375841</v>
      </c>
      <c r="I528" s="28">
        <f>$A528/60</f>
        <v>8.71666666666667</v>
      </c>
      <c r="J528" s="25">
        <f>F528/'data'!$C$15*1000</f>
        <v>2.04063952878314</v>
      </c>
      <c r="K528" s="25">
        <f>K527+'data'!$G$21*(J527-K527)/60*C527</f>
        <v>5.31139849293466</v>
      </c>
    </row>
    <row r="529" ht="20.05" customHeight="1">
      <c r="A529" s="22">
        <f>$A528+C528</f>
        <v>524</v>
      </c>
      <c r="B529" s="23"/>
      <c r="C529" s="24">
        <v>1</v>
      </c>
      <c r="D529" t="b" s="25">
        <f>D$4</f>
        <v>1</v>
      </c>
      <c r="E529" s="25">
        <v>0</v>
      </c>
      <c r="F529" s="25">
        <f>(E528/60+G529*'data'!$C$16+H529*OFFSET('data'!$C$17,0,$D$4)-F528*(OFFSET('data'!$C$18,0,$D$4)+'data'!$C$19+OFFSET('data'!$C$20,0,$D$4)))*C528/60+F528</f>
        <v>13.3352271640579</v>
      </c>
      <c r="G529" s="25">
        <f>G528+('data'!$C$19*F528-'data'!$C$16*G528)*C528/60</f>
        <v>106.197401910286</v>
      </c>
      <c r="H529" s="25">
        <f>H528+(OFFSET('data'!$C$20,0,$D$4)*F528-OFFSET('data'!$C$17,0,$D$4)*H528)*C528/60</f>
        <v>64.2126673754757</v>
      </c>
      <c r="I529" s="28">
        <f>$A529/60</f>
        <v>8.733333333333331</v>
      </c>
      <c r="J529" s="25">
        <f>F529/'data'!$C$15*1000</f>
        <v>2.03735825582838</v>
      </c>
      <c r="K529" s="25">
        <f>K528+'data'!$G$21*(J528-K528)/60*C528</f>
        <v>5.30370094930803</v>
      </c>
    </row>
    <row r="530" ht="20.05" customHeight="1">
      <c r="A530" s="22">
        <f>$A529+C529</f>
        <v>525</v>
      </c>
      <c r="B530" s="23"/>
      <c r="C530" s="24">
        <v>1</v>
      </c>
      <c r="D530" t="b" s="25">
        <f>D$4</f>
        <v>1</v>
      </c>
      <c r="E530" s="25">
        <v>0</v>
      </c>
      <c r="F530" s="25">
        <f>(E529/60+G530*'data'!$C$16+H530*OFFSET('data'!$C$17,0,$D$4)-F529*(OFFSET('data'!$C$18,0,$D$4)+'data'!$C$19+OFFSET('data'!$C$20,0,$D$4)))*C529/60+F529</f>
        <v>13.3139239646346</v>
      </c>
      <c r="G530" s="25">
        <f>G529+('data'!$C$19*F529-'data'!$C$16*G529)*C529/60</f>
        <v>106.137218199573</v>
      </c>
      <c r="H530" s="25">
        <f>H529+(OFFSET('data'!$C$20,0,$D$4)*F529-OFFSET('data'!$C$17,0,$D$4)*H529)*C529/60</f>
        <v>64.2341641882074</v>
      </c>
      <c r="I530" s="28">
        <f>$A530/60</f>
        <v>8.75</v>
      </c>
      <c r="J530" s="25">
        <f>F530/'data'!$C$15*1000</f>
        <v>2.03410354942656</v>
      </c>
      <c r="K530" s="25">
        <f>K529+'data'!$G$21*(J529-K529)/60*C529</f>
        <v>5.29601379912112</v>
      </c>
    </row>
    <row r="531" ht="20.05" customHeight="1">
      <c r="A531" s="22">
        <f>$A530+C530</f>
        <v>526</v>
      </c>
      <c r="B531" s="23"/>
      <c r="C531" s="24">
        <v>1</v>
      </c>
      <c r="D531" t="b" s="25">
        <f>D$4</f>
        <v>1</v>
      </c>
      <c r="E531" s="25">
        <v>0</v>
      </c>
      <c r="F531" s="25">
        <f>(E530/60+G531*'data'!$C$16+H531*OFFSET('data'!$C$17,0,$D$4)-F530*(OFFSET('data'!$C$18,0,$D$4)+'data'!$C$19+OFFSET('data'!$C$20,0,$D$4)))*C530/60+F530</f>
        <v>13.2927926449291</v>
      </c>
      <c r="G531" s="25">
        <f>G530+('data'!$C$19*F530-'data'!$C$16*G530)*C530/60</f>
        <v>106.077002153623</v>
      </c>
      <c r="H531" s="25">
        <f>H530+(OFFSET('data'!$C$20,0,$D$4)*F530-OFFSET('data'!$C$17,0,$D$4)*H530)*C530/60</f>
        <v>64.2556171398989</v>
      </c>
      <c r="I531" s="28">
        <f>$A531/60</f>
        <v>8.766666666666669</v>
      </c>
      <c r="J531" s="25">
        <f>F531/'data'!$C$15*1000</f>
        <v>2.03087510283702</v>
      </c>
      <c r="K531" s="25">
        <f>K530+'data'!$G$21*(J530-K530)/60*C530</f>
        <v>5.28833708043644</v>
      </c>
    </row>
    <row r="532" ht="20.05" customHeight="1">
      <c r="A532" s="22">
        <f>$A531+C531</f>
        <v>527</v>
      </c>
      <c r="B532" s="23"/>
      <c r="C532" s="24">
        <v>1</v>
      </c>
      <c r="D532" t="b" s="25">
        <f>D$4</f>
        <v>1</v>
      </c>
      <c r="E532" s="25">
        <v>0</v>
      </c>
      <c r="F532" s="25">
        <f>(E531/60+G532*'data'!$C$16+H532*OFFSET('data'!$C$17,0,$D$4)-F531*(OFFSET('data'!$C$18,0,$D$4)+'data'!$C$19+OFFSET('data'!$C$20,0,$D$4)))*C531/60+F531</f>
        <v>13.2718312209662</v>
      </c>
      <c r="G532" s="25">
        <f>G531+('data'!$C$19*F531-'data'!$C$16*G531)*C531/60</f>
        <v>106.016754641184</v>
      </c>
      <c r="H532" s="25">
        <f>H531+(OFFSET('data'!$C$20,0,$D$4)*F531-OFFSET('data'!$C$17,0,$D$4)*H531)*C531/60</f>
        <v>64.27702657449061</v>
      </c>
      <c r="I532" s="28">
        <f>$A532/60</f>
        <v>8.78333333333333</v>
      </c>
      <c r="J532" s="25">
        <f>F532/'data'!$C$15*1000</f>
        <v>2.0276726129477</v>
      </c>
      <c r="K532" s="25">
        <f>K531+'data'!$G$21*(J531-K531)/60*C531</f>
        <v>5.280670830505</v>
      </c>
    </row>
    <row r="533" ht="20.05" customHeight="1">
      <c r="A533" s="22">
        <f>$A532+C532</f>
        <v>528</v>
      </c>
      <c r="B533" s="23"/>
      <c r="C533" s="24">
        <v>1</v>
      </c>
      <c r="D533" t="b" s="25">
        <f>D$4</f>
        <v>1</v>
      </c>
      <c r="E533" s="25">
        <v>0</v>
      </c>
      <c r="F533" s="25">
        <f>(E532/60+G533*'data'!$C$16+H533*OFFSET('data'!$C$17,0,$D$4)-F532*(OFFSET('data'!$C$18,0,$D$4)+'data'!$C$19+OFFSET('data'!$C$20,0,$D$4)))*C532/60+F532</f>
        <v>13.2510377322399</v>
      </c>
      <c r="G533" s="25">
        <f>G532+('data'!$C$19*F532-'data'!$C$16*G532)*C532/60</f>
        <v>105.956476520396</v>
      </c>
      <c r="H533" s="25">
        <f>H532+(OFFSET('data'!$C$20,0,$D$4)*F532-OFFSET('data'!$C$17,0,$D$4)*H532)*C532/60</f>
        <v>64.2983928319652</v>
      </c>
      <c r="I533" s="28">
        <f>$A533/60</f>
        <v>8.800000000000001</v>
      </c>
      <c r="J533" s="25">
        <f>F533/'data'!$C$15*1000</f>
        <v>2.02449578023215</v>
      </c>
      <c r="K533" s="25">
        <f>K532+'data'!$G$21*(J532-K532)/60*C532</f>
        <v>5.2730150857768</v>
      </c>
    </row>
    <row r="534" ht="20.05" customHeight="1">
      <c r="A534" s="22">
        <f>$A533+C533</f>
        <v>529</v>
      </c>
      <c r="B534" s="23"/>
      <c r="C534" s="24">
        <v>1</v>
      </c>
      <c r="D534" t="b" s="25">
        <f>D$4</f>
        <v>1</v>
      </c>
      <c r="E534" s="25">
        <v>0</v>
      </c>
      <c r="F534" s="25">
        <f>(E533/60+G534*'data'!$C$16+H534*OFFSET('data'!$C$17,0,$D$4)-F533*(OFFSET('data'!$C$18,0,$D$4)+'data'!$C$19+OFFSET('data'!$C$20,0,$D$4)))*C533/60+F533</f>
        <v>13.2304102414352</v>
      </c>
      <c r="G534" s="25">
        <f>G533+('data'!$C$19*F533-'data'!$C$16*G533)*C533/60</f>
        <v>105.896168638915</v>
      </c>
      <c r="H534" s="25">
        <f>H533+(OFFSET('data'!$C$20,0,$D$4)*F533-OFFSET('data'!$C$17,0,$D$4)*H533)*C533/60</f>
        <v>64.3197162483947</v>
      </c>
      <c r="I534" s="28">
        <f>$A534/60</f>
        <v>8.81666666666667</v>
      </c>
      <c r="J534" s="25">
        <f>F534/'data'!$C$15*1000</f>
        <v>2.02134430870707</v>
      </c>
      <c r="K534" s="25">
        <f>K533+'data'!$G$21*(J533-K533)/60*C533</f>
        <v>5.26536988191113</v>
      </c>
    </row>
    <row r="535" ht="20.05" customHeight="1">
      <c r="A535" s="22">
        <f>$A534+C534</f>
        <v>530</v>
      </c>
      <c r="B535" s="23"/>
      <c r="C535" s="24">
        <v>1</v>
      </c>
      <c r="D535" t="b" s="25">
        <f>D$4</f>
        <v>1</v>
      </c>
      <c r="E535" s="25">
        <v>0</v>
      </c>
      <c r="F535" s="25">
        <f>(E534/60+G535*'data'!$C$16+H535*OFFSET('data'!$C$17,0,$D$4)-F534*(OFFSET('data'!$C$18,0,$D$4)+'data'!$C$19+OFFSET('data'!$C$20,0,$D$4)))*C534/60+F534</f>
        <v>13.2099468341534</v>
      </c>
      <c r="G535" s="25">
        <f>G534+('data'!$C$19*F534-'data'!$C$16*G534)*C534/60</f>
        <v>105.835831834038</v>
      </c>
      <c r="H535" s="25">
        <f>H534+(OFFSET('data'!$C$20,0,$D$4)*F534-OFFSET('data'!$C$17,0,$D$4)*H534)*C534/60</f>
        <v>64.3409971559866</v>
      </c>
      <c r="I535" s="28">
        <f>$A535/60</f>
        <v>8.83333333333333</v>
      </c>
      <c r="J535" s="25">
        <f>F535/'data'!$C$15*1000</f>
        <v>2.0182179058903</v>
      </c>
      <c r="K535" s="25">
        <f>K534+'data'!$G$21*(J534-K534)/60*C534</f>
        <v>5.25773525378679</v>
      </c>
    </row>
    <row r="536" ht="20.05" customHeight="1">
      <c r="A536" s="22">
        <f>$A535+C535</f>
        <v>531</v>
      </c>
      <c r="B536" s="23"/>
      <c r="C536" s="24">
        <v>1</v>
      </c>
      <c r="D536" t="b" s="25">
        <f>D$4</f>
        <v>1</v>
      </c>
      <c r="E536" s="25">
        <v>0</v>
      </c>
      <c r="F536" s="25">
        <f>(E535/60+G536*'data'!$C$16+H536*OFFSET('data'!$C$17,0,$D$4)-F535*(OFFSET('data'!$C$18,0,$D$4)+'data'!$C$19+OFFSET('data'!$C$20,0,$D$4)))*C535/60+F535</f>
        <v>13.1896456186408</v>
      </c>
      <c r="G536" s="25">
        <f>G535+('data'!$C$19*F535-'data'!$C$16*G535)*C535/60</f>
        <v>105.775466932825</v>
      </c>
      <c r="H536" s="25">
        <f>H535+(OFFSET('data'!$C$20,0,$D$4)*F535-OFFSET('data'!$C$17,0,$D$4)*H535)*C535/60</f>
        <v>64.3622358831296</v>
      </c>
      <c r="I536" s="28">
        <f>$A536/60</f>
        <v>8.85</v>
      </c>
      <c r="J536" s="25">
        <f>F536/'data'!$C$15*1000</f>
        <v>2.0151162827594</v>
      </c>
      <c r="K536" s="25">
        <f>K535+'data'!$G$21*(J535-K535)/60*C535</f>
        <v>5.25011123551214</v>
      </c>
    </row>
    <row r="537" ht="20.05" customHeight="1">
      <c r="A537" s="22">
        <f>$A536+C536</f>
        <v>532</v>
      </c>
      <c r="B537" s="23"/>
      <c r="C537" s="24">
        <v>1</v>
      </c>
      <c r="D537" t="b" s="25">
        <f>D$4</f>
        <v>1</v>
      </c>
      <c r="E537" s="25">
        <v>0</v>
      </c>
      <c r="F537" s="25">
        <f>(E536/60+G537*'data'!$C$16+H537*OFFSET('data'!$C$17,0,$D$4)-F536*(OFFSET('data'!$C$18,0,$D$4)+'data'!$C$19+OFFSET('data'!$C$20,0,$D$4)))*C536/60+F536</f>
        <v>13.1695047255203</v>
      </c>
      <c r="G537" s="25">
        <f>G536+('data'!$C$19*F536-'data'!$C$16*G536)*C536/60</f>
        <v>105.715074752222</v>
      </c>
      <c r="H537" s="25">
        <f>H536+(OFFSET('data'!$C$20,0,$D$4)*F536-OFFSET('data'!$C$17,0,$D$4)*H536)*C536/60</f>
        <v>64.3834327544386</v>
      </c>
      <c r="I537" s="28">
        <f>$A537/60</f>
        <v>8.866666666666671</v>
      </c>
      <c r="J537" s="25">
        <f>F537/'data'!$C$15*1000</f>
        <v>2.0120391537106</v>
      </c>
      <c r="K537" s="25">
        <f>K536+'data'!$G$21*(J536-K536)/60*C536</f>
        <v>5.24249786043508</v>
      </c>
    </row>
    <row r="538" ht="20.05" customHeight="1">
      <c r="A538" s="22">
        <f>$A537+C537</f>
        <v>533</v>
      </c>
      <c r="B538" s="23"/>
      <c r="C538" s="24">
        <v>1</v>
      </c>
      <c r="D538" t="b" s="25">
        <f>D$4</f>
        <v>1</v>
      </c>
      <c r="E538" s="25">
        <v>0</v>
      </c>
      <c r="F538" s="25">
        <f>(E537/60+G538*'data'!$C$16+H538*OFFSET('data'!$C$17,0,$D$4)-F537*(OFFSET('data'!$C$18,0,$D$4)+'data'!$C$19+OFFSET('data'!$C$20,0,$D$4)))*C537/60+F537</f>
        <v>13.1495223075265</v>
      </c>
      <c r="G538" s="25">
        <f>G537+('data'!$C$19*F537-'data'!$C$16*G537)*C537/60</f>
        <v>105.654656099181</v>
      </c>
      <c r="H538" s="25">
        <f>H537+(OFFSET('data'!$C$20,0,$D$4)*F537-OFFSET('data'!$C$17,0,$D$4)*H537)*C537/60</f>
        <v>64.40458809079971</v>
      </c>
      <c r="I538" s="28">
        <f>$A538/60</f>
        <v>8.883333333333329</v>
      </c>
      <c r="J538" s="25">
        <f>F538/'data'!$C$15*1000</f>
        <v>2.0089862365184</v>
      </c>
      <c r="K538" s="25">
        <f>K537+'data'!$G$21*(J537-K537)/60*C537</f>
        <v>5.23489516115286</v>
      </c>
    </row>
    <row r="539" ht="20.05" customHeight="1">
      <c r="A539" s="22">
        <f>$A538+C538</f>
        <v>534</v>
      </c>
      <c r="B539" s="23"/>
      <c r="C539" s="24">
        <v>1</v>
      </c>
      <c r="D539" t="b" s="25">
        <f>D$4</f>
        <v>1</v>
      </c>
      <c r="E539" s="25">
        <v>0</v>
      </c>
      <c r="F539" s="25">
        <f>(E538/60+G539*'data'!$C$16+H539*OFFSET('data'!$C$17,0,$D$4)-F538*(OFFSET('data'!$C$18,0,$D$4)+'data'!$C$19+OFFSET('data'!$C$20,0,$D$4)))*C538/60+F538</f>
        <v>13.1296965392435</v>
      </c>
      <c r="G539" s="25">
        <f>G538+('data'!$C$19*F538-'data'!$C$16*G538)*C538/60</f>
        <v>105.594211770777</v>
      </c>
      <c r="H539" s="25">
        <f>H538+(OFFSET('data'!$C$20,0,$D$4)*F538-OFFSET('data'!$C$17,0,$D$4)*H538)*C538/60</f>
        <v>64.4257022094139</v>
      </c>
      <c r="I539" s="28">
        <f>$A539/60</f>
        <v>8.9</v>
      </c>
      <c r="J539" s="25">
        <f>F539/'data'!$C$15*1000</f>
        <v>2.00595725229544</v>
      </c>
      <c r="K539" s="25">
        <f>K538+'data'!$G$21*(J538-K538)/60*C538</f>
        <v>5.22730316952184</v>
      </c>
    </row>
    <row r="540" ht="20.05" customHeight="1">
      <c r="A540" s="22">
        <f>$A539+C539</f>
        <v>535</v>
      </c>
      <c r="B540" s="23"/>
      <c r="C540" s="24">
        <v>1</v>
      </c>
      <c r="D540" t="b" s="25">
        <f>D$4</f>
        <v>1</v>
      </c>
      <c r="E540" s="25">
        <v>0</v>
      </c>
      <c r="F540" s="25">
        <f>(E539/60+G540*'data'!$C$16+H540*OFFSET('data'!$C$17,0,$D$4)-F539*(OFFSET('data'!$C$18,0,$D$4)+'data'!$C$19+OFFSET('data'!$C$20,0,$D$4)))*C539/60+F539</f>
        <v>13.1100256168464</v>
      </c>
      <c r="G540" s="25">
        <f>G539+('data'!$C$19*F539-'data'!$C$16*G539)*C539/60</f>
        <v>105.533742554326</v>
      </c>
      <c r="H540" s="25">
        <f>H539+(OFFSET('data'!$C$20,0,$D$4)*F539-OFFSET('data'!$C$17,0,$D$4)*H539)*C539/60</f>
        <v>64.4467754238409</v>
      </c>
      <c r="I540" s="28">
        <f>$A540/60</f>
        <v>8.91666666666667</v>
      </c>
      <c r="J540" s="25">
        <f>F540/'data'!$C$15*1000</f>
        <v>2.00295192545305</v>
      </c>
      <c r="K540" s="25">
        <f>K539+'data'!$G$21*(J539-K539)/60*C539</f>
        <v>5.21972191666704</v>
      </c>
    </row>
    <row r="541" ht="20.05" customHeight="1">
      <c r="A541" s="22">
        <f>$A540+C540</f>
        <v>536</v>
      </c>
      <c r="B541" s="23"/>
      <c r="C541" s="24">
        <v>1</v>
      </c>
      <c r="D541" t="b" s="25">
        <f>D$4</f>
        <v>1</v>
      </c>
      <c r="E541" s="25">
        <v>0</v>
      </c>
      <c r="F541" s="25">
        <f>(E540/60+G541*'data'!$C$16+H541*OFFSET('data'!$C$17,0,$D$4)-F540*(OFFSET('data'!$C$18,0,$D$4)+'data'!$C$19+OFFSET('data'!$C$20,0,$D$4)))*C540/60+F540</f>
        <v>13.0905077578454</v>
      </c>
      <c r="G541" s="25">
        <f>G540+('data'!$C$19*F540-'data'!$C$16*G540)*C540/60</f>
        <v>105.473249227502</v>
      </c>
      <c r="H541" s="25">
        <f>H540+(OFFSET('data'!$C$20,0,$D$4)*F540-OFFSET('data'!$C$17,0,$D$4)*H540)*C540/60</f>
        <v>64.4678080440421</v>
      </c>
      <c r="I541" s="28">
        <f>$A541/60</f>
        <v>8.93333333333333</v>
      </c>
      <c r="J541" s="25">
        <f>F541/'data'!$C$15*1000</f>
        <v>1.99996998366214</v>
      </c>
      <c r="K541" s="25">
        <f>K540+'data'!$G$21*(J540-K540)/60*C540</f>
        <v>5.21215143299166</v>
      </c>
    </row>
    <row r="542" ht="20.05" customHeight="1">
      <c r="A542" s="22">
        <f>$A541+C541</f>
        <v>537</v>
      </c>
      <c r="B542" s="23"/>
      <c r="C542" s="24">
        <v>1</v>
      </c>
      <c r="D542" t="b" s="25">
        <f>D$4</f>
        <v>1</v>
      </c>
      <c r="E542" s="25">
        <v>0</v>
      </c>
      <c r="F542" s="25">
        <f>(E541/60+G542*'data'!$C$16+H542*OFFSET('data'!$C$17,0,$D$4)-F541*(OFFSET('data'!$C$18,0,$D$4)+'data'!$C$19+OFFSET('data'!$C$20,0,$D$4)))*C541/60+F541</f>
        <v>13.071141200833</v>
      </c>
      <c r="G542" s="25">
        <f>G541+('data'!$C$19*F541-'data'!$C$16*G541)*C541/60</f>
        <v>105.412732558450</v>
      </c>
      <c r="H542" s="25">
        <f>H541+(OFFSET('data'!$C$20,0,$D$4)*F541-OFFSET('data'!$C$17,0,$D$4)*H541)*C541/60</f>
        <v>64.4888003764232</v>
      </c>
      <c r="I542" s="28">
        <f>$A542/60</f>
        <v>8.949999999999999</v>
      </c>
      <c r="J542" s="25">
        <f>F542/'data'!$C$15*1000</f>
        <v>1.99701115781457</v>
      </c>
      <c r="K542" s="25">
        <f>K541+'data'!$G$21*(J541-K541)/60*C541</f>
        <v>5.20459174818643</v>
      </c>
    </row>
    <row r="543" ht="20.05" customHeight="1">
      <c r="A543" s="22">
        <f>$A542+C542</f>
        <v>538</v>
      </c>
      <c r="B543" s="23"/>
      <c r="C543" s="24">
        <v>1</v>
      </c>
      <c r="D543" t="b" s="25">
        <f>D$4</f>
        <v>1</v>
      </c>
      <c r="E543" s="25">
        <v>0</v>
      </c>
      <c r="F543" s="25">
        <f>(E542/60+G543*'data'!$C$16+H543*OFFSET('data'!$C$17,0,$D$4)-F542*(OFFSET('data'!$C$18,0,$D$4)+'data'!$C$19+OFFSET('data'!$C$20,0,$D$4)))*C542/60+F542</f>
        <v>13.0519242052345</v>
      </c>
      <c r="G543" s="25">
        <f>G542+('data'!$C$19*F542-'data'!$C$16*G542)*C542/60</f>
        <v>105.352193305899</v>
      </c>
      <c r="H543" s="25">
        <f>H542+(OFFSET('data'!$C$20,0,$D$4)*F542-OFFSET('data'!$C$17,0,$D$4)*H542)*C542/60</f>
        <v>64.5097527238762</v>
      </c>
      <c r="I543" s="28">
        <f>$A543/60</f>
        <v>8.96666666666667</v>
      </c>
      <c r="J543" s="25">
        <f>F543/'data'!$C$15*1000</f>
        <v>1.99407518198506</v>
      </c>
      <c r="K543" s="25">
        <f>K542+'data'!$G$21*(J542-K542)/60*C542</f>
        <v>5.19704289123887</v>
      </c>
    </row>
    <row r="544" ht="20.05" customHeight="1">
      <c r="A544" s="22">
        <f>$A543+C543</f>
        <v>539</v>
      </c>
      <c r="B544" s="23"/>
      <c r="C544" s="24">
        <v>1</v>
      </c>
      <c r="D544" t="b" s="25">
        <f>D$4</f>
        <v>1</v>
      </c>
      <c r="E544" s="25">
        <v>0</v>
      </c>
      <c r="F544" s="25">
        <f>(E543/60+G544*'data'!$C$16+H544*OFFSET('data'!$C$17,0,$D$4)-F543*(OFFSET('data'!$C$18,0,$D$4)+'data'!$C$19+OFFSET('data'!$C$20,0,$D$4)))*C543/60+F543</f>
        <v>13.0328550510609</v>
      </c>
      <c r="G544" s="25">
        <f>G543+('data'!$C$19*F543-'data'!$C$16*G543)*C543/60</f>
        <v>105.291632219275</v>
      </c>
      <c r="H544" s="25">
        <f>H543+(OFFSET('data'!$C$20,0,$D$4)*F543-OFFSET('data'!$C$17,0,$D$4)*H543)*C543/60</f>
        <v>64.5306653858209</v>
      </c>
      <c r="I544" s="28">
        <f>$A544/60</f>
        <v>8.983333333333331</v>
      </c>
      <c r="J544" s="25">
        <f>F544/'data'!$C$15*1000</f>
        <v>1.99116179339337</v>
      </c>
      <c r="K544" s="25">
        <f>K543+'data'!$G$21*(J543-K543)/60*C543</f>
        <v>5.18950489044245</v>
      </c>
    </row>
    <row r="545" ht="20.05" customHeight="1">
      <c r="A545" s="22">
        <f>$A544+C544</f>
        <v>540</v>
      </c>
      <c r="B545" s="23"/>
      <c r="C545" s="24">
        <v>1</v>
      </c>
      <c r="D545" t="b" s="25">
        <f>D$4</f>
        <v>1</v>
      </c>
      <c r="E545" s="25">
        <v>0</v>
      </c>
      <c r="F545" s="25">
        <f>(E544/60+G545*'data'!$C$16+H545*OFFSET('data'!$C$17,0,$D$4)-F544*(OFFSET('data'!$C$18,0,$D$4)+'data'!$C$19+OFFSET('data'!$C$20,0,$D$4)))*C544/60+F544</f>
        <v>13.0139320386653</v>
      </c>
      <c r="G545" s="25">
        <f>G544+('data'!$C$19*F544-'data'!$C$16*G544)*C544/60</f>
        <v>105.231050038810</v>
      </c>
      <c r="H545" s="25">
        <f>H544+(OFFSET('data'!$C$20,0,$D$4)*F544-OFFSET('data'!$C$17,0,$D$4)*H544)*C544/60</f>
        <v>64.551538658246</v>
      </c>
      <c r="I545" s="28">
        <f>$A545/60</f>
        <v>9</v>
      </c>
      <c r="J545" s="25">
        <f>F545/'data'!$C$15*1000</f>
        <v>1.98827073236719</v>
      </c>
      <c r="K545" s="25">
        <f>K544+'data'!$G$21*(J544-K544)/60*C544</f>
        <v>5.1819777734056</v>
      </c>
    </row>
    <row r="546" ht="20.05" customHeight="1">
      <c r="A546" s="22">
        <f>$A545+C545</f>
        <v>541</v>
      </c>
      <c r="B546" s="23"/>
      <c r="C546" s="24">
        <v>1</v>
      </c>
      <c r="D546" t="b" s="25">
        <f>D$4</f>
        <v>1</v>
      </c>
      <c r="E546" s="25">
        <v>0</v>
      </c>
      <c r="F546" s="25">
        <f>(E545/60+G546*'data'!$C$16+H546*OFFSET('data'!$C$17,0,$D$4)-F545*(OFFSET('data'!$C$18,0,$D$4)+'data'!$C$19+OFFSET('data'!$C$20,0,$D$4)))*C545/60+F545</f>
        <v>12.9951534885018</v>
      </c>
      <c r="G546" s="25">
        <f>G545+('data'!$C$19*F545-'data'!$C$16*G545)*C545/60</f>
        <v>105.170447495652</v>
      </c>
      <c r="H546" s="25">
        <f>H545+(OFFSET('data'!$C$20,0,$D$4)*F545-OFFSET('data'!$C$17,0,$D$4)*H545)*C545/60</f>
        <v>64.5723728337498</v>
      </c>
      <c r="I546" s="28">
        <f>$A546/60</f>
        <v>9.016666666666669</v>
      </c>
      <c r="J546" s="25">
        <f>F546/'data'!$C$15*1000</f>
        <v>1.9854017423052</v>
      </c>
      <c r="K546" s="25">
        <f>K545+'data'!$G$21*(J545-K545)/60*C545</f>
        <v>5.17446156706067</v>
      </c>
    </row>
    <row r="547" ht="20.05" customHeight="1">
      <c r="A547" s="22">
        <f>$A546+C546</f>
        <v>542</v>
      </c>
      <c r="B547" s="23"/>
      <c r="C547" s="24">
        <v>1</v>
      </c>
      <c r="D547" t="b" s="25">
        <f>D$4</f>
        <v>1</v>
      </c>
      <c r="E547" s="25">
        <v>0</v>
      </c>
      <c r="F547" s="25">
        <f>(E546/60+G547*'data'!$C$16+H547*OFFSET('data'!$C$17,0,$D$4)-F546*(OFFSET('data'!$C$18,0,$D$4)+'data'!$C$19+OFFSET('data'!$C$20,0,$D$4)))*C546/60+F546</f>
        <v>12.9765177408876</v>
      </c>
      <c r="G547" s="25">
        <f>G546+('data'!$C$19*F546-'data'!$C$16*G546)*C546/60</f>
        <v>105.109825311973</v>
      </c>
      <c r="H547" s="25">
        <f>H546+(OFFSET('data'!$C$20,0,$D$4)*F546-OFFSET('data'!$C$17,0,$D$4)*H546)*C546/60</f>
        <v>64.5931682015801</v>
      </c>
      <c r="I547" s="28">
        <f>$A547/60</f>
        <v>9.03333333333333</v>
      </c>
      <c r="J547" s="25">
        <f>F547/'data'!$C$15*1000</f>
        <v>1.98255456964078</v>
      </c>
      <c r="K547" s="25">
        <f>K546+'data'!$G$21*(J546-K546)/60*C546</f>
        <v>5.16695629767272</v>
      </c>
    </row>
    <row r="548" ht="20.05" customHeight="1">
      <c r="A548" s="22">
        <f>$A547+C547</f>
        <v>543</v>
      </c>
      <c r="B548" s="23"/>
      <c r="C548" s="24">
        <v>1</v>
      </c>
      <c r="D548" t="b" s="25">
        <f>D$4</f>
        <v>1</v>
      </c>
      <c r="E548" s="25">
        <v>0</v>
      </c>
      <c r="F548" s="25">
        <f>(E547/60+G548*'data'!$C$16+H548*OFFSET('data'!$C$17,0,$D$4)-F547*(OFFSET('data'!$C$18,0,$D$4)+'data'!$C$19+OFFSET('data'!$C$20,0,$D$4)))*C547/60+F547</f>
        <v>12.9580231557675</v>
      </c>
      <c r="G548" s="25">
        <f>G547+('data'!$C$19*F547-'data'!$C$16*G547)*C547/60</f>
        <v>105.049184201075</v>
      </c>
      <c r="H548" s="25">
        <f>H547+(OFFSET('data'!$C$20,0,$D$4)*F547-OFFSET('data'!$C$17,0,$D$4)*H547)*C547/60</f>
        <v>64.6139250476739</v>
      </c>
      <c r="I548" s="28">
        <f>$A548/60</f>
        <v>9.050000000000001</v>
      </c>
      <c r="J548" s="25">
        <f>F548/'data'!$C$15*1000</f>
        <v>1.97972896380602</v>
      </c>
      <c r="K548" s="25">
        <f>K547+'data'!$G$21*(J547-K547)/60*C547</f>
        <v>5.15946199084824</v>
      </c>
    </row>
    <row r="549" ht="20.05" customHeight="1">
      <c r="A549" s="22">
        <f>$A548+C548</f>
        <v>544</v>
      </c>
      <c r="B549" s="23"/>
      <c r="C549" s="24">
        <v>1</v>
      </c>
      <c r="D549" t="b" s="25">
        <f>D$4</f>
        <v>1</v>
      </c>
      <c r="E549" s="25">
        <v>0</v>
      </c>
      <c r="F549" s="25">
        <f>(E548/60+G549*'data'!$C$16+H549*OFFSET('data'!$C$17,0,$D$4)-F548*(OFFSET('data'!$C$18,0,$D$4)+'data'!$C$19+OFFSET('data'!$C$20,0,$D$4)))*C548/60+F548</f>
        <v>12.9396681124814</v>
      </c>
      <c r="G549" s="25">
        <f>G548+('data'!$C$19*F548-'data'!$C$16*G548)*C548/60</f>
        <v>104.988524867495</v>
      </c>
      <c r="H549" s="25">
        <f>H548+(OFFSET('data'!$C$20,0,$D$4)*F548-OFFSET('data'!$C$17,0,$D$4)*H548)*C548/60</f>
        <v>64.6346436546966</v>
      </c>
      <c r="I549" s="28">
        <f>$A549/60</f>
        <v>9.06666666666667</v>
      </c>
      <c r="J549" s="25">
        <f>F549/'data'!$C$15*1000</f>
        <v>1.97692467719621</v>
      </c>
      <c r="K549" s="25">
        <f>K548+'data'!$G$21*(J548-K548)/60*C548</f>
        <v>5.15197867154377</v>
      </c>
    </row>
    <row r="550" ht="20.05" customHeight="1">
      <c r="A550" s="22">
        <f>$A549+C549</f>
        <v>545</v>
      </c>
      <c r="B550" s="23"/>
      <c r="C550" s="24">
        <v>1</v>
      </c>
      <c r="D550" t="b" s="25">
        <f>D$4</f>
        <v>1</v>
      </c>
      <c r="E550" s="25">
        <v>0</v>
      </c>
      <c r="F550" s="25">
        <f>(E549/60+G550*'data'!$C$16+H550*OFFSET('data'!$C$17,0,$D$4)-F549*(OFFSET('data'!$C$18,0,$D$4)+'data'!$C$19+OFFSET('data'!$C$20,0,$D$4)))*C549/60+F549</f>
        <v>12.9214510095348</v>
      </c>
      <c r="G550" s="25">
        <f>G549+('data'!$C$19*F549-'data'!$C$16*G549)*C549/60</f>
        <v>104.927848007110</v>
      </c>
      <c r="H550" s="25">
        <f>H549+(OFFSET('data'!$C$20,0,$D$4)*F549-OFFSET('data'!$C$17,0,$D$4)*H549)*C549/60</f>
        <v>64.6553243020805</v>
      </c>
      <c r="I550" s="28">
        <f>$A550/60</f>
        <v>9.08333333333333</v>
      </c>
      <c r="J550" s="25">
        <f>F550/'data'!$C$15*1000</f>
        <v>1.97414146513473</v>
      </c>
      <c r="K550" s="25">
        <f>K549+'data'!$G$21*(J549-K549)/60*C549</f>
        <v>5.14450636407438</v>
      </c>
    </row>
    <row r="551" ht="20.05" customHeight="1">
      <c r="A551" s="22">
        <f>$A550+C550</f>
        <v>546</v>
      </c>
      <c r="B551" s="23"/>
      <c r="C551" s="24">
        <v>1</v>
      </c>
      <c r="D551" t="b" s="25">
        <f>D$4</f>
        <v>1</v>
      </c>
      <c r="E551" s="25">
        <v>0</v>
      </c>
      <c r="F551" s="25">
        <f>(E550/60+G551*'data'!$C$16+H551*OFFSET('data'!$C$17,0,$D$4)-F550*(OFFSET('data'!$C$18,0,$D$4)+'data'!$C$19+OFFSET('data'!$C$20,0,$D$4)))*C550/60+F550</f>
        <v>12.9033702643715</v>
      </c>
      <c r="G551" s="25">
        <f>G550+('data'!$C$19*F550-'data'!$C$16*G550)*C550/60</f>
        <v>104.867154307239</v>
      </c>
      <c r="H551" s="25">
        <f>H550+(OFFSET('data'!$C$20,0,$D$4)*F550-OFFSET('data'!$C$17,0,$D$4)*H550)*C550/60</f>
        <v>64.6759672660631</v>
      </c>
      <c r="I551" s="28">
        <f>$A551/60</f>
        <v>9.1</v>
      </c>
      <c r="J551" s="25">
        <f>F551/'data'!$C$15*1000</f>
        <v>1.97137908583839</v>
      </c>
      <c r="K551" s="25">
        <f>K550+'data'!$G$21*(J550-K550)/60*C550</f>
        <v>5.13704509212209</v>
      </c>
    </row>
    <row r="552" ht="20.05" customHeight="1">
      <c r="A552" s="22">
        <f>$A551+C551</f>
        <v>547</v>
      </c>
      <c r="B552" s="23"/>
      <c r="C552" s="24">
        <v>1</v>
      </c>
      <c r="D552" t="b" s="25">
        <f>D$4</f>
        <v>1</v>
      </c>
      <c r="E552" s="25">
        <v>0</v>
      </c>
      <c r="F552" s="25">
        <f>(E551/60+G552*'data'!$C$16+H552*OFFSET('data'!$C$17,0,$D$4)-F551*(OFFSET('data'!$C$18,0,$D$4)+'data'!$C$19+OFFSET('data'!$C$20,0,$D$4)))*C551/60+F551</f>
        <v>12.8854243131494</v>
      </c>
      <c r="G552" s="25">
        <f>G551+('data'!$C$19*F551-'data'!$C$16*G551)*C551/60</f>
        <v>104.806444446746</v>
      </c>
      <c r="H552" s="25">
        <f>H551+(OFFSET('data'!$C$20,0,$D$4)*F551-OFFSET('data'!$C$17,0,$D$4)*H551)*C551/60</f>
        <v>64.69657281972511</v>
      </c>
      <c r="I552" s="28">
        <f>$A552/60</f>
        <v>9.116666666666671</v>
      </c>
      <c r="J552" s="25">
        <f>F552/'data'!$C$15*1000</f>
        <v>1.96863730038313</v>
      </c>
      <c r="K552" s="25">
        <f>K551+'data'!$G$21*(J551-K551)/60*C551</f>
        <v>5.12959487874415</v>
      </c>
    </row>
    <row r="553" ht="20.05" customHeight="1">
      <c r="A553" s="22">
        <f>$A552+C552</f>
        <v>548</v>
      </c>
      <c r="B553" s="23"/>
      <c r="C553" s="24">
        <v>1</v>
      </c>
      <c r="D553" t="b" s="25">
        <f>D$4</f>
        <v>1</v>
      </c>
      <c r="E553" s="25">
        <v>0</v>
      </c>
      <c r="F553" s="25">
        <f>(E552/60+G553*'data'!$C$16+H553*OFFSET('data'!$C$17,0,$D$4)-F552*(OFFSET('data'!$C$18,0,$D$4)+'data'!$C$19+OFFSET('data'!$C$20,0,$D$4)))*C552/60+F552</f>
        <v>12.8676116105188</v>
      </c>
      <c r="G553" s="25">
        <f>G552+('data'!$C$19*F552-'data'!$C$16*G552)*C552/60</f>
        <v>104.745719096137</v>
      </c>
      <c r="H553" s="25">
        <f>H552+(OFFSET('data'!$C$20,0,$D$4)*F552-OFFSET('data'!$C$17,0,$D$4)*H552)*C552/60</f>
        <v>64.7171412330275</v>
      </c>
      <c r="I553" s="28">
        <f>$A553/60</f>
        <v>9.133333333333329</v>
      </c>
      <c r="J553" s="25">
        <f>F553/'data'!$C$15*1000</f>
        <v>1.96591587267015</v>
      </c>
      <c r="K553" s="25">
        <f>K552+'data'!$G$21*(J552-K552)/60*C552</f>
        <v>5.12215574638128</v>
      </c>
    </row>
    <row r="554" ht="20.05" customHeight="1">
      <c r="A554" s="22">
        <f>$A553+C553</f>
        <v>549</v>
      </c>
      <c r="B554" s="23"/>
      <c r="C554" s="24">
        <v>1</v>
      </c>
      <c r="D554" t="b" s="25">
        <f>D$4</f>
        <v>1</v>
      </c>
      <c r="E554" s="25">
        <v>0</v>
      </c>
      <c r="F554" s="25">
        <f>(E553/60+G554*'data'!$C$16+H554*OFFSET('data'!$C$17,0,$D$4)-F553*(OFFSET('data'!$C$18,0,$D$4)+'data'!$C$19+OFFSET('data'!$C$20,0,$D$4)))*C553/60+F553</f>
        <v>12.8499306294033</v>
      </c>
      <c r="G554" s="25">
        <f>G553+('data'!$C$19*F553-'data'!$C$16*G553)*C553/60</f>
        <v>104.684978917663</v>
      </c>
      <c r="H554" s="25">
        <f>H553+(OFFSET('data'!$C$20,0,$D$4)*F553-OFFSET('data'!$C$17,0,$D$4)*H553)*C553/60</f>
        <v>64.7376727728483</v>
      </c>
      <c r="I554" s="28">
        <f>$A554/60</f>
        <v>9.15</v>
      </c>
      <c r="J554" s="25">
        <f>F554/'data'!$C$15*1000</f>
        <v>1.96321456939248</v>
      </c>
      <c r="K554" s="25">
        <f>K553+'data'!$G$21*(J553-K553)/60*C553</f>
        <v>5.11472771686572</v>
      </c>
    </row>
    <row r="555" ht="20.05" customHeight="1">
      <c r="A555" s="22">
        <f>$A554+C554</f>
        <v>550</v>
      </c>
      <c r="B555" s="23"/>
      <c r="C555" s="24">
        <v>1</v>
      </c>
      <c r="D555" t="b" s="25">
        <f>D$4</f>
        <v>1</v>
      </c>
      <c r="E555" s="25">
        <v>0</v>
      </c>
      <c r="F555" s="25">
        <f>(E554/60+G555*'data'!$C$16+H555*OFFSET('data'!$C$17,0,$D$4)-F554*(OFFSET('data'!$C$18,0,$D$4)+'data'!$C$19+OFFSET('data'!$C$20,0,$D$4)))*C554/60+F554</f>
        <v>12.8323798607836</v>
      </c>
      <c r="G555" s="25">
        <f>G554+('data'!$C$19*F554-'data'!$C$16*G554)*C554/60</f>
        <v>104.624224565416</v>
      </c>
      <c r="H555" s="25">
        <f>H554+(OFFSET('data'!$C$20,0,$D$4)*F554-OFFSET('data'!$C$17,0,$D$4)*H554)*C554/60</f>
        <v>64.7581677030195</v>
      </c>
      <c r="I555" s="28">
        <f>$A555/60</f>
        <v>9.16666666666667</v>
      </c>
      <c r="J555" s="25">
        <f>F555/'data'!$C$15*1000</f>
        <v>1.96053316000188</v>
      </c>
      <c r="K555" s="25">
        <f>K554+'data'!$G$21*(J554-K554)/60*C554</f>
        <v>5.10731081142925</v>
      </c>
    </row>
    <row r="556" ht="20.05" customHeight="1">
      <c r="A556" s="22">
        <f>$A555+C555</f>
        <v>551</v>
      </c>
      <c r="B556" s="23"/>
      <c r="C556" s="24">
        <v>1</v>
      </c>
      <c r="D556" t="b" s="25">
        <f>D$4</f>
        <v>1</v>
      </c>
      <c r="E556" s="25">
        <v>0</v>
      </c>
      <c r="F556" s="25">
        <f>(E555/60+G556*'data'!$C$16+H556*OFFSET('data'!$C$17,0,$D$4)-F555*(OFFSET('data'!$C$18,0,$D$4)+'data'!$C$19+OFFSET('data'!$C$20,0,$D$4)))*C555/60+F555</f>
        <v>12.8149578134832</v>
      </c>
      <c r="G556" s="25">
        <f>G555+('data'!$C$19*F555-'data'!$C$16*G555)*C555/60</f>
        <v>104.563456685427</v>
      </c>
      <c r="H556" s="25">
        <f>H555+(OFFSET('data'!$C$20,0,$D$4)*F555-OFFSET('data'!$C$17,0,$D$4)*H555)*C555/60</f>
        <v>64.7786262843625</v>
      </c>
      <c r="I556" s="28">
        <f>$A556/60</f>
        <v>9.18333333333333</v>
      </c>
      <c r="J556" s="25">
        <f>F556/'data'!$C$15*1000</f>
        <v>1.95787141667616</v>
      </c>
      <c r="K556" s="25">
        <f>K555+'data'!$G$21*(J555-K555)/60*C555</f>
        <v>5.09990505071112</v>
      </c>
    </row>
    <row r="557" ht="20.05" customHeight="1">
      <c r="A557" s="22">
        <f>$A556+C556</f>
        <v>552</v>
      </c>
      <c r="B557" s="23"/>
      <c r="C557" s="24">
        <v>1</v>
      </c>
      <c r="D557" t="b" s="25">
        <f>D$4</f>
        <v>1</v>
      </c>
      <c r="E557" s="25">
        <v>0</v>
      </c>
      <c r="F557" s="25">
        <f>(E556/60+G557*'data'!$C$16+H557*OFFSET('data'!$C$17,0,$D$4)-F556*(OFFSET('data'!$C$18,0,$D$4)+'data'!$C$19+OFFSET('data'!$C$20,0,$D$4)))*C556/60+F556</f>
        <v>12.7976630139573</v>
      </c>
      <c r="G557" s="25">
        <f>G556+('data'!$C$19*F556-'data'!$C$16*G556)*C556/60</f>
        <v>104.502675915760</v>
      </c>
      <c r="H557" s="25">
        <f>H556+(OFFSET('data'!$C$20,0,$D$4)*F556-OFFSET('data'!$C$17,0,$D$4)*H556)*C556/60</f>
        <v>64.799048774724</v>
      </c>
      <c r="I557" s="28">
        <f>$A557/60</f>
        <v>9.199999999999999</v>
      </c>
      <c r="J557" s="25">
        <f>F557/'data'!$C$15*1000</f>
        <v>1.95522911428689</v>
      </c>
      <c r="K557" s="25">
        <f>K556+'data'!$G$21*(J556-K556)/60*C556</f>
        <v>5.09251045476583</v>
      </c>
    </row>
    <row r="558" ht="20.05" customHeight="1">
      <c r="A558" s="22">
        <f>$A557+C557</f>
        <v>553</v>
      </c>
      <c r="B558" s="23"/>
      <c r="C558" s="24">
        <v>1</v>
      </c>
      <c r="D558" t="b" s="25">
        <f>D$4</f>
        <v>1</v>
      </c>
      <c r="E558" s="25">
        <v>0</v>
      </c>
      <c r="F558" s="25">
        <f>(E557/60+G558*'data'!$C$16+H558*OFFSET('data'!$C$17,0,$D$4)-F557*(OFFSET('data'!$C$18,0,$D$4)+'data'!$C$19+OFFSET('data'!$C$20,0,$D$4)))*C557/60+F557</f>
        <v>12.7804940060841</v>
      </c>
      <c r="G558" s="25">
        <f>G557+('data'!$C$19*F557-'data'!$C$16*G557)*C557/60</f>
        <v>104.441882886609</v>
      </c>
      <c r="H558" s="25">
        <f>H557+(OFFSET('data'!$C$20,0,$D$4)*F557-OFFSET('data'!$C$17,0,$D$4)*H557)*C557/60</f>
        <v>64.81943542901131</v>
      </c>
      <c r="I558" s="28">
        <f>$A558/60</f>
        <v>9.21666666666667</v>
      </c>
      <c r="J558" s="25">
        <f>F558/'data'!$C$15*1000</f>
        <v>1.95260603036755</v>
      </c>
      <c r="K558" s="25">
        <f>K557+'data'!$G$21*(J557-K557)/60*C557</f>
        <v>5.08512704307085</v>
      </c>
    </row>
    <row r="559" ht="20.05" customHeight="1">
      <c r="A559" s="22">
        <f>$A558+C558</f>
        <v>554</v>
      </c>
      <c r="B559" s="23"/>
      <c r="C559" s="24">
        <v>1</v>
      </c>
      <c r="D559" t="b" s="25">
        <f>D$4</f>
        <v>1</v>
      </c>
      <c r="E559" s="25">
        <v>0</v>
      </c>
      <c r="F559" s="25">
        <f>(E558/60+G559*'data'!$C$16+H559*OFFSET('data'!$C$17,0,$D$4)-F558*(OFFSET('data'!$C$18,0,$D$4)+'data'!$C$19+OFFSET('data'!$C$20,0,$D$4)))*C558/60+F558</f>
        <v>12.7634493509579</v>
      </c>
      <c r="G559" s="25">
        <f>G558+('data'!$C$19*F558-'data'!$C$16*G558)*C558/60</f>
        <v>104.381078220388</v>
      </c>
      <c r="H559" s="25">
        <f>H558+(OFFSET('data'!$C$20,0,$D$4)*F558-OFFSET('data'!$C$17,0,$D$4)*H558)*C558/60</f>
        <v>64.8397864992267</v>
      </c>
      <c r="I559" s="28">
        <f>$A559/60</f>
        <v>9.233333333333331</v>
      </c>
      <c r="J559" s="25">
        <f>F559/'data'!$C$15*1000</f>
        <v>1.95000194508187</v>
      </c>
      <c r="K559" s="25">
        <f>K558+'data'!$G$21*(J558-K558)/60*C558</f>
        <v>5.07775483453426</v>
      </c>
    </row>
    <row r="560" ht="20.05" customHeight="1">
      <c r="A560" s="22">
        <f>$A559+C559</f>
        <v>555</v>
      </c>
      <c r="B560" s="23"/>
      <c r="C560" s="24">
        <v>1</v>
      </c>
      <c r="D560" t="b" s="25">
        <f>D$4</f>
        <v>1</v>
      </c>
      <c r="E560" s="25">
        <v>0</v>
      </c>
      <c r="F560" s="25">
        <f>(E559/60+G560*'data'!$C$16+H560*OFFSET('data'!$C$17,0,$D$4)-F559*(OFFSET('data'!$C$18,0,$D$4)+'data'!$C$19+OFFSET('data'!$C$20,0,$D$4)))*C559/60+F559</f>
        <v>12.7465276266858</v>
      </c>
      <c r="G560" s="25">
        <f>G559+('data'!$C$19*F559-'data'!$C$16*G559)*C559/60</f>
        <v>104.320262531827</v>
      </c>
      <c r="H560" s="25">
        <f>H559+(OFFSET('data'!$C$20,0,$D$4)*F559-OFFSET('data'!$C$17,0,$D$4)*H559)*C559/60</f>
        <v>64.86010223450199</v>
      </c>
      <c r="I560" s="28">
        <f>$A560/60</f>
        <v>9.25</v>
      </c>
      <c r="J560" s="25">
        <f>F560/'data'!$C$15*1000</f>
        <v>1.94741664119282</v>
      </c>
      <c r="K560" s="25">
        <f>K559+'data'!$G$21*(J559-K559)/60*C559</f>
        <v>5.07039384750227</v>
      </c>
    </row>
    <row r="561" ht="20.05" customHeight="1">
      <c r="A561" s="22">
        <f>$A560+C560</f>
        <v>556</v>
      </c>
      <c r="B561" s="23"/>
      <c r="C561" s="24">
        <v>1</v>
      </c>
      <c r="D561" t="b" s="25">
        <f>D$4</f>
        <v>1</v>
      </c>
      <c r="E561" s="25">
        <v>0</v>
      </c>
      <c r="F561" s="25">
        <f>(E560/60+G561*'data'!$C$16+H561*OFFSET('data'!$C$17,0,$D$4)-F560*(OFFSET('data'!$C$18,0,$D$4)+'data'!$C$19+OFFSET('data'!$C$20,0,$D$4)))*C560/60+F560</f>
        <v>12.7297274281857</v>
      </c>
      <c r="G561" s="25">
        <f>G560+('data'!$C$19*F560-'data'!$C$16*G560)*C560/60</f>
        <v>104.259436428061</v>
      </c>
      <c r="H561" s="25">
        <f>H560+(OFFSET('data'!$C$20,0,$D$4)*F560-OFFSET('data'!$C$17,0,$D$4)*H560)*C560/60</f>
        <v>64.8803828811326</v>
      </c>
      <c r="I561" s="28">
        <f>$A561/60</f>
        <v>9.266666666666669</v>
      </c>
      <c r="J561" s="25">
        <f>F561/'data'!$C$15*1000</f>
        <v>1.94484990403172</v>
      </c>
      <c r="K561" s="25">
        <f>K560+'data'!$G$21*(J560-K560)/60*C560</f>
        <v>5.06304409976664</v>
      </c>
    </row>
    <row r="562" ht="20.05" customHeight="1">
      <c r="A562" s="22">
        <f>$A561+C561</f>
        <v>557</v>
      </c>
      <c r="B562" s="23"/>
      <c r="C562" s="24">
        <v>1</v>
      </c>
      <c r="D562" t="b" s="25">
        <f>D$4</f>
        <v>1</v>
      </c>
      <c r="E562" s="25">
        <v>0</v>
      </c>
      <c r="F562" s="25">
        <f>(E561/60+G562*'data'!$C$16+H562*OFFSET('data'!$C$17,0,$D$4)-F561*(OFFSET('data'!$C$18,0,$D$4)+'data'!$C$19+OFFSET('data'!$C$20,0,$D$4)))*C561/60+F561</f>
        <v>12.7130473669874</v>
      </c>
      <c r="G562" s="25">
        <f>G561+('data'!$C$19*F561-'data'!$C$16*G561)*C561/60</f>
        <v>104.198600508721</v>
      </c>
      <c r="H562" s="25">
        <f>H561+(OFFSET('data'!$C$20,0,$D$4)*F561-OFFSET('data'!$C$17,0,$D$4)*H561)*C561/60</f>
        <v>64.9006286826108</v>
      </c>
      <c r="I562" s="28">
        <f>$A562/60</f>
        <v>9.28333333333333</v>
      </c>
      <c r="J562" s="25">
        <f>F562/'data'!$C$15*1000</f>
        <v>1.94230152146785</v>
      </c>
      <c r="K562" s="25">
        <f>K561+'data'!$G$21*(J561-K561)/60*C561</f>
        <v>5.05570560857207</v>
      </c>
    </row>
    <row r="563" ht="20.05" customHeight="1">
      <c r="A563" s="22">
        <f>$A562+C562</f>
        <v>558</v>
      </c>
      <c r="B563" s="23"/>
      <c r="C563" s="24">
        <v>1</v>
      </c>
      <c r="D563" t="b" s="25">
        <f>D$4</f>
        <v>1</v>
      </c>
      <c r="E563" s="25">
        <v>0</v>
      </c>
      <c r="F563" s="25">
        <f>(E562/60+G563*'data'!$C$16+H563*OFFSET('data'!$C$17,0,$D$4)-F562*(OFFSET('data'!$C$18,0,$D$4)+'data'!$C$19+OFFSET('data'!$C$20,0,$D$4)))*C562/60+F562</f>
        <v>12.6964860710358</v>
      </c>
      <c r="G563" s="25">
        <f>G562+('data'!$C$19*F562-'data'!$C$16*G562)*C562/60</f>
        <v>104.137755366023</v>
      </c>
      <c r="H563" s="25">
        <f>H562+(OFFSET('data'!$C$20,0,$D$4)*F562-OFFSET('data'!$C$17,0,$D$4)*H562)*C562/60</f>
        <v>64.9208398796589</v>
      </c>
      <c r="I563" s="28">
        <f>$A563/60</f>
        <v>9.300000000000001</v>
      </c>
      <c r="J563" s="25">
        <f>F563/'data'!$C$15*1000</f>
        <v>1.93977128387841</v>
      </c>
      <c r="K563" s="25">
        <f>K562+'data'!$G$21*(J562-K562)/60*C562</f>
        <v>5.04837839062342</v>
      </c>
    </row>
    <row r="564" ht="20.05" customHeight="1">
      <c r="A564" s="22">
        <f>$A563+C563</f>
        <v>559</v>
      </c>
      <c r="B564" s="23"/>
      <c r="C564" s="24">
        <v>1</v>
      </c>
      <c r="D564" t="b" s="25">
        <f>D$4</f>
        <v>1</v>
      </c>
      <c r="E564" s="25">
        <v>0</v>
      </c>
      <c r="F564" s="25">
        <f>(E563/60+G564*'data'!$C$16+H564*OFFSET('data'!$C$17,0,$D$4)-F563*(OFFSET('data'!$C$18,0,$D$4)+'data'!$C$19+OFFSET('data'!$C$20,0,$D$4)))*C563/60+F563</f>
        <v>12.6800421844964</v>
      </c>
      <c r="G564" s="25">
        <f>G563+('data'!$C$19*F563-'data'!$C$16*G563)*C563/60</f>
        <v>104.076901584856</v>
      </c>
      <c r="H564" s="25">
        <f>H563+(OFFSET('data'!$C$20,0,$D$4)*F563-OFFSET('data'!$C$17,0,$D$4)*H563)*C563/60</f>
        <v>64.9410167102622</v>
      </c>
      <c r="I564" s="28">
        <f>$A564/60</f>
        <v>9.31666666666667</v>
      </c>
      <c r="J564" s="25">
        <f>F564/'data'!$C$15*1000</f>
        <v>1.93725898411878</v>
      </c>
      <c r="K564" s="25">
        <f>K563+'data'!$G$21*(J563-K563)/60*C563</f>
        <v>5.04106246209292</v>
      </c>
    </row>
    <row r="565" ht="20.05" customHeight="1">
      <c r="A565" s="22">
        <f>$A564+C564</f>
        <v>560</v>
      </c>
      <c r="B565" s="23"/>
      <c r="C565" s="24">
        <v>1</v>
      </c>
      <c r="D565" t="b" s="25">
        <f>D$4</f>
        <v>1</v>
      </c>
      <c r="E565" s="25">
        <v>0</v>
      </c>
      <c r="F565" s="25">
        <f>(E564/60+G565*'data'!$C$16+H565*OFFSET('data'!$C$17,0,$D$4)-F564*(OFFSET('data'!$C$18,0,$D$4)+'data'!$C$19+OFFSET('data'!$C$20,0,$D$4)))*C564/60+F564</f>
        <v>12.6637143675632</v>
      </c>
      <c r="G565" s="25">
        <f>G564+('data'!$C$19*F564-'data'!$C$16*G564)*C564/60</f>
        <v>104.016039742869</v>
      </c>
      <c r="H565" s="25">
        <f>H564+(OFFSET('data'!$C$20,0,$D$4)*F564-OFFSET('data'!$C$17,0,$D$4)*H564)*C564/60</f>
        <v>64.961159409701</v>
      </c>
      <c r="I565" s="28">
        <f>$A565/60</f>
        <v>9.33333333333333</v>
      </c>
      <c r="J565" s="25">
        <f>F565/'data'!$C$15*1000</f>
        <v>1.93476441749316</v>
      </c>
      <c r="K565" s="25">
        <f>K564+'data'!$G$21*(J564-K564)/60*C564</f>
        <v>5.03375783862721</v>
      </c>
    </row>
    <row r="566" ht="20.05" customHeight="1">
      <c r="A566" s="22">
        <f>$A565+C565</f>
        <v>561</v>
      </c>
      <c r="B566" s="23"/>
      <c r="C566" s="24">
        <v>1</v>
      </c>
      <c r="D566" t="b" s="25">
        <f>D$4</f>
        <v>1</v>
      </c>
      <c r="E566" s="25">
        <v>0</v>
      </c>
      <c r="F566" s="25">
        <f>(E565/60+G566*'data'!$C$16+H566*OFFSET('data'!$C$17,0,$D$4)-F565*(OFFSET('data'!$C$18,0,$D$4)+'data'!$C$19+OFFSET('data'!$C$20,0,$D$4)))*C565/60+F565</f>
        <v>12.6475012962689</v>
      </c>
      <c r="G566" s="25">
        <f>G565+('data'!$C$19*F565-'data'!$C$16*G565)*C565/60</f>
        <v>103.955170410557</v>
      </c>
      <c r="H566" s="25">
        <f>H565+(OFFSET('data'!$C$20,0,$D$4)*F565-OFFSET('data'!$C$17,0,$D$4)*H565)*C565/60</f>
        <v>64.981268210583</v>
      </c>
      <c r="I566" s="28">
        <f>$A566/60</f>
        <v>9.35</v>
      </c>
      <c r="J566" s="25">
        <f>F566/'data'!$C$15*1000</f>
        <v>1.93228738172561</v>
      </c>
      <c r="K566" s="25">
        <f>K565+'data'!$G$21*(J565-K565)/60*C565</f>
        <v>5.0264645353544</v>
      </c>
    </row>
    <row r="567" ht="20.05" customHeight="1">
      <c r="A567" s="22">
        <f>$A566+C566</f>
        <v>562</v>
      </c>
      <c r="B567" s="23"/>
      <c r="C567" s="24">
        <v>1</v>
      </c>
      <c r="D567" t="b" s="25">
        <f>D$4</f>
        <v>1</v>
      </c>
      <c r="E567" s="25">
        <v>0</v>
      </c>
      <c r="F567" s="25">
        <f>(E566/60+G567*'data'!$C$16+H567*OFFSET('data'!$C$17,0,$D$4)-F566*(OFFSET('data'!$C$18,0,$D$4)+'data'!$C$19+OFFSET('data'!$C$20,0,$D$4)))*C566/60+F566</f>
        <v>12.6314016622971</v>
      </c>
      <c r="G567" s="25">
        <f>G566+('data'!$C$19*F566-'data'!$C$16*G566)*C566/60</f>
        <v>103.894294151345</v>
      </c>
      <c r="H567" s="25">
        <f>H566+(OFFSET('data'!$C$20,0,$D$4)*F566-OFFSET('data'!$C$17,0,$D$4)*H566)*C566/60</f>
        <v>65.00134334287441</v>
      </c>
      <c r="I567" s="28">
        <f>$A567/60</f>
        <v>9.366666666666671</v>
      </c>
      <c r="J567" s="25">
        <f>F567/'data'!$C$15*1000</f>
        <v>1.92982767693132</v>
      </c>
      <c r="K567" s="25">
        <f>K566+'data'!$G$21*(J566-K566)/60*C566</f>
        <v>5.01918256689092</v>
      </c>
    </row>
    <row r="568" ht="20.05" customHeight="1">
      <c r="A568" s="22">
        <f>$A567+C567</f>
        <v>563</v>
      </c>
      <c r="B568" s="23"/>
      <c r="C568" s="24">
        <v>1</v>
      </c>
      <c r="D568" t="b" s="25">
        <f>D$4</f>
        <v>1</v>
      </c>
      <c r="E568" s="25">
        <v>0</v>
      </c>
      <c r="F568" s="25">
        <f>(E567/60+G568*'data'!$C$16+H568*OFFSET('data'!$C$17,0,$D$4)-F567*(OFFSET('data'!$C$18,0,$D$4)+'data'!$C$19+OFFSET('data'!$C$20,0,$D$4)))*C567/60+F567</f>
        <v>12.6154141727972</v>
      </c>
      <c r="G568" s="25">
        <f>G567+('data'!$C$19*F567-'data'!$C$16*G567)*C567/60</f>
        <v>103.833411521674</v>
      </c>
      <c r="H568" s="25">
        <f>H567+(OFFSET('data'!$C$20,0,$D$4)*F567-OFFSET('data'!$C$17,0,$D$4)*H567)*C567/60</f>
        <v>65.02138503393159</v>
      </c>
      <c r="I568" s="28">
        <f>$A568/60</f>
        <v>9.383333333333329</v>
      </c>
      <c r="J568" s="25">
        <f>F568/'data'!$C$15*1000</f>
        <v>1.92738510558838</v>
      </c>
      <c r="K568" s="25">
        <f>K567+'data'!$G$21*(J567-K567)/60*C567</f>
        <v>5.0119119473484</v>
      </c>
    </row>
    <row r="569" ht="20.05" customHeight="1">
      <c r="A569" s="22">
        <f>$A568+C568</f>
        <v>564</v>
      </c>
      <c r="B569" s="23"/>
      <c r="C569" s="24">
        <v>1</v>
      </c>
      <c r="D569" t="b" s="25">
        <f>D$4</f>
        <v>1</v>
      </c>
      <c r="E569" s="25">
        <v>0</v>
      </c>
      <c r="F569" s="25">
        <f>(E568/60+G569*'data'!$C$16+H569*OFFSET('data'!$C$17,0,$D$4)-F568*(OFFSET('data'!$C$18,0,$D$4)+'data'!$C$19+OFFSET('data'!$C$20,0,$D$4)))*C568/60+F568</f>
        <v>12.599537550201</v>
      </c>
      <c r="G569" s="25">
        <f>G568+('data'!$C$19*F568-'data'!$C$16*G568)*C568/60</f>
        <v>103.772523071082</v>
      </c>
      <c r="H569" s="25">
        <f>H568+(OFFSET('data'!$C$20,0,$D$4)*F568-OFFSET('data'!$C$17,0,$D$4)*H568)*C568/60</f>
        <v>65.0413935085316</v>
      </c>
      <c r="I569" s="28">
        <f>$A569/60</f>
        <v>9.4</v>
      </c>
      <c r="J569" s="25">
        <f>F569/'data'!$C$15*1000</f>
        <v>1.92495947250969</v>
      </c>
      <c r="K569" s="25">
        <f>K568+'data'!$G$21*(J568-K568)/60*C568</f>
        <v>5.00465269034041</v>
      </c>
    </row>
    <row r="570" ht="20.05" customHeight="1">
      <c r="A570" s="22">
        <f>$A569+C569</f>
        <v>565</v>
      </c>
      <c r="B570" s="23"/>
      <c r="C570" s="24">
        <v>1</v>
      </c>
      <c r="D570" t="b" s="25">
        <f>D$4</f>
        <v>1</v>
      </c>
      <c r="E570" s="25">
        <v>0</v>
      </c>
      <c r="F570" s="25">
        <f>(E569/60+G570*'data'!$C$16+H570*OFFSET('data'!$C$17,0,$D$4)-F569*(OFFSET('data'!$C$18,0,$D$4)+'data'!$C$19+OFFSET('data'!$C$20,0,$D$4)))*C569/60+F569</f>
        <v>12.5837705320416</v>
      </c>
      <c r="G570" s="25">
        <f>G569+('data'!$C$19*F569-'data'!$C$16*G569)*C569/60</f>
        <v>103.711629342287</v>
      </c>
      <c r="H570" s="25">
        <f>H569+(OFFSET('data'!$C$20,0,$D$4)*F569-OFFSET('data'!$C$17,0,$D$4)*H569)*C569/60</f>
        <v>65.0613689889028</v>
      </c>
      <c r="I570" s="28">
        <f>$A570/60</f>
        <v>9.41666666666667</v>
      </c>
      <c r="J570" s="25">
        <f>F570/'data'!$C$15*1000</f>
        <v>1.92255058481534</v>
      </c>
      <c r="K570" s="25">
        <f>K569+'data'!$G$21*(J569-K569)/60*C569</f>
        <v>4.9974048089891</v>
      </c>
    </row>
    <row r="571" ht="20.05" customHeight="1">
      <c r="A571" s="22">
        <f>$A570+C570</f>
        <v>566</v>
      </c>
      <c r="B571" s="23"/>
      <c r="C571" s="24">
        <v>1</v>
      </c>
      <c r="D571" t="b" s="25">
        <f>D$4</f>
        <v>1</v>
      </c>
      <c r="E571" s="25">
        <v>0</v>
      </c>
      <c r="F571" s="25">
        <f>(E570/60+G571*'data'!$C$16+H571*OFFSET('data'!$C$17,0,$D$4)-F570*(OFFSET('data'!$C$18,0,$D$4)+'data'!$C$19+OFFSET('data'!$C$20,0,$D$4)))*C570/60+F570</f>
        <v>12.5681118707749</v>
      </c>
      <c r="G571" s="25">
        <f>G570+('data'!$C$19*F570-'data'!$C$16*G570)*C570/60</f>
        <v>103.650730871268</v>
      </c>
      <c r="H571" s="25">
        <f>H570+(OFFSET('data'!$C$20,0,$D$4)*F570-OFFSET('data'!$C$17,0,$D$4)*H570)*C570/60</f>
        <v>65.0813116947549</v>
      </c>
      <c r="I571" s="28">
        <f>$A571/60</f>
        <v>9.43333333333333</v>
      </c>
      <c r="J571" s="25">
        <f>F571/'data'!$C$15*1000</f>
        <v>1.92015825190533</v>
      </c>
      <c r="K571" s="25">
        <f>K570+'data'!$G$21*(J570-K570)/60*C570</f>
        <v>4.99016831593182</v>
      </c>
    </row>
    <row r="572" ht="20.05" customHeight="1">
      <c r="A572" s="22">
        <f>$A571+C571</f>
        <v>567</v>
      </c>
      <c r="B572" s="23"/>
      <c r="C572" s="24">
        <v>1</v>
      </c>
      <c r="D572" t="b" s="25">
        <f>D$4</f>
        <v>1</v>
      </c>
      <c r="E572" s="25">
        <v>0</v>
      </c>
      <c r="F572" s="25">
        <f>(E571/60+G572*'data'!$C$16+H572*OFFSET('data'!$C$17,0,$D$4)-F571*(OFFSET('data'!$C$18,0,$D$4)+'data'!$C$19+OFFSET('data'!$C$20,0,$D$4)))*C571/60+F571</f>
        <v>12.5525603336023</v>
      </c>
      <c r="G572" s="25">
        <f>G571+('data'!$C$19*F571-'data'!$C$16*G571)*C571/60</f>
        <v>103.589828187345</v>
      </c>
      <c r="H572" s="25">
        <f>H571+(OFFSET('data'!$C$20,0,$D$4)*F571-OFFSET('data'!$C$17,0,$D$4)*H571)*C571/60</f>
        <v>65.10122184330891</v>
      </c>
      <c r="I572" s="28">
        <f>$A572/60</f>
        <v>9.449999999999999</v>
      </c>
      <c r="J572" s="25">
        <f>F572/'data'!$C$15*1000</f>
        <v>1.9177822854325</v>
      </c>
      <c r="K572" s="25">
        <f>K571+'data'!$G$21*(J571-K571)/60*C571</f>
        <v>4.98294322332761</v>
      </c>
    </row>
    <row r="573" ht="20.05" customHeight="1">
      <c r="A573" s="22">
        <f>$A572+C572</f>
        <v>568</v>
      </c>
      <c r="B573" s="23"/>
      <c r="C573" s="24">
        <v>1</v>
      </c>
      <c r="D573" t="b" s="25">
        <f>D$4</f>
        <v>1</v>
      </c>
      <c r="E573" s="25">
        <v>0</v>
      </c>
      <c r="F573" s="25">
        <f>(E572/60+G573*'data'!$C$16+H573*OFFSET('data'!$C$17,0,$D$4)-F572*(OFFSET('data'!$C$18,0,$D$4)+'data'!$C$19+OFFSET('data'!$C$20,0,$D$4)))*C572/60+F572</f>
        <v>12.5371147022966</v>
      </c>
      <c r="G573" s="25">
        <f>G572+('data'!$C$19*F572-'data'!$C$16*G572)*C572/60</f>
        <v>103.528921813257</v>
      </c>
      <c r="H573" s="25">
        <f>H572+(OFFSET('data'!$C$20,0,$D$4)*F572-OFFSET('data'!$C$17,0,$D$4)*H572)*C572/60</f>
        <v>65.1210996493263</v>
      </c>
      <c r="I573" s="28">
        <f>$A573/60</f>
        <v>9.46666666666667</v>
      </c>
      <c r="J573" s="25">
        <f>F573/'data'!$C$15*1000</f>
        <v>1.91542249927588</v>
      </c>
      <c r="K573" s="25">
        <f>K572+'data'!$G$21*(J572-K572)/60*C572</f>
        <v>4.97572954286362</v>
      </c>
    </row>
    <row r="574" ht="20.05" customHeight="1">
      <c r="A574" s="22">
        <f>$A573+C573</f>
        <v>569</v>
      </c>
      <c r="B574" s="23"/>
      <c r="C574" s="24">
        <v>1</v>
      </c>
      <c r="D574" t="b" s="25">
        <f>D$4</f>
        <v>1</v>
      </c>
      <c r="E574" s="25">
        <v>0</v>
      </c>
      <c r="F574" s="25">
        <f>(E573/60+G574*'data'!$C$16+H574*OFFSET('data'!$C$17,0,$D$4)-F573*(OFFSET('data'!$C$18,0,$D$4)+'data'!$C$19+OFFSET('data'!$C$20,0,$D$4)))*C573/60+F573</f>
        <v>12.5217737730289</v>
      </c>
      <c r="G574" s="25">
        <f>G573+('data'!$C$19*F573-'data'!$C$16*G573)*C573/60</f>
        <v>103.468012265242</v>
      </c>
      <c r="H574" s="25">
        <f>H573+(OFFSET('data'!$C$20,0,$D$4)*F573-OFFSET('data'!$C$17,0,$D$4)*H573)*C573/60</f>
        <v>65.1409453251383</v>
      </c>
      <c r="I574" s="28">
        <f>$A574/60</f>
        <v>9.483333333333331</v>
      </c>
      <c r="J574" s="25">
        <f>F574/'data'!$C$15*1000</f>
        <v>1.91307870951429</v>
      </c>
      <c r="K574" s="25">
        <f>K573+'data'!$G$21*(J573-K573)/60*C573</f>
        <v>4.96852728576149</v>
      </c>
    </row>
    <row r="575" ht="20.05" customHeight="1">
      <c r="A575" s="22">
        <f>$A574+C574</f>
        <v>570</v>
      </c>
      <c r="B575" s="23"/>
      <c r="C575" s="24">
        <v>1</v>
      </c>
      <c r="D575" t="b" s="25">
        <f>D$4</f>
        <v>1</v>
      </c>
      <c r="E575" s="25">
        <v>0</v>
      </c>
      <c r="F575" s="25">
        <f>(E574/60+G575*'data'!$C$16+H575*OFFSET('data'!$C$17,0,$D$4)-F574*(OFFSET('data'!$C$18,0,$D$4)+'data'!$C$19+OFFSET('data'!$C$20,0,$D$4)))*C574/60+F574</f>
        <v>12.5065363561985</v>
      </c>
      <c r="G575" s="25">
        <f>G574+('data'!$C$19*F574-'data'!$C$16*G574)*C574/60</f>
        <v>103.407100053113</v>
      </c>
      <c r="H575" s="25">
        <f>H574+(OFFSET('data'!$C$20,0,$D$4)*F574-OFFSET('data'!$C$17,0,$D$4)*H574)*C574/60</f>
        <v>65.1607590806744</v>
      </c>
      <c r="I575" s="28">
        <f>$A575/60</f>
        <v>9.5</v>
      </c>
      <c r="J575" s="25">
        <f>F575/'data'!$C$15*1000</f>
        <v>1.91075073440033</v>
      </c>
      <c r="K575" s="25">
        <f>K574+'data'!$G$21*(J574-K574)/60*C574</f>
        <v>4.96133646278359</v>
      </c>
    </row>
    <row r="576" ht="20.05" customHeight="1">
      <c r="A576" s="22">
        <f>$A575+C575</f>
        <v>571</v>
      </c>
      <c r="B576" s="23"/>
      <c r="C576" s="24">
        <v>1</v>
      </c>
      <c r="D576" t="b" s="25">
        <f>D$4</f>
        <v>1</v>
      </c>
      <c r="E576" s="25">
        <v>0</v>
      </c>
      <c r="F576" s="25">
        <f>(E575/60+G576*'data'!$C$16+H576*OFFSET('data'!$C$17,0,$D$4)-F575*(OFFSET('data'!$C$18,0,$D$4)+'data'!$C$19+OFFSET('data'!$C$20,0,$D$4)))*C575/60+F575</f>
        <v>12.4914012762639</v>
      </c>
      <c r="G576" s="25">
        <f>G575+('data'!$C$19*F575-'data'!$C$16*G575)*C575/60</f>
        <v>103.346185680335</v>
      </c>
      <c r="H576" s="25">
        <f>H575+(OFFSET('data'!$C$20,0,$D$4)*F575-OFFSET('data'!$C$17,0,$D$4)*H575)*C575/60</f>
        <v>65.1805411234908</v>
      </c>
      <c r="I576" s="28">
        <f>$A576/60</f>
        <v>9.516666666666669</v>
      </c>
      <c r="J576" s="25">
        <f>F576/'data'!$C$15*1000</f>
        <v>1.90843839433457</v>
      </c>
      <c r="K576" s="25">
        <f>K575+'data'!$G$21*(J575-K575)/60*C575</f>
        <v>4.95415708423922</v>
      </c>
    </row>
    <row r="577" ht="20.05" customHeight="1">
      <c r="A577" s="22">
        <f>$A576+C576</f>
        <v>572</v>
      </c>
      <c r="B577" s="23"/>
      <c r="C577" s="24">
        <v>1</v>
      </c>
      <c r="D577" t="b" s="25">
        <f>D$4</f>
        <v>1</v>
      </c>
      <c r="E577" s="25">
        <v>0</v>
      </c>
      <c r="F577" s="25">
        <f>(E576/60+G577*'data'!$C$16+H577*OFFSET('data'!$C$17,0,$D$4)-F576*(OFFSET('data'!$C$18,0,$D$4)+'data'!$C$19+OFFSET('data'!$C$20,0,$D$4)))*C576/60+F576</f>
        <v>12.4763673715767</v>
      </c>
      <c r="G577" s="25">
        <f>G576+('data'!$C$19*F576-'data'!$C$16*G576)*C576/60</f>
        <v>103.285269644099</v>
      </c>
      <c r="H577" s="25">
        <f>H576+(OFFSET('data'!$C$20,0,$D$4)*F576-OFFSET('data'!$C$17,0,$D$4)*H576)*C576/60</f>
        <v>65.20029165879851</v>
      </c>
      <c r="I577" s="28">
        <f>$A577/60</f>
        <v>9.53333333333333</v>
      </c>
      <c r="J577" s="25">
        <f>F577/'data'!$C$15*1000</f>
        <v>1.90614151184019</v>
      </c>
      <c r="K577" s="25">
        <f>K576+'data'!$G$21*(J576-K576)/60*C576</f>
        <v>4.94698915999076</v>
      </c>
    </row>
    <row r="578" ht="20.05" customHeight="1">
      <c r="A578" s="22">
        <f>$A577+C577</f>
        <v>573</v>
      </c>
      <c r="B578" s="23"/>
      <c r="C578" s="24">
        <v>1</v>
      </c>
      <c r="D578" t="b" s="25">
        <f>D$4</f>
        <v>1</v>
      </c>
      <c r="E578" s="25">
        <v>0</v>
      </c>
      <c r="F578" s="25">
        <f>(E577/60+G578*'data'!$C$16+H578*OFFSET('data'!$C$17,0,$D$4)-F577*(OFFSET('data'!$C$18,0,$D$4)+'data'!$C$19+OFFSET('data'!$C$20,0,$D$4)))*C577/60+F577</f>
        <v>12.4614334942169</v>
      </c>
      <c r="G578" s="25">
        <f>G577+('data'!$C$19*F577-'data'!$C$16*G577)*C577/60</f>
        <v>103.224352435397</v>
      </c>
      <c r="H578" s="25">
        <f>H577+(OFFSET('data'!$C$20,0,$D$4)*F577-OFFSET('data'!$C$17,0,$D$4)*H577)*C577/60</f>
        <v>65.22001088949099</v>
      </c>
      <c r="I578" s="28">
        <f>$A578/60</f>
        <v>9.550000000000001</v>
      </c>
      <c r="J578" s="25">
        <f>F578/'data'!$C$15*1000</f>
        <v>1.90385991153775</v>
      </c>
      <c r="K578" s="25">
        <f>K577+'data'!$G$21*(J577-K577)/60*C577</f>
        <v>4.93983269945969</v>
      </c>
    </row>
    <row r="579" ht="20.05" customHeight="1">
      <c r="A579" s="22">
        <f>$A578+C578</f>
        <v>574</v>
      </c>
      <c r="B579" s="23"/>
      <c r="C579" s="24">
        <v>1</v>
      </c>
      <c r="D579" t="b" s="25">
        <f>D$4</f>
        <v>1</v>
      </c>
      <c r="E579" s="25">
        <v>0</v>
      </c>
      <c r="F579" s="25">
        <f>(E578/60+G579*'data'!$C$16+H579*OFFSET('data'!$C$17,0,$D$4)-F578*(OFFSET('data'!$C$18,0,$D$4)+'data'!$C$19+OFFSET('data'!$C$20,0,$D$4)))*C578/60+F578</f>
        <v>12.446598509830</v>
      </c>
      <c r="G579" s="25">
        <f>G578+('data'!$C$19*F578-'data'!$C$16*G578)*C578/60</f>
        <v>103.163434539099</v>
      </c>
      <c r="H579" s="25">
        <f>H578+(OFFSET('data'!$C$20,0,$D$4)*F578-OFFSET('data'!$C$17,0,$D$4)*H578)*C578/60</f>
        <v>65.2396990161717</v>
      </c>
      <c r="I579" s="28">
        <f>$A579/60</f>
        <v>9.56666666666667</v>
      </c>
      <c r="J579" s="25">
        <f>F579/'data'!$C$15*1000</f>
        <v>1.90159342012041</v>
      </c>
      <c r="K579" s="25">
        <f>K578+'data'!$G$21*(J578-K578)/60*C578</f>
        <v>4.93268771163257</v>
      </c>
    </row>
    <row r="580" ht="20.05" customHeight="1">
      <c r="A580" s="22">
        <f>$A579+C579</f>
        <v>575</v>
      </c>
      <c r="B580" s="23"/>
      <c r="C580" s="24">
        <v>1</v>
      </c>
      <c r="D580" t="b" s="25">
        <f>D$4</f>
        <v>1</v>
      </c>
      <c r="E580" s="25">
        <v>0</v>
      </c>
      <c r="F580" s="25">
        <f>(E579/60+G580*'data'!$C$16+H580*OFFSET('data'!$C$17,0,$D$4)-F579*(OFFSET('data'!$C$18,0,$D$4)+'data'!$C$19+OFFSET('data'!$C$20,0,$D$4)))*C579/60+F579</f>
        <v>12.4318612974668</v>
      </c>
      <c r="G580" s="25">
        <f>G579+('data'!$C$19*F579-'data'!$C$16*G579)*C579/60</f>
        <v>103.102516434020</v>
      </c>
      <c r="H580" s="25">
        <f>H579+(OFFSET('data'!$C$20,0,$D$4)*F579-OFFSET('data'!$C$17,0,$D$4)*H579)*C579/60</f>
        <v>65.2593562371808</v>
      </c>
      <c r="I580" s="28">
        <f>$A580/60</f>
        <v>9.58333333333333</v>
      </c>
      <c r="J580" s="25">
        <f>F580/'data'!$C$15*1000</f>
        <v>1.89934186632933</v>
      </c>
      <c r="K580" s="25">
        <f>K579+'data'!$G$21*(J579-K579)/60*C579</f>
        <v>4.92555420506694</v>
      </c>
    </row>
    <row r="581" ht="20.05" customHeight="1">
      <c r="A581" s="22">
        <f>$A580+C580</f>
        <v>576</v>
      </c>
      <c r="B581" s="23"/>
      <c r="C581" s="24">
        <v>1</v>
      </c>
      <c r="D581" t="b" s="25">
        <f>D$4</f>
        <v>1</v>
      </c>
      <c r="E581" s="25">
        <v>0</v>
      </c>
      <c r="F581" s="25">
        <f>(E580/60+G581*'data'!$C$16+H581*OFFSET('data'!$C$17,0,$D$4)-F580*(OFFSET('data'!$C$18,0,$D$4)+'data'!$C$19+OFFSET('data'!$C$20,0,$D$4)))*C580/60+F580</f>
        <v>12.4172207494243</v>
      </c>
      <c r="G581" s="25">
        <f>G580+('data'!$C$19*F580-'data'!$C$16*G580)*C580/60</f>
        <v>103.041598592996</v>
      </c>
      <c r="H581" s="25">
        <f>H580+(OFFSET('data'!$C$20,0,$D$4)*F580-OFFSET('data'!$C$17,0,$D$4)*H580)*C580/60</f>
        <v>65.2789827486222</v>
      </c>
      <c r="I581" s="28">
        <f>$A581/60</f>
        <v>9.6</v>
      </c>
      <c r="J581" s="25">
        <f>F581/'data'!$C$15*1000</f>
        <v>1.89710508092948</v>
      </c>
      <c r="K581" s="25">
        <f>K580+'data'!$G$21*(J580-K580)/60*C580</f>
        <v>4.91843218789716</v>
      </c>
    </row>
    <row r="582" ht="20.05" customHeight="1">
      <c r="A582" s="22">
        <f>$A581+C581</f>
        <v>577</v>
      </c>
      <c r="B582" s="23"/>
      <c r="C582" s="24">
        <v>1</v>
      </c>
      <c r="D582" t="b" s="25">
        <f>D$4</f>
        <v>1</v>
      </c>
      <c r="E582" s="25">
        <v>0</v>
      </c>
      <c r="F582" s="25">
        <f>(E581/60+G582*'data'!$C$16+H582*OFFSET('data'!$C$17,0,$D$4)-F581*(OFFSET('data'!$C$18,0,$D$4)+'data'!$C$19+OFFSET('data'!$C$20,0,$D$4)))*C581/60+F581</f>
        <v>12.4026757710888</v>
      </c>
      <c r="G582" s="25">
        <f>G581+('data'!$C$19*F581-'data'!$C$16*G581)*C581/60</f>
        <v>102.980681482954</v>
      </c>
      <c r="H582" s="25">
        <f>H581+(OFFSET('data'!$C$20,0,$D$4)*F581-OFFSET('data'!$C$17,0,$D$4)*H581)*C581/60</f>
        <v>65.298578744390</v>
      </c>
      <c r="I582" s="28">
        <f>$A582/60</f>
        <v>9.616666666666671</v>
      </c>
      <c r="J582" s="25">
        <f>F582/'data'!$C$15*1000</f>
        <v>1.89488289668559</v>
      </c>
      <c r="K582" s="25">
        <f>K581+'data'!$G$21*(J581-K581)/60*C581</f>
        <v>4.91132166784016</v>
      </c>
    </row>
    <row r="583" ht="20.05" customHeight="1">
      <c r="A583" s="22">
        <f>$A582+C582</f>
        <v>578</v>
      </c>
      <c r="B583" s="23"/>
      <c r="C583" s="24">
        <v>1</v>
      </c>
      <c r="D583" t="b" s="25">
        <f>D$4</f>
        <v>1</v>
      </c>
      <c r="E583" s="25">
        <v>0</v>
      </c>
      <c r="F583" s="25">
        <f>(E582/60+G583*'data'!$C$16+H583*OFFSET('data'!$C$17,0,$D$4)-F582*(OFFSET('data'!$C$18,0,$D$4)+'data'!$C$19+OFFSET('data'!$C$20,0,$D$4)))*C582/60+F582</f>
        <v>12.388225280781</v>
      </c>
      <c r="G583" s="25">
        <f>G582+('data'!$C$19*F582-'data'!$C$16*G582)*C582/60</f>
        <v>102.919765564981</v>
      </c>
      <c r="H583" s="25">
        <f>H582+(OFFSET('data'!$C$20,0,$D$4)*F582-OFFSET('data'!$C$17,0,$D$4)*H582)*C582/60</f>
        <v>65.3181444161942</v>
      </c>
      <c r="I583" s="28">
        <f>$A583/60</f>
        <v>9.633333333333329</v>
      </c>
      <c r="J583" s="25">
        <f>F583/'data'!$C$15*1000</f>
        <v>1.89267514833851</v>
      </c>
      <c r="K583" s="25">
        <f>K582+'data'!$G$21*(J582-K582)/60*C582</f>
        <v>4.90422265220112</v>
      </c>
    </row>
    <row r="584" ht="20.05" customHeight="1">
      <c r="A584" s="22">
        <f>$A583+C583</f>
        <v>579</v>
      </c>
      <c r="B584" s="23"/>
      <c r="C584" s="24">
        <v>1</v>
      </c>
      <c r="D584" t="b" s="25">
        <f>D$4</f>
        <v>1</v>
      </c>
      <c r="E584" s="25">
        <v>0</v>
      </c>
      <c r="F584" s="25">
        <f>(E583/60+G584*'data'!$C$16+H584*OFFSET('data'!$C$17,0,$D$4)-F583*(OFFSET('data'!$C$18,0,$D$4)+'data'!$C$19+OFFSET('data'!$C$20,0,$D$4)))*C583/60+F583</f>
        <v>12.3738682096028</v>
      </c>
      <c r="G584" s="25">
        <f>G583+('data'!$C$19*F583-'data'!$C$16*G583)*C583/60</f>
        <v>102.858851294396</v>
      </c>
      <c r="H584" s="25">
        <f>H583+(OFFSET('data'!$C$20,0,$D$4)*F583-OFFSET('data'!$C$17,0,$D$4)*H583)*C583/60</f>
        <v>65.337679953587</v>
      </c>
      <c r="I584" s="28">
        <f>$A584/60</f>
        <v>9.65</v>
      </c>
      <c r="J584" s="25">
        <f>F584/'data'!$C$15*1000</f>
        <v>1.89048167258182</v>
      </c>
      <c r="K584" s="25">
        <f>K583+'data'!$G$21*(J583-K583)/60*C583</f>
        <v>4.89713514787911</v>
      </c>
    </row>
    <row r="585" ht="20.05" customHeight="1">
      <c r="A585" s="22">
        <f>$A584+C584</f>
        <v>580</v>
      </c>
      <c r="B585" s="23"/>
      <c r="C585" s="24">
        <v>1</v>
      </c>
      <c r="D585" t="b" s="25">
        <f>D$4</f>
        <v>1</v>
      </c>
      <c r="E585" s="25">
        <v>0</v>
      </c>
      <c r="F585" s="25">
        <f>(E584/60+G585*'data'!$C$16+H585*OFFSET('data'!$C$17,0,$D$4)-F584*(OFFSET('data'!$C$18,0,$D$4)+'data'!$C$19+OFFSET('data'!$C$20,0,$D$4)))*C584/60+F584</f>
        <v>12.3596035012856</v>
      </c>
      <c r="G585" s="25">
        <f>G584+('data'!$C$19*F584-'data'!$C$16*G584)*C584/60</f>
        <v>102.797939120816</v>
      </c>
      <c r="H585" s="25">
        <f>H584+(OFFSET('data'!$C$20,0,$D$4)*F584-OFFSET('data'!$C$17,0,$D$4)*H584)*C584/60</f>
        <v>65.357185543988</v>
      </c>
      <c r="I585" s="28">
        <f>$A585/60</f>
        <v>9.66666666666667</v>
      </c>
      <c r="J585" s="25">
        <f>F585/'data'!$C$15*1000</f>
        <v>1.8883023080386</v>
      </c>
      <c r="K585" s="25">
        <f>K584+'data'!$G$21*(J584-K584)/60*C584</f>
        <v>4.89005916137263</v>
      </c>
    </row>
    <row r="586" ht="20.05" customHeight="1">
      <c r="A586" s="22">
        <f>$A585+C585</f>
        <v>581</v>
      </c>
      <c r="B586" s="23"/>
      <c r="C586" s="24">
        <v>1</v>
      </c>
      <c r="D586" t="b" s="25">
        <f>D$4</f>
        <v>1</v>
      </c>
      <c r="E586" s="25">
        <v>0</v>
      </c>
      <c r="F586" s="25">
        <f>(E585/60+G586*'data'!$C$16+H586*OFFSET('data'!$C$17,0,$D$4)-F585*(OFFSET('data'!$C$18,0,$D$4)+'data'!$C$19+OFFSET('data'!$C$20,0,$D$4)))*C585/60+F585</f>
        <v>12.3454301120412</v>
      </c>
      <c r="G586" s="25">
        <f>G585+('data'!$C$19*F585-'data'!$C$16*G585)*C585/60</f>
        <v>102.737029488225</v>
      </c>
      <c r="H586" s="25">
        <f>H585+(OFFSET('data'!$C$20,0,$D$4)*F585-OFFSET('data'!$C$17,0,$D$4)*H585)*C585/60</f>
        <v>65.37666137270951</v>
      </c>
      <c r="I586" s="28">
        <f>$A586/60</f>
        <v>9.68333333333333</v>
      </c>
      <c r="J586" s="25">
        <f>F586/'data'!$C$15*1000</f>
        <v>1.88613689523874</v>
      </c>
      <c r="K586" s="25">
        <f>K585+'data'!$G$21*(J585-K585)/60*C585</f>
        <v>4.8829946987851</v>
      </c>
    </row>
    <row r="587" ht="20.05" customHeight="1">
      <c r="A587" s="22">
        <f>$A586+C586</f>
        <v>582</v>
      </c>
      <c r="B587" s="23"/>
      <c r="C587" s="24">
        <v>1</v>
      </c>
      <c r="D587" t="b" s="25">
        <f>D$4</f>
        <v>1</v>
      </c>
      <c r="E587" s="25">
        <v>0</v>
      </c>
      <c r="F587" s="25">
        <f>(E586/60+G587*'data'!$C$16+H587*OFFSET('data'!$C$17,0,$D$4)-F586*(OFFSET('data'!$C$18,0,$D$4)+'data'!$C$19+OFFSET('data'!$C$20,0,$D$4)))*C586/60+F586</f>
        <v>12.3313470104136</v>
      </c>
      <c r="G587" s="25">
        <f>G586+('data'!$C$19*F586-'data'!$C$16*G586)*C586/60</f>
        <v>102.676122835041</v>
      </c>
      <c r="H587" s="25">
        <f>H586+(OFFSET('data'!$C$20,0,$D$4)*F586-OFFSET('data'!$C$17,0,$D$4)*H586)*C586/60</f>
        <v>65.39610762298121</v>
      </c>
      <c r="I587" s="28">
        <f>$A587/60</f>
        <v>9.699999999999999</v>
      </c>
      <c r="J587" s="25">
        <f>F587/'data'!$C$15*1000</f>
        <v>1.8839852765962</v>
      </c>
      <c r="K587" s="25">
        <f>K586+'data'!$G$21*(J586-K586)/60*C586</f>
        <v>4.87594176583025</v>
      </c>
    </row>
    <row r="588" ht="20.05" customHeight="1">
      <c r="A588" s="22">
        <f>$A587+C587</f>
        <v>583</v>
      </c>
      <c r="B588" s="23"/>
      <c r="C588" s="24">
        <v>1</v>
      </c>
      <c r="D588" t="b" s="25">
        <f>D$4</f>
        <v>1</v>
      </c>
      <c r="E588" s="25">
        <v>0</v>
      </c>
      <c r="F588" s="25">
        <f>(E587/60+G588*'data'!$C$16+H588*OFFSET('data'!$C$17,0,$D$4)-F587*(OFFSET('data'!$C$18,0,$D$4)+'data'!$C$19+OFFSET('data'!$C$20,0,$D$4)))*C587/60+F587</f>
        <v>12.3173531771331</v>
      </c>
      <c r="G588" s="25">
        <f>G587+('data'!$C$19*F587-'data'!$C$16*G587)*C587/60</f>
        <v>102.615219594181</v>
      </c>
      <c r="H588" s="25">
        <f>H587+(OFFSET('data'!$C$20,0,$D$4)*F587-OFFSET('data'!$C$17,0,$D$4)*H587)*C587/60</f>
        <v>65.415524475975</v>
      </c>
      <c r="I588" s="28">
        <f>$A588/60</f>
        <v>9.71666666666667</v>
      </c>
      <c r="J588" s="25">
        <f>F588/'data'!$C$15*1000</f>
        <v>1.88184729638679</v>
      </c>
      <c r="K588" s="25">
        <f>K587+'data'!$G$21*(J587-K587)/60*C587</f>
        <v>4.86890036783752</v>
      </c>
    </row>
    <row r="589" ht="20.05" customHeight="1">
      <c r="A589" s="22">
        <f>$A588+C588</f>
        <v>584</v>
      </c>
      <c r="B589" s="23"/>
      <c r="C589" s="24">
        <v>1</v>
      </c>
      <c r="D589" t="b" s="25">
        <f>D$4</f>
        <v>1</v>
      </c>
      <c r="E589" s="25">
        <v>0</v>
      </c>
      <c r="F589" s="25">
        <f>(E588/60+G589*'data'!$C$16+H589*OFFSET('data'!$C$17,0,$D$4)-F588*(OFFSET('data'!$C$18,0,$D$4)+'data'!$C$19+OFFSET('data'!$C$20,0,$D$4)))*C588/60+F588</f>
        <v>12.3034476049718</v>
      </c>
      <c r="G589" s="25">
        <f>G588+('data'!$C$19*F588-'data'!$C$16*G588)*C588/60</f>
        <v>102.554320193127</v>
      </c>
      <c r="H589" s="25">
        <f>H588+(OFFSET('data'!$C$20,0,$D$4)*F588-OFFSET('data'!$C$17,0,$D$4)*H588)*C588/60</f>
        <v>65.4349121108293</v>
      </c>
      <c r="I589" s="28">
        <f>$A589/60</f>
        <v>9.733333333333331</v>
      </c>
      <c r="J589" s="25">
        <f>F589/'data'!$C$15*1000</f>
        <v>1.87972280072607</v>
      </c>
      <c r="K589" s="25">
        <f>K588+'data'!$G$21*(J588-K588)/60*C588</f>
        <v>4.86187050975731</v>
      </c>
    </row>
    <row r="590" ht="20.05" customHeight="1">
      <c r="A590" s="22">
        <f>$A589+C589</f>
        <v>585</v>
      </c>
      <c r="B590" s="23"/>
      <c r="C590" s="24">
        <v>1</v>
      </c>
      <c r="D590" t="b" s="25">
        <f>D$4</f>
        <v>1</v>
      </c>
      <c r="E590" s="25">
        <v>0</v>
      </c>
      <c r="F590" s="25">
        <f>(E589/60+G590*'data'!$C$16+H590*OFFSET('data'!$C$17,0,$D$4)-F589*(OFFSET('data'!$C$18,0,$D$4)+'data'!$C$19+OFFSET('data'!$C$20,0,$D$4)))*C589/60+F589</f>
        <v>12.2896292986012</v>
      </c>
      <c r="G590" s="25">
        <f>G589+('data'!$C$19*F589-'data'!$C$16*G589)*C589/60</f>
        <v>102.493425053992</v>
      </c>
      <c r="H590" s="25">
        <f>H589+(OFFSET('data'!$C$20,0,$D$4)*F589-OFFSET('data'!$C$17,0,$D$4)*H589)*C589/60</f>
        <v>65.45427070467299</v>
      </c>
      <c r="I590" s="28">
        <f>$A590/60</f>
        <v>9.75</v>
      </c>
      <c r="J590" s="25">
        <f>F590/'data'!$C$15*1000</f>
        <v>1.87761163754757</v>
      </c>
      <c r="K590" s="25">
        <f>K589+'data'!$G$21*(J589-K589)/60*C589</f>
        <v>4.8548521961662</v>
      </c>
    </row>
    <row r="591" ht="20.05" customHeight="1">
      <c r="A591" s="22">
        <f>$A590+C590</f>
        <v>586</v>
      </c>
      <c r="B591" s="23"/>
      <c r="C591" s="24">
        <v>1</v>
      </c>
      <c r="D591" t="b" s="25">
        <f>D$4</f>
        <v>1</v>
      </c>
      <c r="E591" s="25">
        <v>0</v>
      </c>
      <c r="F591" s="25">
        <f>(E590/60+G591*'data'!$C$16+H591*OFFSET('data'!$C$17,0,$D$4)-F590*(OFFSET('data'!$C$18,0,$D$4)+'data'!$C$19+OFFSET('data'!$C$20,0,$D$4)))*C590/60+F590</f>
        <v>12.275897274451</v>
      </c>
      <c r="G591" s="25">
        <f>G590+('data'!$C$19*F590-'data'!$C$16*G590)*C590/60</f>
        <v>102.432534593581</v>
      </c>
      <c r="H591" s="25">
        <f>H590+(OFFSET('data'!$C$20,0,$D$4)*F590-OFFSET('data'!$C$17,0,$D$4)*H590)*C590/60</f>
        <v>65.47360043264911</v>
      </c>
      <c r="I591" s="28">
        <f>$A591/60</f>
        <v>9.766666666666669</v>
      </c>
      <c r="J591" s="25">
        <f>F591/'data'!$C$15*1000</f>
        <v>1.87551365658125</v>
      </c>
      <c r="K591" s="25">
        <f>K590+'data'!$G$21*(J590-K590)/60*C590</f>
        <v>4.84784543127214</v>
      </c>
    </row>
    <row r="592" ht="20.05" customHeight="1">
      <c r="A592" s="22">
        <f>$A591+C591</f>
        <v>587</v>
      </c>
      <c r="B592" s="23"/>
      <c r="C592" s="24">
        <v>1</v>
      </c>
      <c r="D592" t="b" s="25">
        <f>D$4</f>
        <v>1</v>
      </c>
      <c r="E592" s="25">
        <v>0</v>
      </c>
      <c r="F592" s="25">
        <f>(E591/60+G592*'data'!$C$16+H592*OFFSET('data'!$C$17,0,$D$4)-F591*(OFFSET('data'!$C$18,0,$D$4)+'data'!$C$19+OFFSET('data'!$C$20,0,$D$4)))*C591/60+F591</f>
        <v>12.2622505605699</v>
      </c>
      <c r="G592" s="25">
        <f>G591+('data'!$C$19*F591-'data'!$C$16*G591)*C591/60</f>
        <v>102.371649223457</v>
      </c>
      <c r="H592" s="25">
        <f>H591+(OFFSET('data'!$C$20,0,$D$4)*F591-OFFSET('data'!$C$17,0,$D$4)*H591)*C591/60</f>
        <v>65.4929014679382</v>
      </c>
      <c r="I592" s="28">
        <f>$A592/60</f>
        <v>9.78333333333333</v>
      </c>
      <c r="J592" s="25">
        <f>F592/'data'!$C$15*1000</f>
        <v>1.87342870933225</v>
      </c>
      <c r="K592" s="25">
        <f>K591+'data'!$G$21*(J591-K591)/60*C591</f>
        <v>4.84085021891951</v>
      </c>
    </row>
    <row r="593" ht="20.05" customHeight="1">
      <c r="A593" s="22">
        <f>$A592+C592</f>
        <v>588</v>
      </c>
      <c r="B593" s="23"/>
      <c r="C593" s="24">
        <v>1</v>
      </c>
      <c r="D593" t="b" s="25">
        <f>D$4</f>
        <v>1</v>
      </c>
      <c r="E593" s="25">
        <v>0</v>
      </c>
      <c r="F593" s="25">
        <f>(E592/60+G593*'data'!$C$16+H593*OFFSET('data'!$C$17,0,$D$4)-F592*(OFFSET('data'!$C$18,0,$D$4)+'data'!$C$19+OFFSET('data'!$C$20,0,$D$4)))*C592/60+F592</f>
        <v>12.2486881964882</v>
      </c>
      <c r="G593" s="25">
        <f>G592+('data'!$C$19*F592-'data'!$C$16*G592)*C592/60</f>
        <v>102.310769350002</v>
      </c>
      <c r="H593" s="25">
        <f>H592+(OFFSET('data'!$C$20,0,$D$4)*F592-OFFSET('data'!$C$17,0,$D$4)*H592)*C592/60</f>
        <v>65.5121739817818</v>
      </c>
      <c r="I593" s="28">
        <f>$A593/60</f>
        <v>9.800000000000001</v>
      </c>
      <c r="J593" s="25">
        <f>F593/'data'!$C$15*1000</f>
        <v>1.87135664905982</v>
      </c>
      <c r="K593" s="25">
        <f>K592+'data'!$G$21*(J592-K592)/60*C592</f>
        <v>4.83386656259417</v>
      </c>
    </row>
    <row r="594" ht="20.05" customHeight="1">
      <c r="A594" s="22">
        <f>$A593+C593</f>
        <v>589</v>
      </c>
      <c r="B594" s="23"/>
      <c r="C594" s="24">
        <v>1</v>
      </c>
      <c r="D594" t="b" s="25">
        <f>D$4</f>
        <v>1</v>
      </c>
      <c r="E594" s="25">
        <v>0</v>
      </c>
      <c r="F594" s="25">
        <f>(E593/60+G594*'data'!$C$16+H594*OFFSET('data'!$C$17,0,$D$4)-F593*(OFFSET('data'!$C$18,0,$D$4)+'data'!$C$19+OFFSET('data'!$C$20,0,$D$4)))*C593/60+F593</f>
        <v>12.2352092330816</v>
      </c>
      <c r="G594" s="25">
        <f>G593+('data'!$C$19*F593-'data'!$C$16*G593)*C593/60</f>
        <v>102.249895374477</v>
      </c>
      <c r="H594" s="25">
        <f>H593+(OFFSET('data'!$C$20,0,$D$4)*F593-OFFSET('data'!$C$17,0,$D$4)*H593)*C593/60</f>
        <v>65.53141814350511</v>
      </c>
      <c r="I594" s="28">
        <f>$A594/60</f>
        <v>9.81666666666667</v>
      </c>
      <c r="J594" s="25">
        <f>F594/'data'!$C$15*1000</f>
        <v>1.86929733075661</v>
      </c>
      <c r="K594" s="25">
        <f>K593+'data'!$G$21*(J593-K593)/60*C593</f>
        <v>4.82689446542843</v>
      </c>
    </row>
    <row r="595" ht="20.05" customHeight="1">
      <c r="A595" s="22">
        <f>$A594+C594</f>
        <v>590</v>
      </c>
      <c r="B595" s="23"/>
      <c r="C595" s="24">
        <v>1</v>
      </c>
      <c r="D595" t="b" s="25">
        <f>D$4</f>
        <v>1</v>
      </c>
      <c r="E595" s="25">
        <v>0</v>
      </c>
      <c r="F595" s="25">
        <f>(E594/60+G595*'data'!$C$16+H595*OFFSET('data'!$C$17,0,$D$4)-F594*(OFFSET('data'!$C$18,0,$D$4)+'data'!$C$19+OFFSET('data'!$C$20,0,$D$4)))*C594/60+F594</f>
        <v>12.2218127324367</v>
      </c>
      <c r="G595" s="25">
        <f>G594+('data'!$C$19*F594-'data'!$C$16*G594)*C594/60</f>
        <v>102.189027693085</v>
      </c>
      <c r="H595" s="25">
        <f>H594+(OFFSET('data'!$C$20,0,$D$4)*F594-OFFSET('data'!$C$17,0,$D$4)*H594)*C594/60</f>
        <v>65.5506341205397</v>
      </c>
      <c r="I595" s="28">
        <f>$A595/60</f>
        <v>9.83333333333333</v>
      </c>
      <c r="J595" s="25">
        <f>F595/'data'!$C$15*1000</f>
        <v>1.86725061112804</v>
      </c>
      <c r="K595" s="25">
        <f>K594+'data'!$G$21*(J594-K594)/60*C594</f>
        <v>4.81993393020597</v>
      </c>
    </row>
    <row r="596" ht="20.05" customHeight="1">
      <c r="A596" s="22">
        <f>$A595+C595</f>
        <v>591</v>
      </c>
      <c r="B596" s="23"/>
      <c r="C596" s="24">
        <v>1</v>
      </c>
      <c r="D596" t="b" s="25">
        <f>D$4</f>
        <v>1</v>
      </c>
      <c r="E596" s="25">
        <v>0</v>
      </c>
      <c r="F596" s="25">
        <f>(E595/60+G596*'data'!$C$16+H596*OFFSET('data'!$C$17,0,$D$4)-F595*(OFFSET('data'!$C$18,0,$D$4)+'data'!$C$19+OFFSET('data'!$C$20,0,$D$4)))*C595/60+F595</f>
        <v>12.2084977677186</v>
      </c>
      <c r="G596" s="25">
        <f>G595+('data'!$C$19*F595-'data'!$C$16*G595)*C595/60</f>
        <v>102.128166697032</v>
      </c>
      <c r="H596" s="25">
        <f>H595+(OFFSET('data'!$C$20,0,$D$4)*F595-OFFSET('data'!$C$17,0,$D$4)*H595)*C595/60</f>
        <v>65.5698220784458</v>
      </c>
      <c r="I596" s="28">
        <f>$A596/60</f>
        <v>9.85</v>
      </c>
      <c r="J596" s="25">
        <f>F596/'data'!$C$15*1000</f>
        <v>1.86521634857212</v>
      </c>
      <c r="K596" s="25">
        <f>K595+'data'!$G$21*(J595-K595)/60*C595</f>
        <v>4.81298495936668</v>
      </c>
    </row>
    <row r="597" ht="20.05" customHeight="1">
      <c r="A597" s="22">
        <f>$A596+C596</f>
        <v>592</v>
      </c>
      <c r="B597" s="23"/>
      <c r="C597" s="24">
        <v>1</v>
      </c>
      <c r="D597" t="b" s="25">
        <f>D$4</f>
        <v>1</v>
      </c>
      <c r="E597" s="25">
        <v>0</v>
      </c>
      <c r="F597" s="25">
        <f>(E596/60+G597*'data'!$C$16+H597*OFFSET('data'!$C$17,0,$D$4)-F596*(OFFSET('data'!$C$18,0,$D$4)+'data'!$C$19+OFFSET('data'!$C$20,0,$D$4)))*C596/60+F596</f>
        <v>12.1952634230392</v>
      </c>
      <c r="G597" s="25">
        <f>G596+('data'!$C$19*F596-'data'!$C$16*G596)*C596/60</f>
        <v>102.067312772583</v>
      </c>
      <c r="H597" s="25">
        <f>H596+(OFFSET('data'!$C$20,0,$D$4)*F596-OFFSET('data'!$C$17,0,$D$4)*H596)*C596/60</f>
        <v>65.58898218093439</v>
      </c>
      <c r="I597" s="28">
        <f>$A597/60</f>
        <v>9.866666666666671</v>
      </c>
      <c r="J597" s="25">
        <f>F597/'data'!$C$15*1000</f>
        <v>1.86319440315932</v>
      </c>
      <c r="K597" s="25">
        <f>K596+'data'!$G$21*(J596-K596)/60*C596</f>
        <v>4.80604755501145</v>
      </c>
    </row>
    <row r="598" ht="20.05" customHeight="1">
      <c r="A598" s="22">
        <f>$A597+C597</f>
        <v>593</v>
      </c>
      <c r="B598" s="23"/>
      <c r="C598" s="24">
        <v>1</v>
      </c>
      <c r="D598" t="b" s="25">
        <f>D$4</f>
        <v>1</v>
      </c>
      <c r="E598" s="25">
        <v>0</v>
      </c>
      <c r="F598" s="25">
        <f>(E597/60+G598*'data'!$C$16+H598*OFFSET('data'!$C$17,0,$D$4)-F597*(OFFSET('data'!$C$18,0,$D$4)+'data'!$C$19+OFFSET('data'!$C$20,0,$D$4)))*C597/60+F597</f>
        <v>12.1821087933279</v>
      </c>
      <c r="G598" s="25">
        <f>G597+('data'!$C$19*F597-'data'!$C$16*G597)*C597/60</f>
        <v>102.006466301123</v>
      </c>
      <c r="H598" s="25">
        <f>H597+(OFFSET('data'!$C$20,0,$D$4)*F597-OFFSET('data'!$C$17,0,$D$4)*H597)*C597/60</f>
        <v>65.6081145898892</v>
      </c>
      <c r="I598" s="28">
        <f>$A598/60</f>
        <v>9.883333333333329</v>
      </c>
      <c r="J598" s="25">
        <f>F598/'data'!$C$15*1000</f>
        <v>1.86118463661279</v>
      </c>
      <c r="K598" s="25">
        <f>K597+'data'!$G$21*(J597-K597)/60*C597</f>
        <v>4.79912171890691</v>
      </c>
    </row>
    <row r="599" ht="20.05" customHeight="1">
      <c r="A599" s="22">
        <f>$A598+C598</f>
        <v>594</v>
      </c>
      <c r="B599" s="23"/>
      <c r="C599" s="24">
        <v>1</v>
      </c>
      <c r="D599" t="b" s="25">
        <f>D$4</f>
        <v>1</v>
      </c>
      <c r="E599" s="25">
        <v>0</v>
      </c>
      <c r="F599" s="25">
        <f>(E598/60+G599*'data'!$C$16+H599*OFFSET('data'!$C$17,0,$D$4)-F598*(OFFSET('data'!$C$18,0,$D$4)+'data'!$C$19+OFFSET('data'!$C$20,0,$D$4)))*C598/60+F598</f>
        <v>12.1690329842033</v>
      </c>
      <c r="G599" s="25">
        <f>G598+('data'!$C$19*F598-'data'!$C$16*G598)*C598/60</f>
        <v>101.945627659215</v>
      </c>
      <c r="H599" s="25">
        <f>H598+(OFFSET('data'!$C$20,0,$D$4)*F598-OFFSET('data'!$C$17,0,$D$4)*H598)*C598/60</f>
        <v>65.62721946538809</v>
      </c>
      <c r="I599" s="28">
        <f>$A599/60</f>
        <v>9.9</v>
      </c>
      <c r="J599" s="25">
        <f>F599/'data'!$C$15*1000</f>
        <v>1.8591869122888</v>
      </c>
      <c r="K599" s="25">
        <f>K598+'data'!$G$21*(J598-K598)/60*C598</f>
        <v>4.79220745249011</v>
      </c>
    </row>
    <row r="600" ht="20.05" customHeight="1">
      <c r="A600" s="22">
        <f>$A599+C599</f>
        <v>595</v>
      </c>
      <c r="B600" s="23"/>
      <c r="C600" s="24">
        <v>1</v>
      </c>
      <c r="D600" t="b" s="25">
        <f>D$4</f>
        <v>1</v>
      </c>
      <c r="E600" s="25">
        <v>0</v>
      </c>
      <c r="F600" s="25">
        <f>(E599/60+G600*'data'!$C$16+H600*OFFSET('data'!$C$17,0,$D$4)-F599*(OFFSET('data'!$C$18,0,$D$4)+'data'!$C$19+OFFSET('data'!$C$20,0,$D$4)))*C599/60+F599</f>
        <v>12.1560351118467</v>
      </c>
      <c r="G600" s="25">
        <f>G599+('data'!$C$19*F599-'data'!$C$16*G599)*C599/60</f>
        <v>101.884797218657</v>
      </c>
      <c r="H600" s="25">
        <f>H599+(OFFSET('data'!$C$20,0,$D$4)*F599-OFFSET('data'!$C$17,0,$D$4)*H599)*C599/60</f>
        <v>65.6462969657245</v>
      </c>
      <c r="I600" s="28">
        <f>$A600/60</f>
        <v>9.91666666666667</v>
      </c>
      <c r="J600" s="25">
        <f>F600/'data'!$C$15*1000</f>
        <v>1.85720109515736</v>
      </c>
      <c r="K600" s="25">
        <f>K599+'data'!$G$21*(J599-K599)/60*C599</f>
        <v>4.78530475687314</v>
      </c>
    </row>
    <row r="601" ht="20.05" customHeight="1">
      <c r="A601" s="22">
        <f>$A600+C600</f>
        <v>596</v>
      </c>
      <c r="B601" s="23"/>
      <c r="C601" s="24">
        <v>1</v>
      </c>
      <c r="D601" t="b" s="25">
        <f>D$4</f>
        <v>1</v>
      </c>
      <c r="E601" s="25">
        <v>0</v>
      </c>
      <c r="F601" s="25">
        <f>(E600/60+G601*'data'!$C$16+H601*OFFSET('data'!$C$17,0,$D$4)-F600*(OFFSET('data'!$C$18,0,$D$4)+'data'!$C$19+OFFSET('data'!$C$20,0,$D$4)))*C600/60+F600</f>
        <v>12.1431143028769</v>
      </c>
      <c r="G601" s="25">
        <f>G600+('data'!$C$19*F600-'data'!$C$16*G600)*C600/60</f>
        <v>101.823975346538</v>
      </c>
      <c r="H601" s="25">
        <f>H600+(OFFSET('data'!$C$20,0,$D$4)*F600-OFFSET('data'!$C$17,0,$D$4)*H600)*C600/60</f>
        <v>65.6653472474284</v>
      </c>
      <c r="I601" s="28">
        <f>$A601/60</f>
        <v>9.93333333333333</v>
      </c>
      <c r="J601" s="25">
        <f>F601/'data'!$C$15*1000</f>
        <v>1.85522705178317</v>
      </c>
      <c r="K601" s="25">
        <f>K600+'data'!$G$21*(J600-K600)/60*C600</f>
        <v>4.77841363284768</v>
      </c>
    </row>
    <row r="602" ht="20.05" customHeight="1">
      <c r="A602" s="22">
        <f>$A601+C601</f>
        <v>597</v>
      </c>
      <c r="B602" s="23"/>
      <c r="C602" s="24">
        <v>1</v>
      </c>
      <c r="D602" t="b" s="25">
        <f>D$4</f>
        <v>1</v>
      </c>
      <c r="E602" s="25">
        <v>0</v>
      </c>
      <c r="F602" s="25">
        <f>(E601/60+G602*'data'!$C$16+H602*OFFSET('data'!$C$17,0,$D$4)-F601*(OFFSET('data'!$C$18,0,$D$4)+'data'!$C$19+OFFSET('data'!$C$20,0,$D$4)))*C601/60+F601</f>
        <v>12.1302696942266</v>
      </c>
      <c r="G602" s="25">
        <f>G601+('data'!$C$19*F601-'data'!$C$16*G601)*C601/60</f>
        <v>101.763162405296</v>
      </c>
      <c r="H602" s="25">
        <f>H601+(OFFSET('data'!$C$20,0,$D$4)*F601-OFFSET('data'!$C$17,0,$D$4)*H601)*C601/60</f>
        <v>65.6843704652872</v>
      </c>
      <c r="I602" s="28">
        <f>$A602/60</f>
        <v>9.949999999999999</v>
      </c>
      <c r="J602" s="25">
        <f>F602/'data'!$C$15*1000</f>
        <v>1.85326465030664</v>
      </c>
      <c r="K602" s="25">
        <f>K601+'data'!$G$21*(J601-K601)/60*C601</f>
        <v>4.77153408088951</v>
      </c>
    </row>
    <row r="603" ht="20.05" customHeight="1">
      <c r="A603" s="22">
        <f>$A602+C602</f>
        <v>598</v>
      </c>
      <c r="B603" s="23"/>
      <c r="C603" s="24">
        <v>1</v>
      </c>
      <c r="D603" t="b" s="25">
        <f>D$4</f>
        <v>1</v>
      </c>
      <c r="E603" s="25">
        <v>0</v>
      </c>
      <c r="F603" s="25">
        <f>(E602/60+G603*'data'!$C$16+H603*OFFSET('data'!$C$17,0,$D$4)-F602*(OFFSET('data'!$C$18,0,$D$4)+'data'!$C$19+OFFSET('data'!$C$20,0,$D$4)))*C602/60+F602</f>
        <v>12.1175004330203</v>
      </c>
      <c r="G603" s="25">
        <f>G602+('data'!$C$19*F602-'data'!$C$16*G602)*C602/60</f>
        <v>101.702358752770</v>
      </c>
      <c r="H603" s="25">
        <f>H602+(OFFSET('data'!$C$20,0,$D$4)*F602-OFFSET('data'!$C$17,0,$D$4)*H602)*C602/60</f>
        <v>65.70336677236629</v>
      </c>
      <c r="I603" s="28">
        <f>$A603/60</f>
        <v>9.96666666666667</v>
      </c>
      <c r="J603" s="25">
        <f>F603/'data'!$C$15*1000</f>
        <v>1.85131376042532</v>
      </c>
      <c r="K603" s="25">
        <f>K602+'data'!$G$21*(J602-K602)/60*C602</f>
        <v>4.76466610116297</v>
      </c>
    </row>
    <row r="604" ht="20.05" customHeight="1">
      <c r="A604" s="22">
        <f>$A603+C603</f>
        <v>599</v>
      </c>
      <c r="B604" s="23"/>
      <c r="C604" s="24">
        <v>1</v>
      </c>
      <c r="D604" t="b" s="25">
        <f>D$4</f>
        <v>1</v>
      </c>
      <c r="E604" s="25">
        <v>0</v>
      </c>
      <c r="F604" s="25">
        <f>(E603/60+G604*'data'!$C$16+H604*OFFSET('data'!$C$17,0,$D$4)-F603*(OFFSET('data'!$C$18,0,$D$4)+'data'!$C$19+OFFSET('data'!$C$20,0,$D$4)))*C603/60+F603</f>
        <v>12.1048056764534</v>
      </c>
      <c r="G604" s="25">
        <f>G603+('data'!$C$19*F603-'data'!$C$16*G603)*C603/60</f>
        <v>101.641564742258</v>
      </c>
      <c r="H604" s="25">
        <f>H603+(OFFSET('data'!$C$20,0,$D$4)*F603-OFFSET('data'!$C$17,0,$D$4)*H603)*C603/60</f>
        <v>65.7223363200294</v>
      </c>
      <c r="I604" s="28">
        <f>$A604/60</f>
        <v>9.983333333333331</v>
      </c>
      <c r="J604" s="25">
        <f>F604/'data'!$C$15*1000</f>
        <v>1.84937425337538</v>
      </c>
      <c r="K604" s="25">
        <f>K603+'data'!$G$21*(J603-K603)/60*C603</f>
        <v>4.75780969352536</v>
      </c>
    </row>
    <row r="605" ht="20.05" customHeight="1">
      <c r="A605" s="22">
        <f>$A604+C604</f>
        <v>600</v>
      </c>
      <c r="B605" s="23"/>
      <c r="C605" s="24">
        <v>1</v>
      </c>
      <c r="D605" t="b" s="25">
        <f>D$4</f>
        <v>1</v>
      </c>
      <c r="E605" s="25">
        <v>0</v>
      </c>
      <c r="F605" s="25">
        <f>(E604/60+G605*'data'!$C$16+H605*OFFSET('data'!$C$17,0,$D$4)-F604*(OFFSET('data'!$C$18,0,$D$4)+'data'!$C$19+OFFSET('data'!$C$20,0,$D$4)))*C604/60+F604</f>
        <v>12.0921845916732</v>
      </c>
      <c r="G605" s="25">
        <f>G604+('data'!$C$19*F604-'data'!$C$16*G604)*C604/60</f>
        <v>101.580780722569</v>
      </c>
      <c r="H605" s="25">
        <f>H604+(OFFSET('data'!$C$20,0,$D$4)*F604-OFFSET('data'!$C$17,0,$D$4)*H604)*C604/60</f>
        <v>65.7412792579585</v>
      </c>
      <c r="I605" s="28">
        <f>$A605/60</f>
        <v>10</v>
      </c>
      <c r="J605" s="25">
        <f>F605/'data'!$C$15*1000</f>
        <v>1.84744600191343</v>
      </c>
      <c r="K605" s="25">
        <f>K604+'data'!$G$21*(J604-K604)/60*C604</f>
        <v>4.75096485753127</v>
      </c>
    </row>
    <row r="606" ht="20.05" customHeight="1">
      <c r="A606" s="22">
        <f>$A605+C605</f>
        <v>601</v>
      </c>
      <c r="B606" s="23"/>
      <c r="C606" s="24">
        <v>1</v>
      </c>
      <c r="D606" t="b" s="25">
        <f>D$4</f>
        <v>1</v>
      </c>
      <c r="E606" s="25">
        <v>0</v>
      </c>
      <c r="F606" s="25">
        <f>(E605/60+G606*'data'!$C$16+H606*OFFSET('data'!$C$17,0,$D$4)-F605*(OFFSET('data'!$C$18,0,$D$4)+'data'!$C$19+OFFSET('data'!$C$20,0,$D$4)))*C605/60+F605</f>
        <v>12.0796363556608</v>
      </c>
      <c r="G606" s="25">
        <f>G605+('data'!$C$19*F605-'data'!$C$16*G605)*C605/60</f>
        <v>101.520007038077</v>
      </c>
      <c r="H606" s="25">
        <f>H605+(OFFSET('data'!$C$20,0,$D$4)*F605-OFFSET('data'!$C$17,0,$D$4)*H605)*C605/60</f>
        <v>65.760195734174</v>
      </c>
      <c r="I606" s="28">
        <f>$A606/60</f>
        <v>10.0166666666667</v>
      </c>
      <c r="J606" s="25">
        <f>F606/'data'!$C$15*1000</f>
        <v>1.84552888029852</v>
      </c>
      <c r="K606" s="25">
        <f>K605+'data'!$G$21*(J605-K605)/60*C605</f>
        <v>4.74413159243689</v>
      </c>
    </row>
    <row r="607" ht="20.05" customHeight="1">
      <c r="A607" s="22">
        <f>$A606+C606</f>
        <v>602</v>
      </c>
      <c r="B607" s="23"/>
      <c r="C607" s="24">
        <v>1</v>
      </c>
      <c r="D607" t="b" s="25">
        <f>D$4</f>
        <v>1</v>
      </c>
      <c r="E607" s="25">
        <v>0</v>
      </c>
      <c r="F607" s="25">
        <f>(E606/60+G607*'data'!$C$16+H607*OFFSET('data'!$C$17,0,$D$4)-F606*(OFFSET('data'!$C$18,0,$D$4)+'data'!$C$19+OFFSET('data'!$C$20,0,$D$4)))*C606/60+F606</f>
        <v>12.0671601551146</v>
      </c>
      <c r="G607" s="25">
        <f>G606+('data'!$C$19*F606-'data'!$C$16*G606)*C606/60</f>
        <v>101.459244028774</v>
      </c>
      <c r="H607" s="25">
        <f>H606+(OFFSET('data'!$C$20,0,$D$4)*F606-OFFSET('data'!$C$17,0,$D$4)*H606)*C606/60</f>
        <v>65.779085895054</v>
      </c>
      <c r="I607" s="28">
        <f>$A607/60</f>
        <v>10.0333333333333</v>
      </c>
      <c r="J607" s="25">
        <f>F607/'data'!$C$15*1000</f>
        <v>1.84362276427429</v>
      </c>
      <c r="K607" s="25">
        <f>K606+'data'!$G$21*(J606-K606)/60*C606</f>
        <v>4.73730989720422</v>
      </c>
    </row>
    <row r="608" ht="20.05" customHeight="1">
      <c r="A608" s="22">
        <f>$A607+C607</f>
        <v>603</v>
      </c>
      <c r="B608" s="23"/>
      <c r="C608" s="24">
        <v>1</v>
      </c>
      <c r="D608" t="b" s="25">
        <f>D$4</f>
        <v>1</v>
      </c>
      <c r="E608" s="25">
        <v>0</v>
      </c>
      <c r="F608" s="25">
        <f>(E607/60+G608*'data'!$C$16+H608*OFFSET('data'!$C$17,0,$D$4)-F607*(OFFSET('data'!$C$18,0,$D$4)+'data'!$C$19+OFFSET('data'!$C$20,0,$D$4)))*C607/60+F607</f>
        <v>12.0547551863355</v>
      </c>
      <c r="G608" s="25">
        <f>G607+('data'!$C$19*F607-'data'!$C$16*G607)*C607/60</f>
        <v>101.398492030321</v>
      </c>
      <c r="H608" s="25">
        <f>H607+(OFFSET('data'!$C$20,0,$D$4)*F607-OFFSET('data'!$C$17,0,$D$4)*H607)*C607/60</f>
        <v>65.797949885354</v>
      </c>
      <c r="I608" s="28">
        <f>$A608/60</f>
        <v>10.05</v>
      </c>
      <c r="J608" s="25">
        <f>F608/'data'!$C$15*1000</f>
        <v>1.84172753105145</v>
      </c>
      <c r="K608" s="25">
        <f>K607+'data'!$G$21*(J607-K607)/60*C607</f>
        <v>4.73049977050528</v>
      </c>
    </row>
    <row r="609" ht="20.05" customHeight="1">
      <c r="A609" s="22">
        <f>$A608+C608</f>
        <v>604</v>
      </c>
      <c r="B609" s="23"/>
      <c r="C609" s="24">
        <v>1</v>
      </c>
      <c r="D609" t="b" s="25">
        <f>D$4</f>
        <v>1</v>
      </c>
      <c r="E609" s="25">
        <v>0</v>
      </c>
      <c r="F609" s="25">
        <f>(E608/60+G609*'data'!$C$16+H609*OFFSET('data'!$C$17,0,$D$4)-F608*(OFFSET('data'!$C$18,0,$D$4)+'data'!$C$19+OFFSET('data'!$C$20,0,$D$4)))*C608/60+F608</f>
        <v>12.0424206551128</v>
      </c>
      <c r="G609" s="25">
        <f>G608+('data'!$C$19*F608-'data'!$C$16*G608)*C608/60</f>
        <v>101.337751374101</v>
      </c>
      <c r="H609" s="25">
        <f>H608+(OFFSET('data'!$C$20,0,$D$4)*F608-OFFSET('data'!$C$17,0,$D$4)*H608)*C608/60</f>
        <v>65.8167878482257</v>
      </c>
      <c r="I609" s="28">
        <f>$A609/60</f>
        <v>10.0666666666667</v>
      </c>
      <c r="J609" s="25">
        <f>F609/'data'!$C$15*1000</f>
        <v>1.83984305929037</v>
      </c>
      <c r="K609" s="25">
        <f>K608+'data'!$G$21*(J608-K608)/60*C608</f>
        <v>4.72370121072624</v>
      </c>
    </row>
    <row r="610" ht="20.05" customHeight="1">
      <c r="A610" s="22">
        <f>$A609+C609</f>
        <v>605</v>
      </c>
      <c r="B610" s="23"/>
      <c r="C610" s="24">
        <v>1</v>
      </c>
      <c r="D610" t="b" s="25">
        <f>D$4</f>
        <v>1</v>
      </c>
      <c r="E610" s="25">
        <v>0</v>
      </c>
      <c r="F610" s="25">
        <f>(E609/60+G610*'data'!$C$16+H610*OFFSET('data'!$C$17,0,$D$4)-F609*(OFFSET('data'!$C$18,0,$D$4)+'data'!$C$19+OFFSET('data'!$C$20,0,$D$4)))*C609/60+F609</f>
        <v>12.030155776612</v>
      </c>
      <c r="G610" s="25">
        <f>G609+('data'!$C$19*F609-'data'!$C$16*G609)*C609/60</f>
        <v>101.277022387269</v>
      </c>
      <c r="H610" s="25">
        <f>H609+(OFFSET('data'!$C$20,0,$D$4)*F609-OFFSET('data'!$C$17,0,$D$4)*H609)*C609/60</f>
        <v>65.8355999252362</v>
      </c>
      <c r="I610" s="28">
        <f>$A610/60</f>
        <v>10.0833333333333</v>
      </c>
      <c r="J610" s="25">
        <f>F610/'data'!$C$15*1000</f>
        <v>1.83796922908388</v>
      </c>
      <c r="K610" s="25">
        <f>K609+'data'!$G$21*(J609-K609)/60*C609</f>
        <v>4.7169142159715</v>
      </c>
    </row>
    <row r="611" ht="20.05" customHeight="1">
      <c r="A611" s="22">
        <f>$A610+C610</f>
        <v>606</v>
      </c>
      <c r="B611" s="23"/>
      <c r="C611" s="24">
        <v>1</v>
      </c>
      <c r="D611" t="b" s="25">
        <f>D$4</f>
        <v>1</v>
      </c>
      <c r="E611" s="25">
        <v>0</v>
      </c>
      <c r="F611" s="25">
        <f>(E610/60+G611*'data'!$C$16+H611*OFFSET('data'!$C$17,0,$D$4)-F610*(OFFSET('data'!$C$18,0,$D$4)+'data'!$C$19+OFFSET('data'!$C$20,0,$D$4)))*C610/60+F610</f>
        <v>12.0179597752638</v>
      </c>
      <c r="G611" s="25">
        <f>G610+('data'!$C$19*F610-'data'!$C$16*G610)*C610/60</f>
        <v>101.216305392802</v>
      </c>
      <c r="H611" s="25">
        <f>H610+(OFFSET('data'!$C$20,0,$D$4)*F610-OFFSET('data'!$C$17,0,$D$4)*H610)*C610/60</f>
        <v>65.8543862563867</v>
      </c>
      <c r="I611" s="28">
        <f>$A611/60</f>
        <v>10.1</v>
      </c>
      <c r="J611" s="25">
        <f>F611/'data'!$C$15*1000</f>
        <v>1.83610592194039</v>
      </c>
      <c r="K611" s="25">
        <f>K610+'data'!$G$21*(J610-K610)/60*C610</f>
        <v>4.71013878406773</v>
      </c>
    </row>
    <row r="612" ht="20.05" customHeight="1">
      <c r="A612" s="22">
        <f>$A611+C611</f>
        <v>607</v>
      </c>
      <c r="B612" s="23"/>
      <c r="C612" s="24">
        <v>1</v>
      </c>
      <c r="D612" t="b" s="25">
        <f>D$4</f>
        <v>1</v>
      </c>
      <c r="E612" s="25">
        <v>0</v>
      </c>
      <c r="F612" s="25">
        <f>(E611/60+G612*'data'!$C$16+H612*OFFSET('data'!$C$17,0,$D$4)-F611*(OFFSET('data'!$C$18,0,$D$4)+'data'!$C$19+OFFSET('data'!$C$20,0,$D$4)))*C611/60+F611</f>
        <v>12.0058318846542</v>
      </c>
      <c r="G612" s="25">
        <f>G611+('data'!$C$19*F611-'data'!$C$16*G611)*C611/60</f>
        <v>101.155600709549</v>
      </c>
      <c r="H612" s="25">
        <f>H611+(OFFSET('data'!$C$20,0,$D$4)*F611-OFFSET('data'!$C$17,0,$D$4)*H611)*C611/60</f>
        <v>65.8731469801307</v>
      </c>
      <c r="I612" s="28">
        <f>$A612/60</f>
        <v>10.1166666666667</v>
      </c>
      <c r="J612" s="25">
        <f>F612/'data'!$C$15*1000</f>
        <v>1.83425302076704</v>
      </c>
      <c r="K612" s="25">
        <f>K611+'data'!$G$21*(J611-K611)/60*C611</f>
        <v>4.70337491256785</v>
      </c>
    </row>
    <row r="613" ht="20.05" customHeight="1">
      <c r="A613" s="22">
        <f>$A612+C612</f>
        <v>608</v>
      </c>
      <c r="B613" s="23"/>
      <c r="C613" s="24">
        <v>1</v>
      </c>
      <c r="D613" t="b" s="25">
        <f>D$4</f>
        <v>1</v>
      </c>
      <c r="E613" s="25">
        <v>0</v>
      </c>
      <c r="F613" s="25">
        <f>(E612/60+G613*'data'!$C$16+H613*OFFSET('data'!$C$17,0,$D$4)-F612*(OFFSET('data'!$C$18,0,$D$4)+'data'!$C$19+OFFSET('data'!$C$20,0,$D$4)))*C612/60+F612</f>
        <v>11.9937713474163</v>
      </c>
      <c r="G613" s="25">
        <f>G612+('data'!$C$19*F612-'data'!$C$16*G612)*C612/60</f>
        <v>101.094908652282</v>
      </c>
      <c r="H613" s="25">
        <f>H612+(OFFSET('data'!$C$20,0,$D$4)*F612-OFFSET('data'!$C$17,0,$D$4)*H612)*C612/60</f>
        <v>65.89188223339259</v>
      </c>
      <c r="I613" s="28">
        <f>$A613/60</f>
        <v>10.1333333333333</v>
      </c>
      <c r="J613" s="25">
        <f>F613/'data'!$C$15*1000</f>
        <v>1.83241040985317</v>
      </c>
      <c r="K613" s="25">
        <f>K612+'data'!$G$21*(J612-K612)/60*C612</f>
        <v>4.69662259875496</v>
      </c>
    </row>
    <row r="614" ht="20.05" customHeight="1">
      <c r="A614" s="22">
        <f>$A613+C613</f>
        <v>609</v>
      </c>
      <c r="B614" s="23"/>
      <c r="C614" s="24">
        <v>1</v>
      </c>
      <c r="D614" t="b" s="25">
        <f>D$4</f>
        <v>1</v>
      </c>
      <c r="E614" s="25">
        <v>0</v>
      </c>
      <c r="F614" s="25">
        <f>(E613/60+G614*'data'!$C$16+H614*OFFSET('data'!$C$17,0,$D$4)-F613*(OFFSET('data'!$C$18,0,$D$4)+'data'!$C$19+OFFSET('data'!$C$20,0,$D$4)))*C613/60+F613</f>
        <v>11.9817774151228</v>
      </c>
      <c r="G614" s="25">
        <f>G613+('data'!$C$19*F613-'data'!$C$16*G613)*C613/60</f>
        <v>101.034229531741</v>
      </c>
      <c r="H614" s="25">
        <f>H613+(OFFSET('data'!$C$20,0,$D$4)*F613-OFFSET('data'!$C$17,0,$D$4)*H613)*C613/60</f>
        <v>65.9105921515855</v>
      </c>
      <c r="I614" s="28">
        <f>$A614/60</f>
        <v>10.15</v>
      </c>
      <c r="J614" s="25">
        <f>F614/'data'!$C$15*1000</f>
        <v>1.83057797485395</v>
      </c>
      <c r="K614" s="25">
        <f>K613+'data'!$G$21*(J613-K613)/60*C613</f>
        <v>4.68988183964625</v>
      </c>
    </row>
    <row r="615" ht="20.05" customHeight="1">
      <c r="A615" s="22">
        <f>$A614+C614</f>
        <v>610</v>
      </c>
      <c r="B615" s="23"/>
      <c r="C615" s="24">
        <v>1</v>
      </c>
      <c r="D615" t="b" s="25">
        <f>D$4</f>
        <v>1</v>
      </c>
      <c r="E615" s="25">
        <v>0</v>
      </c>
      <c r="F615" s="25">
        <f>(E614/60+G615*'data'!$C$16+H615*OFFSET('data'!$C$17,0,$D$4)-F614*(OFFSET('data'!$C$18,0,$D$4)+'data'!$C$19+OFFSET('data'!$C$20,0,$D$4)))*C614/60+F614</f>
        <v>11.9698493481804</v>
      </c>
      <c r="G615" s="25">
        <f>G614+('data'!$C$19*F614-'data'!$C$16*G614)*C614/60</f>
        <v>100.973563654684</v>
      </c>
      <c r="H615" s="25">
        <f>H614+(OFFSET('data'!$C$20,0,$D$4)*F614-OFFSET('data'!$C$17,0,$D$4)*H614)*C614/60</f>
        <v>65.9292768686292</v>
      </c>
      <c r="I615" s="28">
        <f>$A615/60</f>
        <v>10.1666666666667</v>
      </c>
      <c r="J615" s="25">
        <f>F615/'data'!$C$15*1000</f>
        <v>1.82875560277418</v>
      </c>
      <c r="K615" s="25">
        <f>K614+'data'!$G$21*(J614-K614)/60*C614</f>
        <v>4.68315263199681</v>
      </c>
    </row>
    <row r="616" ht="20.05" customHeight="1">
      <c r="A616" s="22">
        <f>$A615+C615</f>
        <v>611</v>
      </c>
      <c r="B616" s="23"/>
      <c r="C616" s="24">
        <v>1</v>
      </c>
      <c r="D616" t="b" s="25">
        <f>D$4</f>
        <v>1</v>
      </c>
      <c r="E616" s="25">
        <v>0</v>
      </c>
      <c r="F616" s="25">
        <f>(E615/60+G616*'data'!$C$16+H616*OFFSET('data'!$C$17,0,$D$4)-F615*(OFFSET('data'!$C$18,0,$D$4)+'data'!$C$19+OFFSET('data'!$C$20,0,$D$4)))*C615/60+F615</f>
        <v>11.9579864157251</v>
      </c>
      <c r="G616" s="25">
        <f>G615+('data'!$C$19*F615-'data'!$C$16*G615)*C615/60</f>
        <v>100.912911323934</v>
      </c>
      <c r="H616" s="25">
        <f>H615+(OFFSET('data'!$C$20,0,$D$4)*F615-OFFSET('data'!$C$17,0,$D$4)*H615)*C615/60</f>
        <v>65.9479365169677</v>
      </c>
      <c r="I616" s="28">
        <f>$A616/60</f>
        <v>10.1833333333333</v>
      </c>
      <c r="J616" s="25">
        <f>F616/'data'!$C$15*1000</f>
        <v>1.82694318195234</v>
      </c>
      <c r="K616" s="25">
        <f>K615+'data'!$G$21*(J615-K615)/60*C615</f>
        <v>4.67643497230345</v>
      </c>
    </row>
    <row r="617" ht="20.05" customHeight="1">
      <c r="A617" s="22">
        <f>$A616+C616</f>
        <v>612</v>
      </c>
      <c r="B617" s="23"/>
      <c r="C617" s="24">
        <v>1</v>
      </c>
      <c r="D617" t="b" s="25">
        <f>D$4</f>
        <v>1</v>
      </c>
      <c r="E617" s="25">
        <v>0</v>
      </c>
      <c r="F617" s="25">
        <f>(E616/60+G617*'data'!$C$16+H617*OFFSET('data'!$C$17,0,$D$4)-F616*(OFFSET('data'!$C$18,0,$D$4)+'data'!$C$19+OFFSET('data'!$C$20,0,$D$4)))*C616/60+F616</f>
        <v>11.9461878955188</v>
      </c>
      <c r="G617" s="25">
        <f>G616+('data'!$C$19*F616-'data'!$C$16*G616)*C616/60</f>
        <v>100.852272838426</v>
      </c>
      <c r="H617" s="25">
        <f>H616+(OFFSET('data'!$C$20,0,$D$4)*F616-OFFSET('data'!$C$17,0,$D$4)*H616)*C616/60</f>
        <v>65.9665712275866</v>
      </c>
      <c r="I617" s="28">
        <f>$A617/60</f>
        <v>10.2</v>
      </c>
      <c r="J617" s="25">
        <f>F617/'data'!$C$15*1000</f>
        <v>1.82514060204476</v>
      </c>
      <c r="K617" s="25">
        <f>K616+'data'!$G$21*(J616-K616)/60*C616</f>
        <v>4.66972885680843</v>
      </c>
    </row>
    <row r="618" ht="20.05" customHeight="1">
      <c r="A618" s="22">
        <f>$A617+C617</f>
        <v>613</v>
      </c>
      <c r="B618" s="23"/>
      <c r="C618" s="24">
        <v>1</v>
      </c>
      <c r="D618" t="b" s="25">
        <f>D$4</f>
        <v>1</v>
      </c>
      <c r="E618" s="25">
        <v>0</v>
      </c>
      <c r="F618" s="25">
        <f>(E617/60+G618*'data'!$C$16+H618*OFFSET('data'!$C$17,0,$D$4)-F617*(OFFSET('data'!$C$18,0,$D$4)+'data'!$C$19+OFFSET('data'!$C$20,0,$D$4)))*C617/60+F617</f>
        <v>11.9344530738471</v>
      </c>
      <c r="G618" s="25">
        <f>G617+('data'!$C$19*F617-'data'!$C$16*G617)*C617/60</f>
        <v>100.791648493254</v>
      </c>
      <c r="H618" s="25">
        <f>H617+(OFFSET('data'!$C$20,0,$D$4)*F617-OFFSET('data'!$C$17,0,$D$4)*H617)*C617/60</f>
        <v>65.9851811300304</v>
      </c>
      <c r="I618" s="28">
        <f>$A618/60</f>
        <v>10.2166666666667</v>
      </c>
      <c r="J618" s="25">
        <f>F618/'data'!$C$15*1000</f>
        <v>1.82334775401005</v>
      </c>
      <c r="K618" s="25">
        <f>K617+'data'!$G$21*(J617-K617)/60*C617</f>
        <v>4.66303428150317</v>
      </c>
    </row>
    <row r="619" ht="20.05" customHeight="1">
      <c r="A619" s="22">
        <f>$A618+C618</f>
        <v>614</v>
      </c>
      <c r="B619" s="23"/>
      <c r="C619" s="24">
        <v>1</v>
      </c>
      <c r="D619" t="b" s="25">
        <f>D$4</f>
        <v>1</v>
      </c>
      <c r="E619" s="25">
        <v>0</v>
      </c>
      <c r="F619" s="25">
        <f>(E618/60+G619*'data'!$C$16+H619*OFFSET('data'!$C$17,0,$D$4)-F618*(OFFSET('data'!$C$18,0,$D$4)+'data'!$C$19+OFFSET('data'!$C$20,0,$D$4)))*C618/60+F618</f>
        <v>11.9227812454183</v>
      </c>
      <c r="G619" s="25">
        <f>G618+('data'!$C$19*F618-'data'!$C$16*G618)*C618/60</f>
        <v>100.731038579715</v>
      </c>
      <c r="H619" s="25">
        <f>H618+(OFFSET('data'!$C$20,0,$D$4)*F618-OFFSET('data'!$C$17,0,$D$4)*H618)*C618/60</f>
        <v>66.0037663524195</v>
      </c>
      <c r="I619" s="28">
        <f>$A619/60</f>
        <v>10.2333333333333</v>
      </c>
      <c r="J619" s="25">
        <f>F619/'data'!$C$15*1000</f>
        <v>1.82156453009362</v>
      </c>
      <c r="K619" s="25">
        <f>K618+'data'!$G$21*(J618-K618)/60*C618</f>
        <v>4.6563512421319</v>
      </c>
    </row>
    <row r="620" ht="20.05" customHeight="1">
      <c r="A620" s="22">
        <f>$A619+C619</f>
        <v>615</v>
      </c>
      <c r="B620" s="23"/>
      <c r="C620" s="24">
        <v>1</v>
      </c>
      <c r="D620" t="b" s="25">
        <f>D$4</f>
        <v>1</v>
      </c>
      <c r="E620" s="25">
        <v>0</v>
      </c>
      <c r="F620" s="25">
        <f>(E619/60+G620*'data'!$C$16+H620*OFFSET('data'!$C$17,0,$D$4)-F619*(OFFSET('data'!$C$18,0,$D$4)+'data'!$C$19+OFFSET('data'!$C$20,0,$D$4)))*C619/60+F619</f>
        <v>11.9111717132639</v>
      </c>
      <c r="G620" s="25">
        <f>G619+('data'!$C$19*F619-'data'!$C$16*G619)*C619/60</f>
        <v>100.670443385355</v>
      </c>
      <c r="H620" s="25">
        <f>H619+(OFFSET('data'!$C$20,0,$D$4)*F619-OFFSET('data'!$C$17,0,$D$4)*H619)*C619/60</f>
        <v>66.02232702146689</v>
      </c>
      <c r="I620" s="28">
        <f>$A620/60</f>
        <v>10.25</v>
      </c>
      <c r="J620" s="25">
        <f>F620/'data'!$C$15*1000</f>
        <v>1.8197908238125</v>
      </c>
      <c r="K620" s="25">
        <f>K619+'data'!$G$21*(J619-K619)/60*C619</f>
        <v>4.64967973419528</v>
      </c>
    </row>
    <row r="621" ht="20.05" customHeight="1">
      <c r="A621" s="22">
        <f>$A620+C620</f>
        <v>616</v>
      </c>
      <c r="B621" s="23"/>
      <c r="C621" s="24">
        <v>1</v>
      </c>
      <c r="D621" t="b" s="25">
        <f>D$4</f>
        <v>1</v>
      </c>
      <c r="E621" s="25">
        <v>0</v>
      </c>
      <c r="F621" s="25">
        <f>(E620/60+G621*'data'!$C$16+H621*OFFSET('data'!$C$17,0,$D$4)-F620*(OFFSET('data'!$C$18,0,$D$4)+'data'!$C$19+OFFSET('data'!$C$20,0,$D$4)))*C620/60+F620</f>
        <v>11.8996237886396</v>
      </c>
      <c r="G621" s="25">
        <f>G620+('data'!$C$19*F620-'data'!$C$16*G620)*C620/60</f>
        <v>100.609863194014</v>
      </c>
      <c r="H621" s="25">
        <f>H620+(OFFSET('data'!$C$20,0,$D$4)*F620-OFFSET('data'!$C$17,0,$D$4)*H620)*C620/60</f>
        <v>66.0408632624949</v>
      </c>
      <c r="I621" s="28">
        <f>$A621/60</f>
        <v>10.2666666666667</v>
      </c>
      <c r="J621" s="25">
        <f>F621/'data'!$C$15*1000</f>
        <v>1.81802652994022</v>
      </c>
      <c r="K621" s="25">
        <f>K620+'data'!$G$21*(J620-K620)/60*C620</f>
        <v>4.64301975295394</v>
      </c>
    </row>
    <row r="622" ht="20.05" customHeight="1">
      <c r="A622" s="22">
        <f>$A621+C621</f>
        <v>617</v>
      </c>
      <c r="B622" s="23"/>
      <c r="C622" s="24">
        <v>1</v>
      </c>
      <c r="D622" t="b" s="25">
        <f>D$4</f>
        <v>1</v>
      </c>
      <c r="E622" s="25">
        <v>0</v>
      </c>
      <c r="F622" s="25">
        <f>(E621/60+G622*'data'!$C$16+H622*OFFSET('data'!$C$17,0,$D$4)-F621*(OFFSET('data'!$C$18,0,$D$4)+'data'!$C$19+OFFSET('data'!$C$20,0,$D$4)))*C621/60+F621</f>
        <v>11.8881367909283</v>
      </c>
      <c r="G622" s="25">
        <f>G621+('data'!$C$19*F621-'data'!$C$16*G621)*C621/60</f>
        <v>100.549298285869</v>
      </c>
      <c r="H622" s="25">
        <f>H621+(OFFSET('data'!$C$20,0,$D$4)*F621-OFFSET('data'!$C$17,0,$D$4)*H621)*C621/60</f>
        <v>66.0593751994514</v>
      </c>
      <c r="I622" s="28">
        <f>$A622/60</f>
        <v>10.2833333333333</v>
      </c>
      <c r="J622" s="25">
        <f>F622/'data'!$C$15*1000</f>
        <v>1.81627154449198</v>
      </c>
      <c r="K622" s="25">
        <f>K621+'data'!$G$21*(J621-K621)/60*C621</f>
        <v>4.63637129343203</v>
      </c>
    </row>
    <row r="623" ht="20.05" customHeight="1">
      <c r="A623" s="22">
        <f>$A622+C622</f>
        <v>618</v>
      </c>
      <c r="B623" s="23"/>
      <c r="C623" s="24">
        <v>1</v>
      </c>
      <c r="D623" t="b" s="25">
        <f>D$4</f>
        <v>1</v>
      </c>
      <c r="E623" s="25">
        <v>0</v>
      </c>
      <c r="F623" s="25">
        <f>(E622/60+G623*'data'!$C$16+H623*OFFSET('data'!$C$17,0,$D$4)-F622*(OFFSET('data'!$C$18,0,$D$4)+'data'!$C$19+OFFSET('data'!$C$20,0,$D$4)))*C622/60+F622</f>
        <v>11.8767100475436</v>
      </c>
      <c r="G623" s="25">
        <f>G622+('data'!$C$19*F622-'data'!$C$16*G622)*C622/60</f>
        <v>100.488748937479</v>
      </c>
      <c r="H623" s="25">
        <f>H622+(OFFSET('data'!$C$20,0,$D$4)*F622-OFFSET('data'!$C$17,0,$D$4)*H622)*C622/60</f>
        <v>66.0778629549261</v>
      </c>
      <c r="I623" s="28">
        <f>$A623/60</f>
        <v>10.3</v>
      </c>
      <c r="J623" s="25">
        <f>F623/'data'!$C$15*1000</f>
        <v>1.81452576470993</v>
      </c>
      <c r="K623" s="25">
        <f>K622+'data'!$G$21*(J622-K622)/60*C622</f>
        <v>4.62973435042068</v>
      </c>
    </row>
    <row r="624" ht="20.05" customHeight="1">
      <c r="A624" s="22">
        <f>$A623+C623</f>
        <v>619</v>
      </c>
      <c r="B624" s="23"/>
      <c r="C624" s="24">
        <v>1</v>
      </c>
      <c r="D624" t="b" s="25">
        <f>D$4</f>
        <v>1</v>
      </c>
      <c r="E624" s="25">
        <v>0</v>
      </c>
      <c r="F624" s="25">
        <f>(E623/60+G624*'data'!$C$16+H624*OFFSET('data'!$C$17,0,$D$4)-F623*(OFFSET('data'!$C$18,0,$D$4)+'data'!$C$19+OFFSET('data'!$C$20,0,$D$4)))*C623/60+F623</f>
        <v>11.8653428938347</v>
      </c>
      <c r="G624" s="25">
        <f>G623+('data'!$C$19*F623-'data'!$C$16*G623)*C623/60</f>
        <v>100.428215421828</v>
      </c>
      <c r="H624" s="25">
        <f>H623+(OFFSET('data'!$C$20,0,$D$4)*F623-OFFSET('data'!$C$17,0,$D$4)*H623)*C623/60</f>
        <v>66.0963266501668</v>
      </c>
      <c r="I624" s="28">
        <f>$A624/60</f>
        <v>10.3166666666667</v>
      </c>
      <c r="J624" s="25">
        <f>F624/'data'!$C$15*1000</f>
        <v>1.81278908904861</v>
      </c>
      <c r="K624" s="25">
        <f>K623+'data'!$G$21*(J623-K623)/60*C623</f>
        <v>4.62310891848146</v>
      </c>
    </row>
    <row r="625" ht="20.05" customHeight="1">
      <c r="A625" s="22">
        <f>$A624+C624</f>
        <v>620</v>
      </c>
      <c r="B625" s="23"/>
      <c r="C625" s="24">
        <v>1</v>
      </c>
      <c r="D625" t="b" s="25">
        <f>D$4</f>
        <v>1</v>
      </c>
      <c r="E625" s="25">
        <v>0</v>
      </c>
      <c r="F625" s="25">
        <f>(E624/60+G625*'data'!$C$16+H625*OFFSET('data'!$C$17,0,$D$4)-F624*(OFFSET('data'!$C$18,0,$D$4)+'data'!$C$19+OFFSET('data'!$C$20,0,$D$4)))*C624/60+F624</f>
        <v>11.8540346729926</v>
      </c>
      <c r="G625" s="25">
        <f>G624+('data'!$C$19*F624-'data'!$C$16*G624)*C624/60</f>
        <v>100.367698008365</v>
      </c>
      <c r="H625" s="25">
        <f>H624+(OFFSET('data'!$C$20,0,$D$4)*F624-OFFSET('data'!$C$17,0,$D$4)*H624)*C624/60</f>
        <v>66.1147664050948</v>
      </c>
      <c r="I625" s="28">
        <f>$A625/60</f>
        <v>10.3333333333333</v>
      </c>
      <c r="J625" s="25">
        <f>F625/'data'!$C$15*1000</f>
        <v>1.81106141716061</v>
      </c>
      <c r="K625" s="25">
        <f>K624+'data'!$G$21*(J624-K624)/60*C624</f>
        <v>4.61649499194974</v>
      </c>
    </row>
    <row r="626" ht="20.05" customHeight="1">
      <c r="A626" s="22">
        <f>$A625+C625</f>
        <v>621</v>
      </c>
      <c r="B626" s="23"/>
      <c r="C626" s="24">
        <v>1</v>
      </c>
      <c r="D626" t="b" s="25">
        <f>D$4</f>
        <v>1</v>
      </c>
      <c r="E626" s="25">
        <v>0</v>
      </c>
      <c r="F626" s="25">
        <f>(E625/60+G626*'data'!$C$16+H626*OFFSET('data'!$C$17,0,$D$4)-F625*(OFFSET('data'!$C$18,0,$D$4)+'data'!$C$19+OFFSET('data'!$C$20,0,$D$4)))*C625/60+F625</f>
        <v>11.842784735957</v>
      </c>
      <c r="G626" s="25">
        <f>G625+('data'!$C$19*F625-'data'!$C$16*G625)*C625/60</f>
        <v>100.307196963050</v>
      </c>
      <c r="H626" s="25">
        <f>H625+(OFFSET('data'!$C$20,0,$D$4)*F625-OFFSET('data'!$C$17,0,$D$4)*H625)*C625/60</f>
        <v>66.13318233832079</v>
      </c>
      <c r="I626" s="28">
        <f>$A626/60</f>
        <v>10.35</v>
      </c>
      <c r="J626" s="25">
        <f>F626/'data'!$C$15*1000</f>
        <v>1.8093426498824</v>
      </c>
      <c r="K626" s="25">
        <f>K625+'data'!$G$21*(J625-K625)/60*C625</f>
        <v>4.60989256493807</v>
      </c>
    </row>
    <row r="627" ht="20.05" customHeight="1">
      <c r="A627" s="22">
        <f>$A626+C626</f>
        <v>622</v>
      </c>
      <c r="B627" s="23"/>
      <c r="C627" s="24">
        <v>1</v>
      </c>
      <c r="D627" t="b" s="25">
        <f>D$4</f>
        <v>1</v>
      </c>
      <c r="E627" s="25">
        <v>0</v>
      </c>
      <c r="F627" s="25">
        <f>(E626/60+G627*'data'!$C$16+H627*OFFSET('data'!$C$17,0,$D$4)-F626*(OFFSET('data'!$C$18,0,$D$4)+'data'!$C$19+OFFSET('data'!$C$20,0,$D$4)))*C626/60+F626</f>
        <v>11.8315924413245</v>
      </c>
      <c r="G627" s="25">
        <f>G626+('data'!$C$19*F626-'data'!$C$16*G626)*C626/60</f>
        <v>100.246712548393</v>
      </c>
      <c r="H627" s="25">
        <f>H626+(OFFSET('data'!$C$20,0,$D$4)*F626-OFFSET('data'!$C$17,0,$D$4)*H626)*C626/60</f>
        <v>66.1515745671604</v>
      </c>
      <c r="I627" s="28">
        <f>$A627/60</f>
        <v>10.3666666666667</v>
      </c>
      <c r="J627" s="25">
        <f>F627/'data'!$C$15*1000</f>
        <v>1.80763268922027</v>
      </c>
      <c r="K627" s="25">
        <f>K626+'data'!$G$21*(J626-K626)/60*C626</f>
        <v>4.60330163133948</v>
      </c>
    </row>
    <row r="628" ht="20.05" customHeight="1">
      <c r="A628" s="22">
        <f>$A627+C627</f>
        <v>623</v>
      </c>
      <c r="B628" s="23"/>
      <c r="C628" s="24">
        <v>1</v>
      </c>
      <c r="D628" t="b" s="25">
        <f>D$4</f>
        <v>1</v>
      </c>
      <c r="E628" s="25">
        <v>0</v>
      </c>
      <c r="F628" s="25">
        <f>(E627/60+G628*'data'!$C$16+H628*OFFSET('data'!$C$17,0,$D$4)-F627*(OFFSET('data'!$C$18,0,$D$4)+'data'!$C$19+OFFSET('data'!$C$20,0,$D$4)))*C627/60+F627</f>
        <v>11.8204571552583</v>
      </c>
      <c r="G628" s="25">
        <f>G627+('data'!$C$19*F627-'data'!$C$16*G627)*C627/60</f>
        <v>100.186245023495</v>
      </c>
      <c r="H628" s="25">
        <f>H627+(OFFSET('data'!$C$20,0,$D$4)*F627-OFFSET('data'!$C$17,0,$D$4)*H627)*C627/60</f>
        <v>66.1699432076491</v>
      </c>
      <c r="I628" s="28">
        <f>$A628/60</f>
        <v>10.3833333333333</v>
      </c>
      <c r="J628" s="25">
        <f>F628/'data'!$C$15*1000</f>
        <v>1.80593143833651</v>
      </c>
      <c r="K628" s="25">
        <f>K627+'data'!$G$21*(J627-K627)/60*C627</f>
        <v>4.59672218483075</v>
      </c>
    </row>
    <row r="629" ht="20.05" customHeight="1">
      <c r="A629" s="22">
        <f>$A628+C628</f>
        <v>624</v>
      </c>
      <c r="B629" s="23"/>
      <c r="C629" s="24">
        <v>1</v>
      </c>
      <c r="D629" t="b" s="25">
        <f>D$4</f>
        <v>1</v>
      </c>
      <c r="E629" s="25">
        <v>0</v>
      </c>
      <c r="F629" s="25">
        <f>(E628/60+G629*'data'!$C$16+H629*OFFSET('data'!$C$17,0,$D$4)-F628*(OFFSET('data'!$C$18,0,$D$4)+'data'!$C$19+OFFSET('data'!$C$20,0,$D$4)))*C628/60+F628</f>
        <v>11.809378251398</v>
      </c>
      <c r="G629" s="25">
        <f>G628+('data'!$C$19*F628-'data'!$C$16*G628)*C628/60</f>
        <v>100.125794644090</v>
      </c>
      <c r="H629" s="25">
        <f>H628+(OFFSET('data'!$C$20,0,$D$4)*F628-OFFSET('data'!$C$17,0,$D$4)*H628)*C628/60</f>
        <v>66.1882883745578</v>
      </c>
      <c r="I629" s="28">
        <f>$A629/60</f>
        <v>10.4</v>
      </c>
      <c r="J629" s="25">
        <f>F629/'data'!$C$15*1000</f>
        <v>1.80423880153568</v>
      </c>
      <c r="K629" s="25">
        <f>K628+'data'!$G$21*(J628-K628)/60*C628</f>
        <v>4.59015421887563</v>
      </c>
    </row>
    <row r="630" ht="20.05" customHeight="1">
      <c r="A630" s="22">
        <f>$A629+C629</f>
        <v>625</v>
      </c>
      <c r="B630" s="23"/>
      <c r="C630" s="24">
        <v>1</v>
      </c>
      <c r="D630" t="b" s="25">
        <f>D$4</f>
        <v>1</v>
      </c>
      <c r="E630" s="25">
        <v>0</v>
      </c>
      <c r="F630" s="25">
        <f>(E629/60+G630*'data'!$C$16+H630*OFFSET('data'!$C$17,0,$D$4)-F629*(OFFSET('data'!$C$18,0,$D$4)+'data'!$C$19+OFFSET('data'!$C$20,0,$D$4)))*C629/60+F629</f>
        <v>11.7983551107716</v>
      </c>
      <c r="G630" s="25">
        <f>G629+('data'!$C$19*F629-'data'!$C$16*G629)*C629/60</f>
        <v>100.065361662583</v>
      </c>
      <c r="H630" s="25">
        <f>H629+(OFFSET('data'!$C$20,0,$D$4)*F629-OFFSET('data'!$C$17,0,$D$4)*H629)*C629/60</f>
        <v>66.2066101814072</v>
      </c>
      <c r="I630" s="28">
        <f>$A630/60</f>
        <v>10.4166666666667</v>
      </c>
      <c r="J630" s="25">
        <f>F630/'data'!$C$15*1000</f>
        <v>1.80255468425113</v>
      </c>
      <c r="K630" s="25">
        <f>K629+'data'!$G$21*(J629-K629)/60*C629</f>
        <v>4.58359772672805</v>
      </c>
    </row>
    <row r="631" ht="20.05" customHeight="1">
      <c r="A631" s="22">
        <f>$A630+C630</f>
        <v>626</v>
      </c>
      <c r="B631" s="23"/>
      <c r="C631" s="24">
        <v>1</v>
      </c>
      <c r="D631" t="b" s="25">
        <f>D$4</f>
        <v>1</v>
      </c>
      <c r="E631" s="25">
        <v>0</v>
      </c>
      <c r="F631" s="25">
        <f>(E630/60+G631*'data'!$C$16+H631*OFFSET('data'!$C$17,0,$D$4)-F630*(OFFSET('data'!$C$18,0,$D$4)+'data'!$C$19+OFFSET('data'!$C$20,0,$D$4)))*C630/60+F630</f>
        <v>11.7873871217076</v>
      </c>
      <c r="G631" s="25">
        <f>G630+('data'!$C$19*F630-'data'!$C$16*G630)*C630/60</f>
        <v>100.004946328092</v>
      </c>
      <c r="H631" s="25">
        <f>H630+(OFFSET('data'!$C$20,0,$D$4)*F630-OFFSET('data'!$C$17,0,$D$4)*H630)*C630/60</f>
        <v>66.2249087404831</v>
      </c>
      <c r="I631" s="28">
        <f>$A631/60</f>
        <v>10.4333333333333</v>
      </c>
      <c r="J631" s="25">
        <f>F631/'data'!$C$15*1000</f>
        <v>1.80087899303159</v>
      </c>
      <c r="K631" s="25">
        <f>K630+'data'!$G$21*(J630-K630)/60*C630</f>
        <v>4.57705270143525</v>
      </c>
    </row>
    <row r="632" ht="20.05" customHeight="1">
      <c r="A632" s="22">
        <f>$A631+C631</f>
        <v>627</v>
      </c>
      <c r="B632" s="23"/>
      <c r="C632" s="24">
        <v>1</v>
      </c>
      <c r="D632" t="b" s="25">
        <f>D$4</f>
        <v>1</v>
      </c>
      <c r="E632" s="25">
        <v>0</v>
      </c>
      <c r="F632" s="25">
        <f>(E631/60+G632*'data'!$C$16+H632*OFFSET('data'!$C$17,0,$D$4)-F631*(OFFSET('data'!$C$18,0,$D$4)+'data'!$C$19+OFFSET('data'!$C$20,0,$D$4)))*C631/60+F631</f>
        <v>11.7764736797488</v>
      </c>
      <c r="G632" s="25">
        <f>G631+('data'!$C$19*F631-'data'!$C$16*G631)*C631/60</f>
        <v>99.9445488864863</v>
      </c>
      <c r="H632" s="25">
        <f>H631+(OFFSET('data'!$C$20,0,$D$4)*F631-OFFSET('data'!$C$17,0,$D$4)*H631)*C631/60</f>
        <v>66.2431841628505</v>
      </c>
      <c r="I632" s="28">
        <f>$A632/60</f>
        <v>10.45</v>
      </c>
      <c r="J632" s="25">
        <f>F632/'data'!$C$15*1000</f>
        <v>1.79921163552799</v>
      </c>
      <c r="K632" s="25">
        <f>K631+'data'!$G$21*(J631-K631)/60*C631</f>
        <v>4.57051913584091</v>
      </c>
    </row>
    <row r="633" ht="20.05" customHeight="1">
      <c r="A633" s="22">
        <f>$A632+C632</f>
        <v>628</v>
      </c>
      <c r="B633" s="23"/>
      <c r="C633" s="24">
        <v>1</v>
      </c>
      <c r="D633" t="b" s="25">
        <f>D$4</f>
        <v>1</v>
      </c>
      <c r="E633" s="25">
        <v>0</v>
      </c>
      <c r="F633" s="25">
        <f>(E632/60+G633*'data'!$C$16+H633*OFFSET('data'!$C$17,0,$D$4)-F632*(OFFSET('data'!$C$18,0,$D$4)+'data'!$C$19+OFFSET('data'!$C$20,0,$D$4)))*C632/60+F632</f>
        <v>11.7656141875667</v>
      </c>
      <c r="G633" s="25">
        <f>G632+('data'!$C$19*F632-'data'!$C$16*G632)*C632/60</f>
        <v>99.8841695804241</v>
      </c>
      <c r="H633" s="25">
        <f>H632+(OFFSET('data'!$C$20,0,$D$4)*F632-OFFSET('data'!$C$17,0,$D$4)*H632)*C632/60</f>
        <v>66.2614365583681</v>
      </c>
      <c r="I633" s="28">
        <f>$A633/60</f>
        <v>10.4666666666667</v>
      </c>
      <c r="J633" s="25">
        <f>F633/'data'!$C$15*1000</f>
        <v>1.79755252048037</v>
      </c>
      <c r="K633" s="25">
        <f>K632+'data'!$G$21*(J632-K632)/60*C632</f>
        <v>4.56399702258821</v>
      </c>
    </row>
    <row r="634" ht="20.05" customHeight="1">
      <c r="A634" s="22">
        <f>$A633+C633</f>
        <v>629</v>
      </c>
      <c r="B634" s="23"/>
      <c r="C634" s="24">
        <v>1</v>
      </c>
      <c r="D634" t="b" s="25">
        <f>D$4</f>
        <v>1</v>
      </c>
      <c r="E634" s="25">
        <v>0</v>
      </c>
      <c r="F634" s="25">
        <f>(E633/60+G634*'data'!$C$16+H634*OFFSET('data'!$C$17,0,$D$4)-F633*(OFFSET('data'!$C$18,0,$D$4)+'data'!$C$19+OFFSET('data'!$C$20,0,$D$4)))*C633/60+F633</f>
        <v>11.7548080548771</v>
      </c>
      <c r="G634" s="25">
        <f>G633+('data'!$C$19*F633-'data'!$C$16*G633)*C633/60</f>
        <v>99.82380864939191</v>
      </c>
      <c r="H634" s="25">
        <f>H633+(OFFSET('data'!$C$20,0,$D$4)*F633-OFFSET('data'!$C$17,0,$D$4)*H633)*C633/60</f>
        <v>66.2796660357028</v>
      </c>
      <c r="I634" s="28">
        <f>$A634/60</f>
        <v>10.4833333333333</v>
      </c>
      <c r="J634" s="25">
        <f>F634/'data'!$C$15*1000</f>
        <v>1.79590155770502</v>
      </c>
      <c r="K634" s="25">
        <f>K633+'data'!$G$21*(J633-K633)/60*C633</f>
        <v>4.55748635412287</v>
      </c>
    </row>
    <row r="635" ht="20.05" customHeight="1">
      <c r="A635" s="22">
        <f>$A634+C634</f>
        <v>630</v>
      </c>
      <c r="B635" s="23"/>
      <c r="C635" s="24">
        <v>1</v>
      </c>
      <c r="D635" t="b" s="25">
        <f>D$4</f>
        <v>1</v>
      </c>
      <c r="E635" s="25">
        <v>0</v>
      </c>
      <c r="F635" s="25">
        <f>(E634/60+G635*'data'!$C$16+H635*OFFSET('data'!$C$17,0,$D$4)-F634*(OFFSET('data'!$C$18,0,$D$4)+'data'!$C$19+OFFSET('data'!$C$20,0,$D$4)))*C634/60+F634</f>
        <v>11.7440546983567</v>
      </c>
      <c r="G635" s="25">
        <f>G634+('data'!$C$19*F634-'data'!$C$16*G634)*C634/60</f>
        <v>99.7634663297419</v>
      </c>
      <c r="H635" s="25">
        <f>H634+(OFFSET('data'!$C$20,0,$D$4)*F634-OFFSET('data'!$C$17,0,$D$4)*H634)*C634/60</f>
        <v>66.2978727023433</v>
      </c>
      <c r="I635" s="28">
        <f>$A635/60</f>
        <v>10.5</v>
      </c>
      <c r="J635" s="25">
        <f>F635/'data'!$C$15*1000</f>
        <v>1.7942586580817</v>
      </c>
      <c r="K635" s="25">
        <f>K634+'data'!$G$21*(J634-K634)/60*C634</f>
        <v>4.55098712269614</v>
      </c>
    </row>
    <row r="636" ht="20.05" customHeight="1">
      <c r="A636" s="22">
        <f>$A635+C635</f>
        <v>631</v>
      </c>
      <c r="B636" s="23"/>
      <c r="C636" s="24">
        <v>1</v>
      </c>
      <c r="D636" t="b" s="25">
        <f>D$4</f>
        <v>1</v>
      </c>
      <c r="E636" s="25">
        <v>0</v>
      </c>
      <c r="F636" s="25">
        <f>(E635/60+G636*'data'!$C$16+H636*OFFSET('data'!$C$17,0,$D$4)-F635*(OFFSET('data'!$C$18,0,$D$4)+'data'!$C$19+OFFSET('data'!$C$20,0,$D$4)))*C635/60+F635</f>
        <v>11.7333535415607</v>
      </c>
      <c r="G636" s="25">
        <f>G635+('data'!$C$19*F635-'data'!$C$16*G635)*C635/60</f>
        <v>99.70314285472929</v>
      </c>
      <c r="H636" s="25">
        <f>H635+(OFFSET('data'!$C$20,0,$D$4)*F635-OFFSET('data'!$C$17,0,$D$4)*H635)*C635/60</f>
        <v>66.31605666461439</v>
      </c>
      <c r="I636" s="28">
        <f>$A636/60</f>
        <v>10.5166666666667</v>
      </c>
      <c r="J636" s="25">
        <f>F636/'data'!$C$15*1000</f>
        <v>1.79262373354108</v>
      </c>
      <c r="K636" s="25">
        <f>K635+'data'!$G$21*(J635-K635)/60*C635</f>
        <v>4.54449932036777</v>
      </c>
    </row>
    <row r="637" ht="20.05" customHeight="1">
      <c r="A637" s="22">
        <f>$A636+C636</f>
        <v>632</v>
      </c>
      <c r="B637" s="23"/>
      <c r="C637" s="24">
        <v>1</v>
      </c>
      <c r="D637" t="b" s="25">
        <f>D$4</f>
        <v>1</v>
      </c>
      <c r="E637" s="25">
        <v>0</v>
      </c>
      <c r="F637" s="25">
        <f>(E636/60+G637*'data'!$C$16+H637*OFFSET('data'!$C$17,0,$D$4)-F636*(OFFSET('data'!$C$18,0,$D$4)+'data'!$C$19+OFFSET('data'!$C$20,0,$D$4)))*C636/60+F636</f>
        <v>11.7227040148412</v>
      </c>
      <c r="G637" s="25">
        <f>G636+('data'!$C$19*F636-'data'!$C$16*G636)*C636/60</f>
        <v>99.64283845454931</v>
      </c>
      <c r="H637" s="25">
        <f>H636+(OFFSET('data'!$C$20,0,$D$4)*F636-OFFSET('data'!$C$17,0,$D$4)*H636)*C636/60</f>
        <v>66.3342180276904</v>
      </c>
      <c r="I637" s="28">
        <f>$A637/60</f>
        <v>10.5333333333333</v>
      </c>
      <c r="J637" s="25">
        <f>F637/'data'!$C$15*1000</f>
        <v>1.79099669705226</v>
      </c>
      <c r="K637" s="25">
        <f>K636+'data'!$G$21*(J636-K636)/60*C636</f>
        <v>4.53802293900894</v>
      </c>
    </row>
    <row r="638" ht="20.05" customHeight="1">
      <c r="A638" s="22">
        <f>$A637+C637</f>
        <v>633</v>
      </c>
      <c r="B638" s="23"/>
      <c r="C638" s="24">
        <v>1</v>
      </c>
      <c r="D638" t="b" s="25">
        <f>D$4</f>
        <v>1</v>
      </c>
      <c r="E638" s="25">
        <v>0</v>
      </c>
      <c r="F638" s="25">
        <f>(E637/60+G638*'data'!$C$16+H638*OFFSET('data'!$C$17,0,$D$4)-F637*(OFFSET('data'!$C$18,0,$D$4)+'data'!$C$19+OFFSET('data'!$C$20,0,$D$4)))*C637/60+F637</f>
        <v>11.7121055552668</v>
      </c>
      <c r="G638" s="25">
        <f>G637+('data'!$C$19*F637-'data'!$C$16*G637)*C637/60</f>
        <v>99.5825533563734</v>
      </c>
      <c r="H638" s="25">
        <f>H637+(OFFSET('data'!$C$20,0,$D$4)*F637-OFFSET('data'!$C$17,0,$D$4)*H637)*C637/60</f>
        <v>66.35235689560891</v>
      </c>
      <c r="I638" s="28">
        <f>$A638/60</f>
        <v>10.55</v>
      </c>
      <c r="J638" s="25">
        <f>F638/'data'!$C$15*1000</f>
        <v>1.78937746261048</v>
      </c>
      <c r="K638" s="25">
        <f>K637+'data'!$G$21*(J637-K637)/60*C637</f>
        <v>4.53155797030512</v>
      </c>
    </row>
    <row r="639" ht="20.05" customHeight="1">
      <c r="A639" s="22">
        <f>$A638+C638</f>
        <v>634</v>
      </c>
      <c r="B639" s="23"/>
      <c r="C639" s="24">
        <v>1</v>
      </c>
      <c r="D639" t="b" s="25">
        <f>D$4</f>
        <v>1</v>
      </c>
      <c r="E639" s="25">
        <v>0</v>
      </c>
      <c r="F639" s="25">
        <f>(E638/60+G639*'data'!$C$16+H639*OFFSET('data'!$C$17,0,$D$4)-F638*(OFFSET('data'!$C$18,0,$D$4)+'data'!$C$19+OFFSET('data'!$C$20,0,$D$4)))*C638/60+F638</f>
        <v>11.701557606543</v>
      </c>
      <c r="G639" s="25">
        <f>G638+('data'!$C$19*F638-'data'!$C$16*G638)*C638/60</f>
        <v>99.5222877843855</v>
      </c>
      <c r="H639" s="25">
        <f>H638+(OFFSET('data'!$C$20,0,$D$4)*F638-OFFSET('data'!$C$17,0,$D$4)*H638)*C638/60</f>
        <v>66.37047337128401</v>
      </c>
      <c r="I639" s="28">
        <f>$A639/60</f>
        <v>10.5666666666667</v>
      </c>
      <c r="J639" s="25">
        <f>F639/'data'!$C$15*1000</f>
        <v>1.78776594522498</v>
      </c>
      <c r="K639" s="25">
        <f>K638+'data'!$G$21*(J638-K638)/60*C638</f>
        <v>4.52510440575896</v>
      </c>
    </row>
    <row r="640" ht="20.05" customHeight="1">
      <c r="A640" s="22">
        <f>$A639+C639</f>
        <v>635</v>
      </c>
      <c r="B640" s="23"/>
      <c r="C640" s="24">
        <v>1</v>
      </c>
      <c r="D640" t="b" s="25">
        <f>D$4</f>
        <v>1</v>
      </c>
      <c r="E640" s="25">
        <v>0</v>
      </c>
      <c r="F640" s="25">
        <f>(E639/60+G640*'data'!$C$16+H640*OFFSET('data'!$C$17,0,$D$4)-F639*(OFFSET('data'!$C$18,0,$D$4)+'data'!$C$19+OFFSET('data'!$C$20,0,$D$4)))*C639/60+F639</f>
        <v>11.6910596189337</v>
      </c>
      <c r="G640" s="25">
        <f>G639+('data'!$C$19*F639-'data'!$C$16*G639)*C639/60</f>
        <v>99.4620419598176</v>
      </c>
      <c r="H640" s="25">
        <f>H639+(OFFSET('data'!$C$20,0,$D$4)*F639-OFFSET('data'!$C$17,0,$D$4)*H639)*C639/60</f>
        <v>66.3885675565197</v>
      </c>
      <c r="I640" s="28">
        <f>$A640/60</f>
        <v>10.5833333333333</v>
      </c>
      <c r="J640" s="25">
        <f>F640/'data'!$C$15*1000</f>
        <v>1.78616206090698</v>
      </c>
      <c r="K640" s="25">
        <f>K639+'data'!$G$21*(J639-K639)/60*C639</f>
        <v>4.51866223669307</v>
      </c>
    </row>
    <row r="641" ht="20.05" customHeight="1">
      <c r="A641" s="22">
        <f>$A640+C640</f>
        <v>636</v>
      </c>
      <c r="B641" s="23"/>
      <c r="C641" s="24">
        <v>1</v>
      </c>
      <c r="D641" t="b" s="25">
        <f>D$4</f>
        <v>1</v>
      </c>
      <c r="E641" s="25">
        <v>0</v>
      </c>
      <c r="F641" s="25">
        <f>(E640/60+G641*'data'!$C$16+H641*OFFSET('data'!$C$17,0,$D$4)-F640*(OFFSET('data'!$C$18,0,$D$4)+'data'!$C$19+OFFSET('data'!$C$20,0,$D$4)))*C640/60+F640</f>
        <v>11.6806110491834</v>
      </c>
      <c r="G641" s="25">
        <f>G640+('data'!$C$19*F640-'data'!$C$16*G640)*C640/60</f>
        <v>99.4018161009848</v>
      </c>
      <c r="H641" s="25">
        <f>H640+(OFFSET('data'!$C$20,0,$D$4)*F640-OFFSET('data'!$C$17,0,$D$4)*H640)*C640/60</f>
        <v>66.4066395520227</v>
      </c>
      <c r="I641" s="28">
        <f>$A641/60</f>
        <v>10.6</v>
      </c>
      <c r="J641" s="25">
        <f>F641/'data'!$C$15*1000</f>
        <v>1.78456572665782</v>
      </c>
      <c r="K641" s="25">
        <f>K640+'data'!$G$21*(J640-K640)/60*C640</f>
        <v>4.51223145425284</v>
      </c>
    </row>
    <row r="642" ht="20.05" customHeight="1">
      <c r="A642" s="22">
        <f>$A641+C641</f>
        <v>637</v>
      </c>
      <c r="B642" s="23"/>
      <c r="C642" s="24">
        <v>1</v>
      </c>
      <c r="D642" t="b" s="25">
        <f>D$4</f>
        <v>1</v>
      </c>
      <c r="E642" s="25">
        <v>0</v>
      </c>
      <c r="F642" s="25">
        <f>(E641/60+G642*'data'!$C$16+H642*OFFSET('data'!$C$17,0,$D$4)-F641*(OFFSET('data'!$C$18,0,$D$4)+'data'!$C$19+OFFSET('data'!$C$20,0,$D$4)))*C641/60+F641</f>
        <v>11.6702113604406</v>
      </c>
      <c r="G642" s="25">
        <f>G641+('data'!$C$19*F641-'data'!$C$16*G641)*C641/60</f>
        <v>99.34161042331991</v>
      </c>
      <c r="H642" s="25">
        <f>H641+(OFFSET('data'!$C$20,0,$D$4)*F641-OFFSET('data'!$C$17,0,$D$4)*H641)*C641/60</f>
        <v>66.42468945741579</v>
      </c>
      <c r="I642" s="28">
        <f>$A642/60</f>
        <v>10.6166666666667</v>
      </c>
      <c r="J642" s="25">
        <f>F642/'data'!$C$15*1000</f>
        <v>1.78297686045722</v>
      </c>
      <c r="K642" s="25">
        <f>K641+'data'!$G$21*(J641-K641)/60*C641</f>
        <v>4.50581204940914</v>
      </c>
    </row>
    <row r="643" ht="20.05" customHeight="1">
      <c r="A643" s="22">
        <f>$A642+C642</f>
        <v>638</v>
      </c>
      <c r="B643" s="23"/>
      <c r="C643" s="24">
        <v>1</v>
      </c>
      <c r="D643" t="b" s="25">
        <f>D$4</f>
        <v>1</v>
      </c>
      <c r="E643" s="25">
        <v>0</v>
      </c>
      <c r="F643" s="25">
        <f>(E642/60+G643*'data'!$C$16+H643*OFFSET('data'!$C$17,0,$D$4)-F642*(OFFSET('data'!$C$18,0,$D$4)+'data'!$C$19+OFFSET('data'!$C$20,0,$D$4)))*C642/60+F642</f>
        <v>11.6598600221818</v>
      </c>
      <c r="G643" s="25">
        <f>G642+('data'!$C$19*F642-'data'!$C$16*G642)*C642/60</f>
        <v>99.2814251394082</v>
      </c>
      <c r="H643" s="25">
        <f>H642+(OFFSET('data'!$C$20,0,$D$4)*F642-OFFSET('data'!$C$17,0,$D$4)*H642)*C642/60</f>
        <v>66.4427173712502</v>
      </c>
      <c r="I643" s="28">
        <f>$A643/60</f>
        <v>10.6333333333333</v>
      </c>
      <c r="J643" s="25">
        <f>F643/'data'!$C$15*1000</f>
        <v>1.78139538125173</v>
      </c>
      <c r="K643" s="25">
        <f>K642+'data'!$G$21*(J642-K642)/60*C642</f>
        <v>4.49940401296108</v>
      </c>
    </row>
    <row r="644" ht="20.05" customHeight="1">
      <c r="A644" s="22">
        <f>$A643+C643</f>
        <v>639</v>
      </c>
      <c r="B644" s="23"/>
      <c r="C644" s="24">
        <v>1</v>
      </c>
      <c r="D644" t="b" s="25">
        <f>D$4</f>
        <v>1</v>
      </c>
      <c r="E644" s="25">
        <v>0</v>
      </c>
      <c r="F644" s="25">
        <f>(E643/60+G644*'data'!$C$16+H644*OFFSET('data'!$C$17,0,$D$4)-F643*(OFFSET('data'!$C$18,0,$D$4)+'data'!$C$19+OFFSET('data'!$C$20,0,$D$4)))*C643/60+F643</f>
        <v>11.6495565101365</v>
      </c>
      <c r="G644" s="25">
        <f>G643+('data'!$C$19*F643-'data'!$C$16*G643)*C643/60</f>
        <v>99.221260459021</v>
      </c>
      <c r="H644" s="25">
        <f>H643+(OFFSET('data'!$C$20,0,$D$4)*F643-OFFSET('data'!$C$17,0,$D$4)*H643)*C643/60</f>
        <v>66.4607233910185</v>
      </c>
      <c r="I644" s="28">
        <f>$A644/60</f>
        <v>10.65</v>
      </c>
      <c r="J644" s="25">
        <f>F644/'data'!$C$15*1000</f>
        <v>1.77982120894321</v>
      </c>
      <c r="K644" s="25">
        <f>K643+'data'!$G$21*(J643-K643)/60*C643</f>
        <v>4.49300733553866</v>
      </c>
    </row>
    <row r="645" ht="20.05" customHeight="1">
      <c r="A645" s="22">
        <f>$A644+C644</f>
        <v>640</v>
      </c>
      <c r="B645" s="23"/>
      <c r="C645" s="24">
        <v>1</v>
      </c>
      <c r="D645" t="b" s="25">
        <f>D$4</f>
        <v>1</v>
      </c>
      <c r="E645" s="25">
        <v>0</v>
      </c>
      <c r="F645" s="25">
        <f>(E644/60+G645*'data'!$C$16+H645*OFFSET('data'!$C$17,0,$D$4)-F644*(OFFSET('data'!$C$18,0,$D$4)+'data'!$C$19+OFFSET('data'!$C$20,0,$D$4)))*C644/60+F644</f>
        <v>11.6393003062135</v>
      </c>
      <c r="G645" s="25">
        <f>G644+('data'!$C$19*F644-'data'!$C$16*G644)*C644/60</f>
        <v>99.1611165891493</v>
      </c>
      <c r="H645" s="25">
        <f>H644+(OFFSET('data'!$C$20,0,$D$4)*F644-OFFSET('data'!$C$17,0,$D$4)*H644)*C644/60</f>
        <v>66.4787076131668</v>
      </c>
      <c r="I645" s="28">
        <f>$A645/60</f>
        <v>10.6666666666667</v>
      </c>
      <c r="J645" s="25">
        <f>F645/'data'!$C$15*1000</f>
        <v>1.77825426437759</v>
      </c>
      <c r="K645" s="25">
        <f>K644+'data'!$G$21*(J644-K644)/60*C644</f>
        <v>4.48662200760543</v>
      </c>
    </row>
    <row r="646" ht="20.05" customHeight="1">
      <c r="A646" s="22">
        <f>$A645+C645</f>
        <v>641</v>
      </c>
      <c r="B646" s="23"/>
      <c r="C646" s="24">
        <v>1</v>
      </c>
      <c r="D646" t="b" s="25">
        <f>D$4</f>
        <v>1</v>
      </c>
      <c r="E646" s="25">
        <v>0</v>
      </c>
      <c r="F646" s="25">
        <f>(E645/60+G646*'data'!$C$16+H646*OFFSET('data'!$C$17,0,$D$4)-F645*(OFFSET('data'!$C$18,0,$D$4)+'data'!$C$19+OFFSET('data'!$C$20,0,$D$4)))*C645/60+F645</f>
        <v>11.6290908984273</v>
      </c>
      <c r="G646" s="25">
        <f>G645+('data'!$C$19*F645-'data'!$C$16*G645)*C645/60</f>
        <v>99.1009937340369</v>
      </c>
      <c r="H646" s="25">
        <f>H645+(OFFSET('data'!$C$20,0,$D$4)*F645-OFFSET('data'!$C$17,0,$D$4)*H645)*C645/60</f>
        <v>66.4966701331073</v>
      </c>
      <c r="I646" s="28">
        <f>$A646/60</f>
        <v>10.6833333333333</v>
      </c>
      <c r="J646" s="25">
        <f>F646/'data'!$C$15*1000</f>
        <v>1.77669446933365</v>
      </c>
      <c r="K646" s="25">
        <f>K645+'data'!$G$21*(J645-K645)/60*C645</f>
        <v>4.4802480194611</v>
      </c>
    </row>
    <row r="647" ht="20.05" customHeight="1">
      <c r="A647" s="22">
        <f>$A646+C646</f>
        <v>642</v>
      </c>
      <c r="B647" s="23"/>
      <c r="C647" s="24">
        <v>1</v>
      </c>
      <c r="D647" t="b" s="25">
        <f>D$4</f>
        <v>1</v>
      </c>
      <c r="E647" s="25">
        <v>0</v>
      </c>
      <c r="F647" s="25">
        <f>(E646/60+G647*'data'!$C$16+H647*OFFSET('data'!$C$17,0,$D$4)-F646*(OFFSET('data'!$C$18,0,$D$4)+'data'!$C$19+OFFSET('data'!$C$20,0,$D$4)))*C646/60+F646</f>
        <v>11.6189277808261</v>
      </c>
      <c r="G647" s="25">
        <f>G646+('data'!$C$19*F646-'data'!$C$16*G646)*C646/60</f>
        <v>99.0408920952132</v>
      </c>
      <c r="H647" s="25">
        <f>H646+(OFFSET('data'!$C$20,0,$D$4)*F646-OFFSET('data'!$C$17,0,$D$4)*H646)*C646/60</f>
        <v>66.5146110452304</v>
      </c>
      <c r="I647" s="28">
        <f>$A647/60</f>
        <v>10.7</v>
      </c>
      <c r="J647" s="25">
        <f>F647/'data'!$C$15*1000</f>
        <v>1.77514174651198</v>
      </c>
      <c r="K647" s="25">
        <f>K646+'data'!$G$21*(J646-K646)/60*C646</f>
        <v>4.47388536124411</v>
      </c>
    </row>
    <row r="648" ht="20.05" customHeight="1">
      <c r="A648" s="22">
        <f>$A647+C647</f>
        <v>643</v>
      </c>
      <c r="B648" s="23"/>
      <c r="C648" s="24">
        <v>1</v>
      </c>
      <c r="D648" t="b" s="25">
        <f>D$4</f>
        <v>1</v>
      </c>
      <c r="E648" s="25">
        <v>0</v>
      </c>
      <c r="F648" s="25">
        <f>(E647/60+G648*'data'!$C$16+H648*OFFSET('data'!$C$17,0,$D$4)-F647*(OFFSET('data'!$C$18,0,$D$4)+'data'!$C$19+OFFSET('data'!$C$20,0,$D$4)))*C647/60+F647</f>
        <v>11.6088104534201</v>
      </c>
      <c r="G648" s="25">
        <f>G647+('data'!$C$19*F647-'data'!$C$16*G647)*C647/60</f>
        <v>98.9808118715254</v>
      </c>
      <c r="H648" s="25">
        <f>H647+(OFFSET('data'!$C$20,0,$D$4)*F647-OFFSET('data'!$C$17,0,$D$4)*H647)*C647/60</f>
        <v>66.53253044291669</v>
      </c>
      <c r="I648" s="28">
        <f>$A648/60</f>
        <v>10.7166666666667</v>
      </c>
      <c r="J648" s="25">
        <f>F648/'data'!$C$15*1000</f>
        <v>1.77359601952406</v>
      </c>
      <c r="K648" s="25">
        <f>K647+'data'!$G$21*(J647-K647)/60*C647</f>
        <v>4.4675340229342</v>
      </c>
    </row>
    <row r="649" ht="20.05" customHeight="1">
      <c r="A649" s="22">
        <f>$A648+C648</f>
        <v>644</v>
      </c>
      <c r="B649" s="23"/>
      <c r="C649" s="24">
        <v>1</v>
      </c>
      <c r="D649" t="b" s="25">
        <f>D$4</f>
        <v>1</v>
      </c>
      <c r="E649" s="25">
        <v>0</v>
      </c>
      <c r="F649" s="25">
        <f>(E648/60+G649*'data'!$C$16+H649*OFFSET('data'!$C$17,0,$D$4)-F648*(OFFSET('data'!$C$18,0,$D$4)+'data'!$C$19+OFFSET('data'!$C$20,0,$D$4)))*C648/60+F648</f>
        <v>11.598738422111</v>
      </c>
      <c r="G649" s="25">
        <f>G648+('data'!$C$19*F648-'data'!$C$16*G648)*C648/60</f>
        <v>98.92075325917079</v>
      </c>
      <c r="H649" s="25">
        <f>H648+(OFFSET('data'!$C$20,0,$D$4)*F648-OFFSET('data'!$C$17,0,$D$4)*H648)*C648/60</f>
        <v>66.550428418549</v>
      </c>
      <c r="I649" s="28">
        <f>$A649/60</f>
        <v>10.7333333333333</v>
      </c>
      <c r="J649" s="25">
        <f>F649/'data'!$C$15*1000</f>
        <v>1.77205721288147</v>
      </c>
      <c r="K649" s="25">
        <f>K648+'data'!$G$21*(J648-K648)/60*C648</f>
        <v>4.46119399435491</v>
      </c>
    </row>
    <row r="650" ht="20.05" customHeight="1">
      <c r="A650" s="22">
        <f>$A649+C649</f>
        <v>645</v>
      </c>
      <c r="B650" s="23"/>
      <c r="C650" s="24">
        <v>1</v>
      </c>
      <c r="D650" t="b" s="25">
        <f>D$4</f>
        <v>1</v>
      </c>
      <c r="E650" s="25">
        <v>0</v>
      </c>
      <c r="F650" s="25">
        <f>(E649/60+G650*'data'!$C$16+H650*OFFSET('data'!$C$17,0,$D$4)-F649*(OFFSET('data'!$C$18,0,$D$4)+'data'!$C$19+OFFSET('data'!$C$20,0,$D$4)))*C649/60+F649</f>
        <v>11.5887111986223</v>
      </c>
      <c r="G650" s="25">
        <f>G649+('data'!$C$19*F649-'data'!$C$16*G649)*C649/60</f>
        <v>98.8607164517279</v>
      </c>
      <c r="H650" s="25">
        <f>H649+(OFFSET('data'!$C$20,0,$D$4)*F649-OFFSET('data'!$C$17,0,$D$4)*H649)*C649/60</f>
        <v>66.56830506352379</v>
      </c>
      <c r="I650" s="28">
        <f>$A650/60</f>
        <v>10.75</v>
      </c>
      <c r="J650" s="25">
        <f>F650/'data'!$C$15*1000</f>
        <v>1.77052525198524</v>
      </c>
      <c r="K650" s="25">
        <f>K649+'data'!$G$21*(J649-K649)/60*C649</f>
        <v>4.45486526517607</v>
      </c>
    </row>
    <row r="651" ht="20.05" customHeight="1">
      <c r="A651" s="22">
        <f>$A650+C650</f>
        <v>646</v>
      </c>
      <c r="B651" s="23"/>
      <c r="C651" s="24">
        <v>1</v>
      </c>
      <c r="D651" t="b" s="25">
        <f>D$4</f>
        <v>1</v>
      </c>
      <c r="E651" s="25">
        <v>0</v>
      </c>
      <c r="F651" s="25">
        <f>(E650/60+G651*'data'!$C$16+H651*OFFSET('data'!$C$17,0,$D$4)-F650*(OFFSET('data'!$C$18,0,$D$4)+'data'!$C$19+OFFSET('data'!$C$20,0,$D$4)))*C650/60+F650</f>
        <v>11.5787283004303</v>
      </c>
      <c r="G651" s="25">
        <f>G650+('data'!$C$19*F650-'data'!$C$16*G650)*C650/60</f>
        <v>98.800701640188</v>
      </c>
      <c r="H651" s="25">
        <f>H650+(OFFSET('data'!$C$20,0,$D$4)*F650-OFFSET('data'!$C$17,0,$D$4)*H650)*C650/60</f>
        <v>66.5861604682633</v>
      </c>
      <c r="I651" s="28">
        <f>$A651/60</f>
        <v>10.7666666666667</v>
      </c>
      <c r="J651" s="25">
        <f>F651/'data'!$C$15*1000</f>
        <v>1.76900006311531</v>
      </c>
      <c r="K651" s="25">
        <f>K650+'data'!$G$21*(J650-K650)/60*C650</f>
        <v>4.44854782491626</v>
      </c>
    </row>
    <row r="652" ht="20.05" customHeight="1">
      <c r="A652" s="22">
        <f>$A651+C651</f>
        <v>647</v>
      </c>
      <c r="B652" s="23"/>
      <c r="C652" s="24">
        <v>1</v>
      </c>
      <c r="D652" t="b" s="25">
        <f>D$4</f>
        <v>1</v>
      </c>
      <c r="E652" s="25">
        <v>0</v>
      </c>
      <c r="F652" s="25">
        <f>(E651/60+G652*'data'!$C$16+H652*OFFSET('data'!$C$17,0,$D$4)-F651*(OFFSET('data'!$C$18,0,$D$4)+'data'!$C$19+OFFSET('data'!$C$20,0,$D$4)))*C651/60+F651</f>
        <v>11.5687892506958</v>
      </c>
      <c r="G652" s="25">
        <f>G651+('data'!$C$19*F651-'data'!$C$16*G651)*C651/60</f>
        <v>98.7407090129859</v>
      </c>
      <c r="H652" s="25">
        <f>H651+(OFFSET('data'!$C$20,0,$D$4)*F651-OFFSET('data'!$C$17,0,$D$4)*H651)*C651/60</f>
        <v>66.6039947222265</v>
      </c>
      <c r="I652" s="28">
        <f>$A652/60</f>
        <v>10.7833333333333</v>
      </c>
      <c r="J652" s="25">
        <f>F652/'data'!$C$15*1000</f>
        <v>1.76748157342012</v>
      </c>
      <c r="K652" s="25">
        <f>K651+'data'!$G$21*(J651-K651)/60*C651</f>
        <v>4.44224166294524</v>
      </c>
    </row>
    <row r="653" ht="20.05" customHeight="1">
      <c r="A653" s="22">
        <f>$A652+C652</f>
        <v>648</v>
      </c>
      <c r="B653" s="23"/>
      <c r="C653" s="24">
        <v>1</v>
      </c>
      <c r="D653" t="b" s="25">
        <f>D$4</f>
        <v>1</v>
      </c>
      <c r="E653" s="25">
        <v>0</v>
      </c>
      <c r="F653" s="25">
        <f>(E652/60+G653*'data'!$C$16+H653*OFFSET('data'!$C$17,0,$D$4)-F652*(OFFSET('data'!$C$18,0,$D$4)+'data'!$C$19+OFFSET('data'!$C$20,0,$D$4)))*C652/60+F652</f>
        <v>11.5588935781971</v>
      </c>
      <c r="G653" s="25">
        <f>G652+('data'!$C$19*F652-'data'!$C$16*G652)*C652/60</f>
        <v>98.68073875603039</v>
      </c>
      <c r="H653" s="25">
        <f>H652+(OFFSET('data'!$C$20,0,$D$4)*F652-OFFSET('data'!$C$17,0,$D$4)*H652)*C652/60</f>
        <v>66.6218079139208</v>
      </c>
      <c r="I653" s="28">
        <f>$A653/60</f>
        <v>10.8</v>
      </c>
      <c r="J653" s="25">
        <f>F653/'data'!$C$15*1000</f>
        <v>1.76596971090633</v>
      </c>
      <c r="K653" s="25">
        <f>K652+'data'!$G$21*(J652-K652)/60*C652</f>
        <v>4.43594676848632</v>
      </c>
    </row>
    <row r="654" ht="20.05" customHeight="1">
      <c r="A654" s="22">
        <f>$A653+C653</f>
        <v>649</v>
      </c>
      <c r="B654" s="23"/>
      <c r="C654" s="24">
        <v>1</v>
      </c>
      <c r="D654" t="b" s="25">
        <f>D$4</f>
        <v>1</v>
      </c>
      <c r="E654" s="25">
        <v>0</v>
      </c>
      <c r="F654" s="25">
        <f>(E653/60+G654*'data'!$C$16+H654*OFFSET('data'!$C$17,0,$D$4)-F653*(OFFSET('data'!$C$18,0,$D$4)+'data'!$C$19+OFFSET('data'!$C$20,0,$D$4)))*C653/60+F653</f>
        <v>11.5490408172633</v>
      </c>
      <c r="G654" s="25">
        <f>G653+('data'!$C$19*F653-'data'!$C$16*G653)*C653/60</f>
        <v>98.6207910527343</v>
      </c>
      <c r="H654" s="25">
        <f>H653+(OFFSET('data'!$C$20,0,$D$4)*F653-OFFSET('data'!$C$17,0,$D$4)*H653)*C653/60</f>
        <v>66.639600130913</v>
      </c>
      <c r="I654" s="28">
        <f>$A654/60</f>
        <v>10.8166666666667</v>
      </c>
      <c r="J654" s="25">
        <f>F654/'data'!$C$15*1000</f>
        <v>1.76446440442866</v>
      </c>
      <c r="K654" s="25">
        <f>K653+'data'!$G$21*(J653-K653)/60*C653</f>
        <v>4.42966313061875</v>
      </c>
    </row>
    <row r="655" ht="20.05" customHeight="1">
      <c r="A655" s="22">
        <f>$A654+C654</f>
        <v>650</v>
      </c>
      <c r="B655" s="23"/>
      <c r="C655" s="24">
        <v>1</v>
      </c>
      <c r="D655" t="b" s="25">
        <f>D$4</f>
        <v>1</v>
      </c>
      <c r="E655" s="25">
        <v>0</v>
      </c>
      <c r="F655" s="25">
        <f>(E654/60+G655*'data'!$C$16+H655*OFFSET('data'!$C$17,0,$D$4)-F654*(OFFSET('data'!$C$18,0,$D$4)+'data'!$C$19+OFFSET('data'!$C$20,0,$D$4)))*C654/60+F654</f>
        <v>11.5392305077084</v>
      </c>
      <c r="G655" s="25">
        <f>G654+('data'!$C$19*F654-'data'!$C$16*G654)*C654/60</f>
        <v>98.56086608404441</v>
      </c>
      <c r="H655" s="25">
        <f>H654+(OFFSET('data'!$C$20,0,$D$4)*F654-OFFSET('data'!$C$17,0,$D$4)*H654)*C654/60</f>
        <v>66.65737145984041</v>
      </c>
      <c r="I655" s="28">
        <f>$A655/60</f>
        <v>10.8333333333333</v>
      </c>
      <c r="J655" s="25">
        <f>F655/'data'!$C$15*1000</f>
        <v>1.76296558367983</v>
      </c>
      <c r="K655" s="25">
        <f>K654+'data'!$G$21*(J654-K654)/60*C654</f>
        <v>4.42339073828004</v>
      </c>
    </row>
    <row r="656" ht="20.05" customHeight="1">
      <c r="A656" s="22">
        <f>$A655+C655</f>
        <v>651</v>
      </c>
      <c r="B656" s="23"/>
      <c r="C656" s="24">
        <v>1</v>
      </c>
      <c r="D656" t="b" s="25">
        <f>D$4</f>
        <v>1</v>
      </c>
      <c r="E656" s="25">
        <v>0</v>
      </c>
      <c r="F656" s="25">
        <f>(E655/60+G656*'data'!$C$16+H656*OFFSET('data'!$C$17,0,$D$4)-F655*(OFFSET('data'!$C$18,0,$D$4)+'data'!$C$19+OFFSET('data'!$C$20,0,$D$4)))*C655/60+F655</f>
        <v>11.5294621947667</v>
      </c>
      <c r="G656" s="25">
        <f>G655+('data'!$C$19*F655-'data'!$C$16*G655)*C655/60</f>
        <v>98.5009640284708</v>
      </c>
      <c r="H656" s="25">
        <f>H655+(OFFSET('data'!$C$20,0,$D$4)*F655-OFFSET('data'!$C$17,0,$D$4)*H655)*C655/60</f>
        <v>66.675121986422</v>
      </c>
      <c r="I656" s="28">
        <f>$A656/60</f>
        <v>10.85</v>
      </c>
      <c r="J656" s="25">
        <f>F656/'data'!$C$15*1000</f>
        <v>1.76147317918064</v>
      </c>
      <c r="K656" s="25">
        <f>K655+'data'!$G$21*(J655-K655)/60*C655</f>
        <v>4.41712958026828</v>
      </c>
    </row>
    <row r="657" ht="20.05" customHeight="1">
      <c r="A657" s="22">
        <f>$A656+C656</f>
        <v>652</v>
      </c>
      <c r="B657" s="23"/>
      <c r="C657" s="24">
        <v>1</v>
      </c>
      <c r="D657" t="b" s="25">
        <f>D$4</f>
        <v>1</v>
      </c>
      <c r="E657" s="25">
        <v>0</v>
      </c>
      <c r="F657" s="25">
        <f>(E656/60+G657*'data'!$C$16+H657*OFFSET('data'!$C$17,0,$D$4)-F656*(OFFSET('data'!$C$18,0,$D$4)+'data'!$C$19+OFFSET('data'!$C$20,0,$D$4)))*C656/60+F656</f>
        <v>11.5197354290283</v>
      </c>
      <c r="G657" s="25">
        <f>G656+('data'!$C$19*F656-'data'!$C$16*G656)*C656/60</f>
        <v>98.4410850621157</v>
      </c>
      <c r="H657" s="25">
        <f>H656+(OFFSET('data'!$C$20,0,$D$4)*F656-OFFSET('data'!$C$17,0,$D$4)*H656)*C656/60</f>
        <v>66.692851795469</v>
      </c>
      <c r="I657" s="28">
        <f>$A657/60</f>
        <v>10.8666666666667</v>
      </c>
      <c r="J657" s="25">
        <f>F657/'data'!$C$15*1000</f>
        <v>1.75998712227019</v>
      </c>
      <c r="K657" s="25">
        <f>K656+'data'!$G$21*(J656-K656)/60*C656</f>
        <v>4.4108796452444</v>
      </c>
    </row>
    <row r="658" ht="20.05" customHeight="1">
      <c r="A658" s="22">
        <f>$A657+C657</f>
        <v>653</v>
      </c>
      <c r="B658" s="23"/>
      <c r="C658" s="24">
        <v>1</v>
      </c>
      <c r="D658" t="b" s="25">
        <f>D$4</f>
        <v>1</v>
      </c>
      <c r="E658" s="25">
        <v>0</v>
      </c>
      <c r="F658" s="25">
        <f>(E657/60+G658*'data'!$C$16+H658*OFFSET('data'!$C$17,0,$D$4)-F657*(OFFSET('data'!$C$18,0,$D$4)+'data'!$C$19+OFFSET('data'!$C$20,0,$D$4)))*C657/60+F657</f>
        <v>11.5100497663759</v>
      </c>
      <c r="G658" s="25">
        <f>G657+('data'!$C$19*F657-'data'!$C$16*G657)*C657/60</f>
        <v>98.3812293587026</v>
      </c>
      <c r="H658" s="25">
        <f>H657+(OFFSET('data'!$C$20,0,$D$4)*F657-OFFSET('data'!$C$17,0,$D$4)*H657)*C657/60</f>
        <v>66.7105609708957</v>
      </c>
      <c r="I658" s="28">
        <f>$A658/60</f>
        <v>10.8833333333333</v>
      </c>
      <c r="J658" s="25">
        <f>F658/'data'!$C$15*1000</f>
        <v>1.75850734509615</v>
      </c>
      <c r="K658" s="25">
        <f>K657+'data'!$G$21*(J657-K657)/60*C657</f>
        <v>4.40464092173442</v>
      </c>
    </row>
    <row r="659" ht="20.05" customHeight="1">
      <c r="A659" s="22">
        <f>$A658+C658</f>
        <v>654</v>
      </c>
      <c r="B659" s="23"/>
      <c r="C659" s="24">
        <v>1</v>
      </c>
      <c r="D659" t="b" s="25">
        <f>D$4</f>
        <v>1</v>
      </c>
      <c r="E659" s="25">
        <v>0</v>
      </c>
      <c r="F659" s="25">
        <f>(E658/60+G659*'data'!$C$16+H659*OFFSET('data'!$C$17,0,$D$4)-F658*(OFFSET('data'!$C$18,0,$D$4)+'data'!$C$19+OFFSET('data'!$C$20,0,$D$4)))*C658/60+F658</f>
        <v>11.5004047679219</v>
      </c>
      <c r="G659" s="25">
        <f>G658+('data'!$C$19*F658-'data'!$C$16*G658)*C658/60</f>
        <v>98.3213970896043</v>
      </c>
      <c r="H659" s="25">
        <f>H658+(OFFSET('data'!$C$20,0,$D$4)*F658-OFFSET('data'!$C$17,0,$D$4)*H658)*C658/60</f>
        <v>66.72824959572981</v>
      </c>
      <c r="I659" s="28">
        <f>$A659/60</f>
        <v>10.9</v>
      </c>
      <c r="J659" s="25">
        <f>F659/'data'!$C$15*1000</f>
        <v>1.7570337806052</v>
      </c>
      <c r="K659" s="25">
        <f>K658+'data'!$G$21*(J658-K658)/60*C658</f>
        <v>4.3984133981317</v>
      </c>
    </row>
    <row r="660" ht="20.05" customHeight="1">
      <c r="A660" s="22">
        <f>$A659+C659</f>
        <v>655</v>
      </c>
      <c r="B660" s="23"/>
      <c r="C660" s="24">
        <v>1</v>
      </c>
      <c r="D660" t="b" s="25">
        <f>D$4</f>
        <v>1</v>
      </c>
      <c r="E660" s="25">
        <v>0</v>
      </c>
      <c r="F660" s="25">
        <f>(E659/60+G660*'data'!$C$16+H660*OFFSET('data'!$C$17,0,$D$4)-F659*(OFFSET('data'!$C$18,0,$D$4)+'data'!$C$19+OFFSET('data'!$C$20,0,$D$4)))*C659/60+F659</f>
        <v>11.4907999999466</v>
      </c>
      <c r="G660" s="25">
        <f>G659+('data'!$C$19*F659-'data'!$C$16*G659)*C659/60</f>
        <v>98.2615884238711</v>
      </c>
      <c r="H660" s="25">
        <f>H659+(OFFSET('data'!$C$20,0,$D$4)*F659-OFFSET('data'!$C$17,0,$D$4)*H659)*C659/60</f>
        <v>66.74591775212301</v>
      </c>
      <c r="I660" s="28">
        <f>$A660/60</f>
        <v>10.9166666666667</v>
      </c>
      <c r="J660" s="25">
        <f>F660/'data'!$C$15*1000</f>
        <v>1.75556636253357</v>
      </c>
      <c r="K660" s="25">
        <f>K659+'data'!$G$21*(J659-K659)/60*C659</f>
        <v>4.39219706269908</v>
      </c>
    </row>
    <row r="661" ht="20.05" customHeight="1">
      <c r="A661" s="22">
        <f>$A660+C660</f>
        <v>656</v>
      </c>
      <c r="B661" s="23"/>
      <c r="C661" s="24">
        <v>1</v>
      </c>
      <c r="D661" t="b" s="25">
        <f>D$4</f>
        <v>1</v>
      </c>
      <c r="E661" s="25">
        <v>0</v>
      </c>
      <c r="F661" s="25">
        <f>(E660/60+G661*'data'!$C$16+H661*OFFSET('data'!$C$17,0,$D$4)-F660*(OFFSET('data'!$C$18,0,$D$4)+'data'!$C$19+OFFSET('data'!$C$20,0,$D$4)))*C660/60+F660</f>
        <v>11.4812350338371</v>
      </c>
      <c r="G661" s="25">
        <f>G660+('data'!$C$19*F660-'data'!$C$16*G660)*C660/60</f>
        <v>98.2018035282584</v>
      </c>
      <c r="H661" s="25">
        <f>H660+(OFFSET('data'!$C$20,0,$D$4)*F660-OFFSET('data'!$C$17,0,$D$4)*H660)*C660/60</f>
        <v>66.7635655213614</v>
      </c>
      <c r="I661" s="28">
        <f>$A661/60</f>
        <v>10.9333333333333</v>
      </c>
      <c r="J661" s="25">
        <f>F661/'data'!$C$15*1000</f>
        <v>1.75410502539771</v>
      </c>
      <c r="K661" s="25">
        <f>K660+'data'!$G$21*(J660-K660)/60*C660</f>
        <v>4.38599190357109</v>
      </c>
    </row>
    <row r="662" ht="20.05" customHeight="1">
      <c r="A662" s="22">
        <f>$A661+C661</f>
        <v>657</v>
      </c>
      <c r="B662" s="23"/>
      <c r="C662" s="24">
        <v>1</v>
      </c>
      <c r="D662" t="b" s="25">
        <f>D$4</f>
        <v>1</v>
      </c>
      <c r="E662" s="25">
        <v>0</v>
      </c>
      <c r="F662" s="25">
        <f>(E661/60+G662*'data'!$C$16+H662*OFFSET('data'!$C$17,0,$D$4)-F661*(OFFSET('data'!$C$18,0,$D$4)+'data'!$C$19+OFFSET('data'!$C$20,0,$D$4)))*C661/60+F661</f>
        <v>11.4717094460265</v>
      </c>
      <c r="G662" s="25">
        <f>G661+('data'!$C$19*F661-'data'!$C$16*G661)*C661/60</f>
        <v>98.14204256725419</v>
      </c>
      <c r="H662" s="25">
        <f>H661+(OFFSET('data'!$C$20,0,$D$4)*F661-OFFSET('data'!$C$17,0,$D$4)*H661)*C661/60</f>
        <v>66.7811929838756</v>
      </c>
      <c r="I662" s="28">
        <f>$A662/60</f>
        <v>10.95</v>
      </c>
      <c r="J662" s="25">
        <f>F662/'data'!$C$15*1000</f>
        <v>1.75264970448501</v>
      </c>
      <c r="K662" s="25">
        <f>K661+'data'!$G$21*(J661-K661)/60*C661</f>
        <v>4.37979790875608</v>
      </c>
    </row>
    <row r="663" ht="20.05" customHeight="1">
      <c r="A663" s="22">
        <f>$A662+C662</f>
        <v>658</v>
      </c>
      <c r="B663" s="23"/>
      <c r="C663" s="24">
        <v>1</v>
      </c>
      <c r="D663" t="b" s="25">
        <f>D$4</f>
        <v>1</v>
      </c>
      <c r="E663" s="25">
        <v>0</v>
      </c>
      <c r="F663" s="25">
        <f>(E662/60+G663*'data'!$C$16+H663*OFFSET('data'!$C$17,0,$D$4)-F662*(OFFSET('data'!$C$18,0,$D$4)+'data'!$C$19+OFFSET('data'!$C$20,0,$D$4)))*C662/60+F662</f>
        <v>11.4622228179346</v>
      </c>
      <c r="G663" s="25">
        <f>G662+('data'!$C$19*F662-'data'!$C$16*G662)*C662/60</f>
        <v>98.0823057031061</v>
      </c>
      <c r="H663" s="25">
        <f>H662+(OFFSET('data'!$C$20,0,$D$4)*F662-OFFSET('data'!$C$17,0,$D$4)*H662)*C662/60</f>
        <v>66.79880021925059</v>
      </c>
      <c r="I663" s="28">
        <f>$A663/60</f>
        <v>10.9666666666667</v>
      </c>
      <c r="J663" s="25">
        <f>F663/'data'!$C$15*1000</f>
        <v>1.7512003358447</v>
      </c>
      <c r="K663" s="25">
        <f>K662+'data'!$G$21*(J662-K662)/60*C662</f>
        <v>4.37361506613831</v>
      </c>
    </row>
    <row r="664" ht="20.05" customHeight="1">
      <c r="A664" s="22">
        <f>$A663+C663</f>
        <v>659</v>
      </c>
      <c r="B664" s="23"/>
      <c r="C664" s="24">
        <v>1</v>
      </c>
      <c r="D664" t="b" s="25">
        <f>D$4</f>
        <v>1</v>
      </c>
      <c r="E664" s="25">
        <v>0</v>
      </c>
      <c r="F664" s="25">
        <f>(E663/60+G664*'data'!$C$16+H664*OFFSET('data'!$C$17,0,$D$4)-F663*(OFFSET('data'!$C$18,0,$D$4)+'data'!$C$19+OFFSET('data'!$C$20,0,$D$4)))*C663/60+F663</f>
        <v>11.4527747359083</v>
      </c>
      <c r="G664" s="25">
        <f>G663+('data'!$C$19*F663-'data'!$C$16*G663)*C663/60</f>
        <v>98.02259309584799</v>
      </c>
      <c r="H664" s="25">
        <f>H663+(OFFSET('data'!$C$20,0,$D$4)*F663-OFFSET('data'!$C$17,0,$D$4)*H663)*C663/60</f>
        <v>66.816387306236</v>
      </c>
      <c r="I664" s="28">
        <f>$A664/60</f>
        <v>10.9833333333333</v>
      </c>
      <c r="J664" s="25">
        <f>F664/'data'!$C$15*1000</f>
        <v>1.74975685627879</v>
      </c>
      <c r="K664" s="25">
        <f>K663+'data'!$G$21*(J663-K663)/60*C663</f>
        <v>4.36744336348006</v>
      </c>
    </row>
    <row r="665" ht="20.05" customHeight="1">
      <c r="A665" s="22">
        <f>$A664+C664</f>
        <v>660</v>
      </c>
      <c r="B665" s="23"/>
      <c r="C665" s="24">
        <v>1</v>
      </c>
      <c r="D665" t="b" s="25">
        <f>D$4</f>
        <v>1</v>
      </c>
      <c r="E665" s="25">
        <v>0</v>
      </c>
      <c r="F665" s="25">
        <f>(E664/60+G665*'data'!$C$16+H665*OFFSET('data'!$C$17,0,$D$4)-F664*(OFFSET('data'!$C$18,0,$D$4)+'data'!$C$19+OFFSET('data'!$C$20,0,$D$4)))*C664/60+F664</f>
        <v>11.4433647911638</v>
      </c>
      <c r="G665" s="25">
        <f>G664+('data'!$C$19*F664-'data'!$C$16*G664)*C664/60</f>
        <v>97.9629049033265</v>
      </c>
      <c r="H665" s="25">
        <f>H664+(OFFSET('data'!$C$20,0,$D$4)*F664-OFFSET('data'!$C$17,0,$D$4)*H664)*C664/60</f>
        <v>66.8339543227557</v>
      </c>
      <c r="I665" s="28">
        <f>$A665/60</f>
        <v>11</v>
      </c>
      <c r="J665" s="25">
        <f>F665/'data'!$C$15*1000</f>
        <v>1.74831920333323</v>
      </c>
      <c r="K665" s="25">
        <f>K664+'data'!$G$21*(J664-K664)/60*C664</f>
        <v>4.36128278842366</v>
      </c>
    </row>
    <row r="666" ht="20.05" customHeight="1">
      <c r="A666" s="22">
        <f>$A665+C665</f>
        <v>661</v>
      </c>
      <c r="B666" s="23"/>
      <c r="C666" s="24">
        <v>1</v>
      </c>
      <c r="D666" t="b" s="25">
        <f>D$4</f>
        <v>1</v>
      </c>
      <c r="E666" s="25">
        <v>0</v>
      </c>
      <c r="F666" s="25">
        <f>(E665/60+G666*'data'!$C$16+H666*OFFSET('data'!$C$17,0,$D$4)-F665*(OFFSET('data'!$C$18,0,$D$4)+'data'!$C$19+OFFSET('data'!$C$20,0,$D$4)))*C665/60+F665</f>
        <v>11.4339925797285</v>
      </c>
      <c r="G666" s="25">
        <f>G665+('data'!$C$19*F665-'data'!$C$16*G665)*C665/60</f>
        <v>97.9032412812271</v>
      </c>
      <c r="H666" s="25">
        <f>H665+(OFFSET('data'!$C$20,0,$D$4)*F665-OFFSET('data'!$C$17,0,$D$4)*H665)*C665/60</f>
        <v>66.8515013459176</v>
      </c>
      <c r="I666" s="28">
        <f>$A666/60</f>
        <v>11.0166666666667</v>
      </c>
      <c r="J666" s="25">
        <f>F666/'data'!$C$15*1000</f>
        <v>1.74688731528902</v>
      </c>
      <c r="K666" s="25">
        <f>K665+'data'!$G$21*(J665-K665)/60*C665</f>
        <v>4.35513332849357</v>
      </c>
    </row>
    <row r="667" ht="20.05" customHeight="1">
      <c r="A667" s="22">
        <f>$A666+C666</f>
        <v>662</v>
      </c>
      <c r="B667" s="23"/>
      <c r="C667" s="24">
        <v>1</v>
      </c>
      <c r="D667" t="b" s="25">
        <f>D$4</f>
        <v>1</v>
      </c>
      <c r="E667" s="25">
        <v>0</v>
      </c>
      <c r="F667" s="25">
        <f>(E666/60+G667*'data'!$C$16+H667*OFFSET('data'!$C$17,0,$D$4)-F666*(OFFSET('data'!$C$18,0,$D$4)+'data'!$C$19+OFFSET('data'!$C$20,0,$D$4)))*C666/60+F666</f>
        <v>11.4246577023843</v>
      </c>
      <c r="G667" s="25">
        <f>G666+('data'!$C$19*F666-'data'!$C$16*G666)*C666/60</f>
        <v>97.84360238309991</v>
      </c>
      <c r="H667" s="25">
        <f>H666+(OFFSET('data'!$C$20,0,$D$4)*F666-OFFSET('data'!$C$17,0,$D$4)*H666)*C666/60</f>
        <v>66.8690284520232</v>
      </c>
      <c r="I667" s="28">
        <f>$A667/60</f>
        <v>11.0333333333333</v>
      </c>
      <c r="J667" s="25">
        <f>F667/'data'!$C$15*1000</f>
        <v>1.74546113115354</v>
      </c>
      <c r="K667" s="25">
        <f>K666+'data'!$G$21*(J666-K666)/60*C666</f>
        <v>4.34899497109833</v>
      </c>
    </row>
    <row r="668" ht="20.05" customHeight="1">
      <c r="A668" s="22">
        <f>$A667+C667</f>
        <v>663</v>
      </c>
      <c r="B668" s="23"/>
      <c r="C668" s="24">
        <v>1</v>
      </c>
      <c r="D668" t="b" s="25">
        <f>D$4</f>
        <v>1</v>
      </c>
      <c r="E668" s="25">
        <v>0</v>
      </c>
      <c r="F668" s="25">
        <f>(E667/60+G668*'data'!$C$16+H668*OFFSET('data'!$C$17,0,$D$4)-F667*(OFFSET('data'!$C$18,0,$D$4)+'data'!$C$19+OFFSET('data'!$C$20,0,$D$4)))*C667/60+F667</f>
        <v>11.4153597646112</v>
      </c>
      <c r="G668" s="25">
        <f>G667+('data'!$C$19*F667-'data'!$C$16*G667)*C667/60</f>
        <v>97.7839883603851</v>
      </c>
      <c r="H668" s="25">
        <f>H667+(OFFSET('data'!$C$20,0,$D$4)*F667-OFFSET('data'!$C$17,0,$D$4)*H667)*C667/60</f>
        <v>66.8865357165771</v>
      </c>
      <c r="I668" s="28">
        <f>$A668/60</f>
        <v>11.05</v>
      </c>
      <c r="J668" s="25">
        <f>F668/'data'!$C$15*1000</f>
        <v>1.74404059065197</v>
      </c>
      <c r="K668" s="25">
        <f>K667+'data'!$G$21*(J667-K667)/60*C667</f>
        <v>4.34286770353259</v>
      </c>
    </row>
    <row r="669" ht="20.05" customHeight="1">
      <c r="A669" s="22">
        <f>$A668+C668</f>
        <v>664</v>
      </c>
      <c r="B669" s="23"/>
      <c r="C669" s="24">
        <v>1</v>
      </c>
      <c r="D669" t="b" s="25">
        <f>D$4</f>
        <v>1</v>
      </c>
      <c r="E669" s="25">
        <v>0</v>
      </c>
      <c r="F669" s="25">
        <f>(E668/60+G669*'data'!$C$16+H669*OFFSET('data'!$C$17,0,$D$4)-F668*(OFFSET('data'!$C$18,0,$D$4)+'data'!$C$19+OFFSET('data'!$C$20,0,$D$4)))*C668/60+F668</f>
        <v>11.4060983765316</v>
      </c>
      <c r="G669" s="25">
        <f>G668+('data'!$C$19*F668-'data'!$C$16*G668)*C668/60</f>
        <v>97.72439936243831</v>
      </c>
      <c r="H669" s="25">
        <f>H668+(OFFSET('data'!$C$20,0,$D$4)*F668-OFFSET('data'!$C$17,0,$D$4)*H668)*C668/60</f>
        <v>66.9040232142964</v>
      </c>
      <c r="I669" s="28">
        <f>$A669/60</f>
        <v>11.0666666666667</v>
      </c>
      <c r="J669" s="25">
        <f>F669/'data'!$C$15*1000</f>
        <v>1.74262563421874</v>
      </c>
      <c r="K669" s="25">
        <f>K668+'data'!$G$21*(J668-K668)/60*C668</f>
        <v>4.33675151297904</v>
      </c>
    </row>
    <row r="670" ht="20.05" customHeight="1">
      <c r="A670" s="22">
        <f>$A669+C669</f>
        <v>665</v>
      </c>
      <c r="B670" s="23"/>
      <c r="C670" s="24">
        <v>1</v>
      </c>
      <c r="D670" t="b" s="25">
        <f>D$4</f>
        <v>1</v>
      </c>
      <c r="E670" s="25">
        <v>0</v>
      </c>
      <c r="F670" s="25">
        <f>(E669/60+G670*'data'!$C$16+H670*OFFSET('data'!$C$17,0,$D$4)-F669*(OFFSET('data'!$C$18,0,$D$4)+'data'!$C$19+OFFSET('data'!$C$20,0,$D$4)))*C669/60+F669</f>
        <v>11.3968731528555</v>
      </c>
      <c r="G670" s="25">
        <f>G669+('data'!$C$19*F669-'data'!$C$16*G669)*C669/60</f>
        <v>97.6648355365553</v>
      </c>
      <c r="H670" s="25">
        <f>H669+(OFFSET('data'!$C$20,0,$D$4)*F669-OFFSET('data'!$C$17,0,$D$4)*H669)*C669/60</f>
        <v>66.921491019120</v>
      </c>
      <c r="I670" s="28">
        <f>$A670/60</f>
        <v>11.0833333333333</v>
      </c>
      <c r="J670" s="25">
        <f>F670/'data'!$C$15*1000</f>
        <v>1.74121620298918</v>
      </c>
      <c r="K670" s="25">
        <f>K669+'data'!$G$21*(J669-K669)/60*C669</f>
        <v>4.33064638651035</v>
      </c>
    </row>
    <row r="671" ht="20.05" customHeight="1">
      <c r="A671" s="22">
        <f>$A670+C670</f>
        <v>666</v>
      </c>
      <c r="B671" s="23"/>
      <c r="C671" s="24">
        <v>1</v>
      </c>
      <c r="D671" t="b" s="25">
        <f>D$4</f>
        <v>1</v>
      </c>
      <c r="E671" s="25">
        <v>0</v>
      </c>
      <c r="F671" s="25">
        <f>(E670/60+G671*'data'!$C$16+H671*OFFSET('data'!$C$17,0,$D$4)-F670*(OFFSET('data'!$C$18,0,$D$4)+'data'!$C$19+OFFSET('data'!$C$20,0,$D$4)))*C670/60+F670</f>
        <v>11.3876837128259</v>
      </c>
      <c r="G671" s="25">
        <f>G670+('data'!$C$19*F670-'data'!$C$16*G670)*C670/60</f>
        <v>97.6052970279965</v>
      </c>
      <c r="H671" s="25">
        <f>H670+(OFFSET('data'!$C$20,0,$D$4)*F670-OFFSET('data'!$C$17,0,$D$4)*H670)*C670/60</f>
        <v>66.9389392042176</v>
      </c>
      <c r="I671" s="28">
        <f>$A671/60</f>
        <v>11.1</v>
      </c>
      <c r="J671" s="25">
        <f>F671/'data'!$C$15*1000</f>
        <v>1.73981223879116</v>
      </c>
      <c r="K671" s="25">
        <f>K670+'data'!$G$21*(J670-K670)/60*C670</f>
        <v>4.32455231109108</v>
      </c>
    </row>
    <row r="672" ht="20.05" customHeight="1">
      <c r="A672" s="22">
        <f>$A671+C671</f>
        <v>667</v>
      </c>
      <c r="B672" s="23"/>
      <c r="C672" s="24">
        <v>1</v>
      </c>
      <c r="D672" t="b" s="25">
        <f>D$4</f>
        <v>1</v>
      </c>
      <c r="E672" s="25">
        <v>0</v>
      </c>
      <c r="F672" s="25">
        <f>(E671/60+G672*'data'!$C$16+H672*OFFSET('data'!$C$17,0,$D$4)-F671*(OFFSET('data'!$C$18,0,$D$4)+'data'!$C$19+OFFSET('data'!$C$20,0,$D$4)))*C671/60+F671</f>
        <v>11.3785296801654</v>
      </c>
      <c r="G672" s="25">
        <f>G671+('data'!$C$19*F671-'data'!$C$16*G671)*C671/60</f>
        <v>97.54578398001161</v>
      </c>
      <c r="H672" s="25">
        <f>H671+(OFFSET('data'!$C$20,0,$D$4)*F671-OFFSET('data'!$C$17,0,$D$4)*H671)*C671/60</f>
        <v>66.9563678419989</v>
      </c>
      <c r="I672" s="28">
        <f>$A672/60</f>
        <v>11.1166666666667</v>
      </c>
      <c r="J672" s="25">
        <f>F672/'data'!$C$15*1000</f>
        <v>1.73841368413697</v>
      </c>
      <c r="K672" s="25">
        <f>K671+'data'!$G$21*(J671-K671)/60*C671</f>
        <v>4.31846927357957</v>
      </c>
    </row>
    <row r="673" ht="20.05" customHeight="1">
      <c r="A673" s="22">
        <f>$A672+C672</f>
        <v>668</v>
      </c>
      <c r="B673" s="23"/>
      <c r="C673" s="24">
        <v>1</v>
      </c>
      <c r="D673" t="b" s="25">
        <f>D$4</f>
        <v>1</v>
      </c>
      <c r="E673" s="25">
        <v>0</v>
      </c>
      <c r="F673" s="25">
        <f>(E672/60+G673*'data'!$C$16+H673*OFFSET('data'!$C$17,0,$D$4)-F672*(OFFSET('data'!$C$18,0,$D$4)+'data'!$C$19+OFFSET('data'!$C$20,0,$D$4)))*C672/60+F672</f>
        <v>11.369410683023</v>
      </c>
      <c r="G673" s="25">
        <f>G672+('data'!$C$19*F672-'data'!$C$16*G672)*C672/60</f>
        <v>97.4862965338633</v>
      </c>
      <c r="H673" s="25">
        <f>H672+(OFFSET('data'!$C$20,0,$D$4)*F672-OFFSET('data'!$C$17,0,$D$4)*H672)*C672/60</f>
        <v>66.9737770041224</v>
      </c>
      <c r="I673" s="28">
        <f>$A673/60</f>
        <v>11.1333333333333</v>
      </c>
      <c r="J673" s="25">
        <f>F673/'data'!$C$15*1000</f>
        <v>1.73702048221514</v>
      </c>
      <c r="K673" s="25">
        <f>K672+'data'!$G$21*(J672-K672)/60*C672</f>
        <v>4.31239726072978</v>
      </c>
    </row>
    <row r="674" ht="20.05" customHeight="1">
      <c r="A674" s="22">
        <f>$A673+C673</f>
        <v>669</v>
      </c>
      <c r="B674" s="23"/>
      <c r="C674" s="24">
        <v>1</v>
      </c>
      <c r="D674" t="b" s="25">
        <f>D$4</f>
        <v>1</v>
      </c>
      <c r="E674" s="25">
        <v>0</v>
      </c>
      <c r="F674" s="25">
        <f>(E673/60+G674*'data'!$C$16+H674*OFFSET('data'!$C$17,0,$D$4)-F673*(OFFSET('data'!$C$18,0,$D$4)+'data'!$C$19+OFFSET('data'!$C$20,0,$D$4)))*C673/60+F673</f>
        <v>11.3603263539217</v>
      </c>
      <c r="G674" s="25">
        <f>G673+('data'!$C$19*F673-'data'!$C$16*G673)*C673/60</f>
        <v>97.4268348288511</v>
      </c>
      <c r="H674" s="25">
        <f>H673+(OFFSET('data'!$C$20,0,$D$4)*F673-OFFSET('data'!$C$17,0,$D$4)*H673)*C673/60</f>
        <v>66.9911667615043</v>
      </c>
      <c r="I674" s="28">
        <f>$A674/60</f>
        <v>11.15</v>
      </c>
      <c r="J674" s="25">
        <f>F674/'data'!$C$15*1000</f>
        <v>1.73563257688248</v>
      </c>
      <c r="K674" s="25">
        <f>K673+'data'!$G$21*(J673-K673)/60*C673</f>
        <v>4.30633625919316</v>
      </c>
    </row>
    <row r="675" ht="20.05" customHeight="1">
      <c r="A675" s="22">
        <f>$A674+C674</f>
        <v>670</v>
      </c>
      <c r="B675" s="23"/>
      <c r="C675" s="24">
        <v>1</v>
      </c>
      <c r="D675" t="b" s="25">
        <f>D$4</f>
        <v>1</v>
      </c>
      <c r="E675" s="25">
        <v>0</v>
      </c>
      <c r="F675" s="25">
        <f>(E674/60+G675*'data'!$C$16+H675*OFFSET('data'!$C$17,0,$D$4)-F674*(OFFSET('data'!$C$18,0,$D$4)+'data'!$C$19+OFFSET('data'!$C$20,0,$D$4)))*C674/60+F674</f>
        <v>11.3512763297068</v>
      </c>
      <c r="G675" s="25">
        <f>G674+('data'!$C$19*F674-'data'!$C$16*G674)*C674/60</f>
        <v>97.36739900233481</v>
      </c>
      <c r="H675" s="25">
        <f>H674+(OFFSET('data'!$C$20,0,$D$4)*F674-OFFSET('data'!$C$17,0,$D$4)*H674)*C674/60</f>
        <v>67.0085371843272</v>
      </c>
      <c r="I675" s="28">
        <f>$A675/60</f>
        <v>11.1666666666667</v>
      </c>
      <c r="J675" s="25">
        <f>F675/'data'!$C$15*1000</f>
        <v>1.73424991265616</v>
      </c>
      <c r="K675" s="25">
        <f>K674+'data'!$G$21*(J674-K674)/60*C674</f>
        <v>4.30028625552043</v>
      </c>
    </row>
    <row r="676" ht="20.05" customHeight="1">
      <c r="A676" s="22">
        <f>$A675+C675</f>
        <v>671</v>
      </c>
      <c r="B676" s="23"/>
      <c r="C676" s="24">
        <v>1</v>
      </c>
      <c r="D676" t="b" s="25">
        <f>D$4</f>
        <v>1</v>
      </c>
      <c r="E676" s="25">
        <v>0</v>
      </c>
      <c r="F676" s="25">
        <f>(E675/60+G676*'data'!$C$16+H676*OFFSET('data'!$C$17,0,$D$4)-F675*(OFFSET('data'!$C$18,0,$D$4)+'data'!$C$19+OFFSET('data'!$C$20,0,$D$4)))*C675/60+F675</f>
        <v>11.3422602514945</v>
      </c>
      <c r="G676" s="25">
        <f>G675+('data'!$C$19*F675-'data'!$C$16*G675)*C675/60</f>
        <v>97.30798918975771</v>
      </c>
      <c r="H676" s="25">
        <f>H675+(OFFSET('data'!$C$20,0,$D$4)*F675-OFFSET('data'!$C$17,0,$D$4)*H675)*C675/60</f>
        <v>67.0258883420488</v>
      </c>
      <c r="I676" s="28">
        <f>$A676/60</f>
        <v>11.1833333333333</v>
      </c>
      <c r="J676" s="25">
        <f>F676/'data'!$C$15*1000</f>
        <v>1.73287243470584</v>
      </c>
      <c r="K676" s="25">
        <f>K675+'data'!$G$21*(J675-K675)/60*C675</f>
        <v>4.29424723616339</v>
      </c>
    </row>
    <row r="677" ht="20.05" customHeight="1">
      <c r="A677" s="22">
        <f>$A676+C676</f>
        <v>672</v>
      </c>
      <c r="B677" s="23"/>
      <c r="C677" s="24">
        <v>1</v>
      </c>
      <c r="D677" t="b" s="25">
        <f>D$4</f>
        <v>1</v>
      </c>
      <c r="E677" s="25">
        <v>0</v>
      </c>
      <c r="F677" s="25">
        <f>(E676/60+G677*'data'!$C$16+H677*OFFSET('data'!$C$17,0,$D$4)-F676*(OFFSET('data'!$C$18,0,$D$4)+'data'!$C$19+OFFSET('data'!$C$20,0,$D$4)))*C676/60+F676</f>
        <v>11.3332777646216</v>
      </c>
      <c r="G677" s="25">
        <f>G676+('data'!$C$19*F676-'data'!$C$16*G676)*C676/60</f>
        <v>97.2486055246693</v>
      </c>
      <c r="H677" s="25">
        <f>H676+(OFFSET('data'!$C$20,0,$D$4)*F676-OFFSET('data'!$C$17,0,$D$4)*H676)*C676/60</f>
        <v>67.04322030341019</v>
      </c>
      <c r="I677" s="28">
        <f>$A677/60</f>
        <v>11.2</v>
      </c>
      <c r="J677" s="25">
        <f>F677/'data'!$C$15*1000</f>
        <v>1.73150008884602</v>
      </c>
      <c r="K677" s="25">
        <f>K676+'data'!$G$21*(J676-K676)/60*C676</f>
        <v>4.28821918747668</v>
      </c>
    </row>
    <row r="678" ht="20.05" customHeight="1">
      <c r="A678" s="22">
        <f>$A677+C677</f>
        <v>673</v>
      </c>
      <c r="B678" s="23"/>
      <c r="C678" s="24">
        <v>1</v>
      </c>
      <c r="D678" t="b" s="25">
        <f>D$4</f>
        <v>1</v>
      </c>
      <c r="E678" s="25">
        <v>0</v>
      </c>
      <c r="F678" s="25">
        <f>(E677/60+G678*'data'!$C$16+H678*OFFSET('data'!$C$17,0,$D$4)-F677*(OFFSET('data'!$C$18,0,$D$4)+'data'!$C$19+OFFSET('data'!$C$20,0,$D$4)))*C677/60+F677</f>
        <v>11.3243285185953</v>
      </c>
      <c r="G678" s="25">
        <f>G677+('data'!$C$19*F677-'data'!$C$16*G677)*C677/60</f>
        <v>97.1892481387482</v>
      </c>
      <c r="H678" s="25">
        <f>H677+(OFFSET('data'!$C$20,0,$D$4)*F677-OFFSET('data'!$C$17,0,$D$4)*H677)*C677/60</f>
        <v>67.0605331364447</v>
      </c>
      <c r="I678" s="28">
        <f>$A678/60</f>
        <v>11.2166666666667</v>
      </c>
      <c r="J678" s="25">
        <f>F678/'data'!$C$15*1000</f>
        <v>1.73013282152835</v>
      </c>
      <c r="K678" s="25">
        <f>K677+'data'!$G$21*(J677-K677)/60*C677</f>
        <v>4.28220209571955</v>
      </c>
    </row>
    <row r="679" ht="20.05" customHeight="1">
      <c r="A679" s="22">
        <f>$A678+C678</f>
        <v>674</v>
      </c>
      <c r="B679" s="23"/>
      <c r="C679" s="24">
        <v>1</v>
      </c>
      <c r="D679" t="b" s="25">
        <f>D$4</f>
        <v>1</v>
      </c>
      <c r="E679" s="25">
        <v>0</v>
      </c>
      <c r="F679" s="25">
        <f>(E678/60+G679*'data'!$C$16+H679*OFFSET('data'!$C$17,0,$D$4)-F678*(OFFSET('data'!$C$18,0,$D$4)+'data'!$C$19+OFFSET('data'!$C$20,0,$D$4)))*C678/60+F678</f>
        <v>11.315412167044</v>
      </c>
      <c r="G679" s="25">
        <f>G678+('data'!$C$19*F678-'data'!$C$16*G678)*C678/60</f>
        <v>97.1299171618242</v>
      </c>
      <c r="H679" s="25">
        <f>H678+(OFFSET('data'!$C$20,0,$D$4)*F678-OFFSET('data'!$C$17,0,$D$4)*H678)*C678/60</f>
        <v>67.0778269084857</v>
      </c>
      <c r="I679" s="28">
        <f>$A679/60</f>
        <v>11.2333333333333</v>
      </c>
      <c r="J679" s="25">
        <f>F679/'data'!$C$15*1000</f>
        <v>1.72877057983412</v>
      </c>
      <c r="K679" s="25">
        <f>K678+'data'!$G$21*(J678-K678)/60*C678</f>
        <v>4.27619594705754</v>
      </c>
    </row>
    <row r="680" ht="20.05" customHeight="1">
      <c r="A680" s="22">
        <f>$A679+C679</f>
        <v>675</v>
      </c>
      <c r="B680" s="23"/>
      <c r="C680" s="24">
        <v>1</v>
      </c>
      <c r="D680" t="b" s="25">
        <f>D$4</f>
        <v>1</v>
      </c>
      <c r="E680" s="25">
        <v>0</v>
      </c>
      <c r="F680" s="25">
        <f>(E679/60+G680*'data'!$C$16+H680*OFFSET('data'!$C$17,0,$D$4)-F679*(OFFSET('data'!$C$18,0,$D$4)+'data'!$C$19+OFFSET('data'!$C$20,0,$D$4)))*C679/60+F679</f>
        <v>11.3065283676682</v>
      </c>
      <c r="G680" s="25">
        <f>G679+('data'!$C$19*F679-'data'!$C$16*G679)*C679/60</f>
        <v>97.0706127219005</v>
      </c>
      <c r="H680" s="25">
        <f>H679+(OFFSET('data'!$C$20,0,$D$4)*F679-OFFSET('data'!$C$17,0,$D$4)*H679)*C679/60</f>
        <v>67.0951016861751</v>
      </c>
      <c r="I680" s="28">
        <f>$A680/60</f>
        <v>11.25</v>
      </c>
      <c r="J680" s="25">
        <f>F680/'data'!$C$15*1000</f>
        <v>1.72741331146675</v>
      </c>
      <c r="K680" s="25">
        <f>K679+'data'!$G$21*(J679-K679)/60*C679</f>
        <v>4.27020072756423</v>
      </c>
    </row>
    <row r="681" ht="20.05" customHeight="1">
      <c r="A681" s="22">
        <f>$A680+C680</f>
        <v>676</v>
      </c>
      <c r="B681" s="23"/>
      <c r="C681" s="24">
        <v>1</v>
      </c>
      <c r="D681" t="b" s="25">
        <f>D$4</f>
        <v>1</v>
      </c>
      <c r="E681" s="25">
        <v>0</v>
      </c>
      <c r="F681" s="25">
        <f>(E680/60+G681*'data'!$C$16+H681*OFFSET('data'!$C$17,0,$D$4)-F680*(OFFSET('data'!$C$18,0,$D$4)+'data'!$C$19+OFFSET('data'!$C$20,0,$D$4)))*C680/60+F680</f>
        <v>11.2976767821926</v>
      </c>
      <c r="G681" s="25">
        <f>G680+('data'!$C$19*F680-'data'!$C$16*G680)*C680/60</f>
        <v>97.01133494517561</v>
      </c>
      <c r="H681" s="25">
        <f>H680+(OFFSET('data'!$C$20,0,$D$4)*F680-OFFSET('data'!$C$17,0,$D$4)*H680)*C680/60</f>
        <v>67.1123575354716</v>
      </c>
      <c r="I681" s="28">
        <f>$A681/60</f>
        <v>11.2666666666667</v>
      </c>
      <c r="J681" s="25">
        <f>F681/'data'!$C$15*1000</f>
        <v>1.72606096474449</v>
      </c>
      <c r="K681" s="25">
        <f>K680+'data'!$G$21*(J680-K680)/60*C680</f>
        <v>4.26421642322288</v>
      </c>
    </row>
    <row r="682" ht="20.05" customHeight="1">
      <c r="A682" s="22">
        <f>$A681+C681</f>
        <v>677</v>
      </c>
      <c r="B682" s="23"/>
      <c r="C682" s="24">
        <v>1</v>
      </c>
      <c r="D682" t="b" s="25">
        <f>D$4</f>
        <v>1</v>
      </c>
      <c r="E682" s="25">
        <v>0</v>
      </c>
      <c r="F682" s="25">
        <f>(E681/60+G682*'data'!$C$16+H682*OFFSET('data'!$C$17,0,$D$4)-F681*(OFFSET('data'!$C$18,0,$D$4)+'data'!$C$19+OFFSET('data'!$C$20,0,$D$4)))*C681/60+F681</f>
        <v>11.2888570763184</v>
      </c>
      <c r="G682" s="25">
        <f>G681+('data'!$C$19*F681-'data'!$C$16*G681)*C681/60</f>
        <v>96.9520839560648</v>
      </c>
      <c r="H682" s="25">
        <f>H681+(OFFSET('data'!$C$20,0,$D$4)*F681-OFFSET('data'!$C$17,0,$D$4)*H681)*C681/60</f>
        <v>67.1295945216584</v>
      </c>
      <c r="I682" s="28">
        <f>$A682/60</f>
        <v>11.2833333333333</v>
      </c>
      <c r="J682" s="25">
        <f>F682/'data'!$C$15*1000</f>
        <v>1.72471348859311</v>
      </c>
      <c r="K682" s="25">
        <f>K681+'data'!$G$21*(J681-K681)/60*C681</f>
        <v>4.25824301992812</v>
      </c>
    </row>
    <row r="683" ht="20.05" customHeight="1">
      <c r="A683" s="22">
        <f>$A682+C682</f>
        <v>678</v>
      </c>
      <c r="B683" s="23"/>
      <c r="C683" s="24">
        <v>1</v>
      </c>
      <c r="D683" t="b" s="25">
        <f>D$4</f>
        <v>1</v>
      </c>
      <c r="E683" s="25">
        <v>0</v>
      </c>
      <c r="F683" s="25">
        <f>(E682/60+G683*'data'!$C$16+H683*OFFSET('data'!$C$17,0,$D$4)-F682*(OFFSET('data'!$C$18,0,$D$4)+'data'!$C$19+OFFSET('data'!$C$20,0,$D$4)))*C682/60+F682</f>
        <v>11.280068919676</v>
      </c>
      <c r="G683" s="25">
        <f>G682+('data'!$C$19*F682-'data'!$C$16*G682)*C682/60</f>
        <v>96.8928598772215</v>
      </c>
      <c r="H683" s="25">
        <f>H682+(OFFSET('data'!$C$20,0,$D$4)*F682-OFFSET('data'!$C$17,0,$D$4)*H682)*C682/60</f>
        <v>67.14681270935139</v>
      </c>
      <c r="I683" s="28">
        <f>$A683/60</f>
        <v>11.3</v>
      </c>
      <c r="J683" s="25">
        <f>F683/'data'!$C$15*1000</f>
        <v>1.72337083253869</v>
      </c>
      <c r="K683" s="25">
        <f>K682+'data'!$G$21*(J682-K682)/60*C682</f>
        <v>4.25228050348757</v>
      </c>
    </row>
    <row r="684" ht="20.05" customHeight="1">
      <c r="A684" s="22">
        <f>$A683+C683</f>
        <v>679</v>
      </c>
      <c r="B684" s="23"/>
      <c r="C684" s="24">
        <v>1</v>
      </c>
      <c r="D684" t="b" s="25">
        <f>D$4</f>
        <v>1</v>
      </c>
      <c r="E684" s="25">
        <v>0</v>
      </c>
      <c r="F684" s="25">
        <f>(E683/60+G684*'data'!$C$16+H684*OFFSET('data'!$C$17,0,$D$4)-F683*(OFFSET('data'!$C$18,0,$D$4)+'data'!$C$19+OFFSET('data'!$C$20,0,$D$4)))*C683/60+F683</f>
        <v>11.2713119857787</v>
      </c>
      <c r="G684" s="25">
        <f>G683+('data'!$C$19*F683-'data'!$C$16*G683)*C683/60</f>
        <v>96.83366282955819</v>
      </c>
      <c r="H684" s="25">
        <f>H683+(OFFSET('data'!$C$20,0,$D$4)*F683-OFFSET('data'!$C$17,0,$D$4)*H683)*C683/60</f>
        <v>67.16401216250679</v>
      </c>
      <c r="I684" s="28">
        <f>$A684/60</f>
        <v>11.3166666666667</v>
      </c>
      <c r="J684" s="25">
        <f>F684/'data'!$C$15*1000</f>
        <v>1.72203294670053</v>
      </c>
      <c r="K684" s="25">
        <f>K683+'data'!$G$21*(J683-K683)/60*C683</f>
        <v>4.24632885962347</v>
      </c>
    </row>
    <row r="685" ht="20.05" customHeight="1">
      <c r="A685" s="22">
        <f>$A684+C684</f>
        <v>680</v>
      </c>
      <c r="B685" s="23"/>
      <c r="C685" s="24">
        <v>1</v>
      </c>
      <c r="D685" t="b" s="25">
        <f>D$4</f>
        <v>1</v>
      </c>
      <c r="E685" s="25">
        <v>0</v>
      </c>
      <c r="F685" s="25">
        <f>(E684/60+G685*'data'!$C$16+H685*OFFSET('data'!$C$17,0,$D$4)-F684*(OFFSET('data'!$C$18,0,$D$4)+'data'!$C$19+OFFSET('data'!$C$20,0,$D$4)))*C684/60+F684</f>
        <v>11.2625859519765</v>
      </c>
      <c r="G685" s="25">
        <f>G684+('data'!$C$19*F684-'data'!$C$16*G684)*C684/60</f>
        <v>96.77449293226751</v>
      </c>
      <c r="H685" s="25">
        <f>H684+(OFFSET('data'!$C$20,0,$D$4)*F684-OFFSET('data'!$C$17,0,$D$4)*H684)*C684/60</f>
        <v>67.1811929444291</v>
      </c>
      <c r="I685" s="28">
        <f>$A685/60</f>
        <v>11.3333333333333</v>
      </c>
      <c r="J685" s="25">
        <f>F685/'data'!$C$15*1000</f>
        <v>1.72069978178412</v>
      </c>
      <c r="K685" s="25">
        <f>K684+'data'!$G$21*(J684-K684)/60*C684</f>
        <v>4.24038807397426</v>
      </c>
    </row>
    <row r="686" ht="20.05" customHeight="1">
      <c r="A686" s="22">
        <f>$A685+C685</f>
        <v>681</v>
      </c>
      <c r="B686" s="23"/>
      <c r="C686" s="24">
        <v>1</v>
      </c>
      <c r="D686" t="b" s="25">
        <f>D$4</f>
        <v>1</v>
      </c>
      <c r="E686" s="25">
        <v>0</v>
      </c>
      <c r="F686" s="25">
        <f>(E685/60+G686*'data'!$C$16+H686*OFFSET('data'!$C$17,0,$D$4)-F685*(OFFSET('data'!$C$18,0,$D$4)+'data'!$C$19+OFFSET('data'!$C$20,0,$D$4)))*C685/60+F685</f>
        <v>11.253890499411</v>
      </c>
      <c r="G686" s="25">
        <f>G685+('data'!$C$19*F685-'data'!$C$16*G685)*C685/60</f>
        <v>96.7153503028424</v>
      </c>
      <c r="H686" s="25">
        <f>H685+(OFFSET('data'!$C$20,0,$D$4)*F685-OFFSET('data'!$C$17,0,$D$4)*H685)*C685/60</f>
        <v>67.1983551177785</v>
      </c>
      <c r="I686" s="28">
        <f>$A686/60</f>
        <v>11.35</v>
      </c>
      <c r="J686" s="25">
        <f>F686/'data'!$C$15*1000</f>
        <v>1.71937128907421</v>
      </c>
      <c r="K686" s="25">
        <f>K685+'data'!$G$21*(J685-K685)/60*C685</f>
        <v>4.23445813209617</v>
      </c>
    </row>
    <row r="687" ht="20.05" customHeight="1">
      <c r="A687" s="22">
        <f>$A686+C686</f>
        <v>682</v>
      </c>
      <c r="B687" s="23"/>
      <c r="C687" s="24">
        <v>1</v>
      </c>
      <c r="D687" t="b" s="25">
        <f>D$4</f>
        <v>1</v>
      </c>
      <c r="E687" s="25">
        <v>0</v>
      </c>
      <c r="F687" s="25">
        <f>(E686/60+G687*'data'!$C$16+H687*OFFSET('data'!$C$17,0,$D$4)-F686*(OFFSET('data'!$C$18,0,$D$4)+'data'!$C$19+OFFSET('data'!$C$20,0,$D$4)))*C686/60+F686</f>
        <v>11.2452253129701</v>
      </c>
      <c r="G687" s="25">
        <f>G686+('data'!$C$19*F686-'data'!$C$16*G686)*C686/60</f>
        <v>96.65623505709689</v>
      </c>
      <c r="H687" s="25">
        <f>H686+(OFFSET('data'!$C$20,0,$D$4)*F686-OFFSET('data'!$C$17,0,$D$4)*H686)*C686/60</f>
        <v>67.2154987445787</v>
      </c>
      <c r="I687" s="28">
        <f>$A687/60</f>
        <v>11.3666666666667</v>
      </c>
      <c r="J687" s="25">
        <f>F687/'data'!$C$15*1000</f>
        <v>1.71804742042792</v>
      </c>
      <c r="K687" s="25">
        <f>K686+'data'!$G$21*(J686-K686)/60*C686</f>
        <v>4.22853901946478</v>
      </c>
    </row>
    <row r="688" ht="20.05" customHeight="1">
      <c r="A688" s="22">
        <f>$A687+C687</f>
        <v>683</v>
      </c>
      <c r="B688" s="23"/>
      <c r="C688" s="24">
        <v>1</v>
      </c>
      <c r="D688" t="b" s="25">
        <f>D$4</f>
        <v>1</v>
      </c>
      <c r="E688" s="25">
        <v>0</v>
      </c>
      <c r="F688" s="25">
        <f>(E687/60+G688*'data'!$C$16+H688*OFFSET('data'!$C$17,0,$D$4)-F687*(OFFSET('data'!$C$18,0,$D$4)+'data'!$C$19+OFFSET('data'!$C$20,0,$D$4)))*C687/60+F687</f>
        <v>11.236590081244</v>
      </c>
      <c r="G688" s="25">
        <f>G687+('data'!$C$19*F687-'data'!$C$16*G687)*C687/60</f>
        <v>96.5971473091859</v>
      </c>
      <c r="H688" s="25">
        <f>H687+(OFFSET('data'!$C$20,0,$D$4)*F687-OFFSET('data'!$C$17,0,$D$4)*H687)*C687/60</f>
        <v>67.2326238862241</v>
      </c>
      <c r="I688" s="28">
        <f>$A688/60</f>
        <v>11.3833333333333</v>
      </c>
      <c r="J688" s="25">
        <f>F688/'data'!$C$15*1000</f>
        <v>1.71672812826801</v>
      </c>
      <c r="K688" s="25">
        <f>K687+'data'!$G$21*(J687-K687)/60*C687</f>
        <v>4.22263072147655</v>
      </c>
    </row>
    <row r="689" ht="20.05" customHeight="1">
      <c r="A689" s="22">
        <f>$A688+C688</f>
        <v>684</v>
      </c>
      <c r="B689" s="23"/>
      <c r="C689" s="24">
        <v>1</v>
      </c>
      <c r="D689" t="b" s="25">
        <f>D$4</f>
        <v>1</v>
      </c>
      <c r="E689" s="25">
        <v>0</v>
      </c>
      <c r="F689" s="25">
        <f>(E688/60+G689*'data'!$C$16+H689*OFFSET('data'!$C$17,0,$D$4)-F688*(OFFSET('data'!$C$18,0,$D$4)+'data'!$C$19+OFFSET('data'!$C$20,0,$D$4)))*C688/60+F688</f>
        <v>11.2279844964811</v>
      </c>
      <c r="G689" s="25">
        <f>G688+('data'!$C$19*F688-'data'!$C$16*G688)*C688/60</f>
        <v>96.53808717162499</v>
      </c>
      <c r="H689" s="25">
        <f>H688+(OFFSET('data'!$C$20,0,$D$4)*F688-OFFSET('data'!$C$17,0,$D$4)*H688)*C688/60</f>
        <v>67.24973060348751</v>
      </c>
      <c r="I689" s="28">
        <f>$A689/60</f>
        <v>11.4</v>
      </c>
      <c r="J689" s="25">
        <f>F689/'data'!$C$15*1000</f>
        <v>1.71541336557613</v>
      </c>
      <c r="K689" s="25">
        <f>K688+'data'!$G$21*(J688-K688)/60*C688</f>
        <v>4.21673322345033</v>
      </c>
    </row>
    <row r="690" ht="20.05" customHeight="1">
      <c r="A690" s="22">
        <f>$A689+C689</f>
        <v>685</v>
      </c>
      <c r="B690" s="23"/>
      <c r="C690" s="24">
        <v>1</v>
      </c>
      <c r="D690" t="b" s="25">
        <f>D$4</f>
        <v>1</v>
      </c>
      <c r="E690" s="25">
        <v>0</v>
      </c>
      <c r="F690" s="25">
        <f>(E689/60+G690*'data'!$C$16+H690*OFFSET('data'!$C$17,0,$D$4)-F689*(OFFSET('data'!$C$18,0,$D$4)+'data'!$C$19+OFFSET('data'!$C$20,0,$D$4)))*C689/60+F689</f>
        <v>11.2194082545449</v>
      </c>
      <c r="G690" s="25">
        <f>G689+('data'!$C$19*F689-'data'!$C$16*G689)*C689/60</f>
        <v>96.4790547553104</v>
      </c>
      <c r="H690" s="25">
        <f>H689+(OFFSET('data'!$C$20,0,$D$4)*F689-OFFSET('data'!$C$17,0,$D$4)*H689)*C689/60</f>
        <v>67.2668189565271</v>
      </c>
      <c r="I690" s="28">
        <f>$A690/60</f>
        <v>11.4166666666667</v>
      </c>
      <c r="J690" s="25">
        <f>F690/'data'!$C$15*1000</f>
        <v>1.71410308588628</v>
      </c>
      <c r="K690" s="25">
        <f>K689+'data'!$G$21*(J689-K689)/60*C689</f>
        <v>4.21084651062888</v>
      </c>
    </row>
    <row r="691" ht="20.05" customHeight="1">
      <c r="A691" s="22">
        <f>$A690+C690</f>
        <v>686</v>
      </c>
      <c r="B691" s="23"/>
      <c r="C691" s="24">
        <v>1</v>
      </c>
      <c r="D691" t="b" s="25">
        <f>D$4</f>
        <v>1</v>
      </c>
      <c r="E691" s="25">
        <v>0</v>
      </c>
      <c r="F691" s="25">
        <f>(E690/60+G691*'data'!$C$16+H691*OFFSET('data'!$C$17,0,$D$4)-F690*(OFFSET('data'!$C$18,0,$D$4)+'data'!$C$19+OFFSET('data'!$C$20,0,$D$4)))*C690/60+F690</f>
        <v>11.210861054871</v>
      </c>
      <c r="G691" s="25">
        <f>G690+('data'!$C$19*F690-'data'!$C$16*G690)*C690/60</f>
        <v>96.4200501695379</v>
      </c>
      <c r="H691" s="25">
        <f>H690+(OFFSET('data'!$C$20,0,$D$4)*F690-OFFSET('data'!$C$17,0,$D$4)*H690)*C690/60</f>
        <v>67.28388900489399</v>
      </c>
      <c r="I691" s="28">
        <f>$A691/60</f>
        <v>11.4333333333333</v>
      </c>
      <c r="J691" s="25">
        <f>F691/'data'!$C$15*1000</f>
        <v>1.71279724327815</v>
      </c>
      <c r="K691" s="25">
        <f>K690+'data'!$G$21*(J690-K690)/60*C690</f>
        <v>4.20497056818032</v>
      </c>
    </row>
    <row r="692" ht="20.05" customHeight="1">
      <c r="A692" s="22">
        <f>$A691+C691</f>
        <v>687</v>
      </c>
      <c r="B692" s="23"/>
      <c r="C692" s="24">
        <v>1</v>
      </c>
      <c r="D692" t="b" s="25">
        <f>D$4</f>
        <v>1</v>
      </c>
      <c r="E692" s="25">
        <v>0</v>
      </c>
      <c r="F692" s="25">
        <f>(E691/60+G692*'data'!$C$16+H692*OFFSET('data'!$C$17,0,$D$4)-F691*(OFFSET('data'!$C$18,0,$D$4)+'data'!$C$19+OFFSET('data'!$C$20,0,$D$4)))*C691/60+F691</f>
        <v>11.2023426004248</v>
      </c>
      <c r="G692" s="25">
        <f>G691+('data'!$C$19*F691-'data'!$C$16*G691)*C691/60</f>
        <v>96.3610735220222</v>
      </c>
      <c r="H692" s="25">
        <f>H691+(OFFSET('data'!$C$20,0,$D$4)*F691-OFFSET('data'!$C$17,0,$D$4)*H691)*C691/60</f>
        <v>67.30094080753901</v>
      </c>
      <c r="I692" s="28">
        <f>$A692/60</f>
        <v>11.45</v>
      </c>
      <c r="J692" s="25">
        <f>F692/'data'!$C$15*1000</f>
        <v>1.71149579237077</v>
      </c>
      <c r="K692" s="25">
        <f>K691+'data'!$G$21*(J691-K691)/60*C691</f>
        <v>4.19910538119961</v>
      </c>
    </row>
    <row r="693" ht="20.05" customHeight="1">
      <c r="A693" s="22">
        <f>$A692+C692</f>
        <v>688</v>
      </c>
      <c r="B693" s="23"/>
      <c r="C693" s="24">
        <v>1</v>
      </c>
      <c r="D693" t="b" s="25">
        <f>D$4</f>
        <v>1</v>
      </c>
      <c r="E693" s="25">
        <v>0</v>
      </c>
      <c r="F693" s="25">
        <f>(E692/60+G693*'data'!$C$16+H693*OFFSET('data'!$C$17,0,$D$4)-F692*(OFFSET('data'!$C$18,0,$D$4)+'data'!$C$19+OFFSET('data'!$C$20,0,$D$4)))*C692/60+F692</f>
        <v>11.193852597660</v>
      </c>
      <c r="G693" s="25">
        <f>G692+('data'!$C$19*F692-'data'!$C$16*G692)*C692/60</f>
        <v>96.30212491891599</v>
      </c>
      <c r="H693" s="25">
        <f>H692+(OFFSET('data'!$C$20,0,$D$4)*F692-OFFSET('data'!$C$17,0,$D$4)*H692)*C692/60</f>
        <v>67.3179744228199</v>
      </c>
      <c r="I693" s="28">
        <f>$A693/60</f>
        <v>11.4666666666667</v>
      </c>
      <c r="J693" s="25">
        <f>F693/'data'!$C$15*1000</f>
        <v>1.71019868831607</v>
      </c>
      <c r="K693" s="25">
        <f>K692+'data'!$G$21*(J692-K692)/60*C692</f>
        <v>4.193250934710</v>
      </c>
    </row>
    <row r="694" ht="20.05" customHeight="1">
      <c r="A694" s="22">
        <f>$A693+C693</f>
        <v>689</v>
      </c>
      <c r="B694" s="23"/>
      <c r="C694" s="24">
        <v>1</v>
      </c>
      <c r="D694" t="b" s="25">
        <f>D$4</f>
        <v>1</v>
      </c>
      <c r="E694" s="25">
        <v>0</v>
      </c>
      <c r="F694" s="25">
        <f>(E693/60+G694*'data'!$C$16+H694*OFFSET('data'!$C$17,0,$D$4)-F693*(OFFSET('data'!$C$18,0,$D$4)+'data'!$C$19+OFFSET('data'!$C$20,0,$D$4)))*C693/60+F693</f>
        <v>11.1853907564768</v>
      </c>
      <c r="G694" s="25">
        <f>G693+('data'!$C$19*F693-'data'!$C$16*G693)*C693/60</f>
        <v>96.2432044648283</v>
      </c>
      <c r="H694" s="25">
        <f>H693+(OFFSET('data'!$C$20,0,$D$4)*F693-OFFSET('data'!$C$17,0,$D$4)*H693)*C693/60</f>
        <v>67.3349899085084</v>
      </c>
      <c r="I694" s="28">
        <f>$A694/60</f>
        <v>11.4833333333333</v>
      </c>
      <c r="J694" s="25">
        <f>F694/'data'!$C$15*1000</f>
        <v>1.70890588679255</v>
      </c>
      <c r="K694" s="25">
        <f>K693+'data'!$G$21*(J693-K693)/60*C693</f>
        <v>4.18740721366442</v>
      </c>
    </row>
    <row r="695" ht="20.05" customHeight="1">
      <c r="A695" s="22">
        <f>$A694+C694</f>
        <v>690</v>
      </c>
      <c r="B695" s="23"/>
      <c r="C695" s="24">
        <v>1</v>
      </c>
      <c r="D695" t="b" s="25">
        <f>D$4</f>
        <v>1</v>
      </c>
      <c r="E695" s="25">
        <v>0</v>
      </c>
      <c r="F695" s="25">
        <f>(E694/60+G695*'data'!$C$16+H695*OFFSET('data'!$C$17,0,$D$4)-F694*(OFFSET('data'!$C$18,0,$D$4)+'data'!$C$19+OFFSET('data'!$C$20,0,$D$4)))*C694/60+F694</f>
        <v>11.1769567901817</v>
      </c>
      <c r="G695" s="25">
        <f>G694+('data'!$C$19*F694-'data'!$C$16*G694)*C694/60</f>
        <v>96.18431226284331</v>
      </c>
      <c r="H695" s="25">
        <f>H694+(OFFSET('data'!$C$20,0,$D$4)*F694-OFFSET('data'!$C$17,0,$D$4)*H694)*C694/60</f>
        <v>67.3519873217969</v>
      </c>
      <c r="I695" s="28">
        <f>$A695/60</f>
        <v>11.5</v>
      </c>
      <c r="J695" s="25">
        <f>F695/'data'!$C$15*1000</f>
        <v>1.70761734399914</v>
      </c>
      <c r="K695" s="25">
        <f>K694+'data'!$G$21*(J694-K694)/60*C694</f>
        <v>4.18157420294692</v>
      </c>
    </row>
    <row r="696" ht="20.05" customHeight="1">
      <c r="A696" s="22">
        <f>$A695+C695</f>
        <v>691</v>
      </c>
      <c r="B696" s="23"/>
      <c r="C696" s="24">
        <v>1</v>
      </c>
      <c r="D696" t="b" s="25">
        <f>D$4</f>
        <v>1</v>
      </c>
      <c r="E696" s="25">
        <v>0</v>
      </c>
      <c r="F696" s="25">
        <f>(E695/60+G696*'data'!$C$16+H696*OFFSET('data'!$C$17,0,$D$4)-F695*(OFFSET('data'!$C$18,0,$D$4)+'data'!$C$19+OFFSET('data'!$C$20,0,$D$4)))*C695/60+F695</f>
        <v>11.1685504154466</v>
      </c>
      <c r="G696" s="25">
        <f>G695+('data'!$C$19*F695-'data'!$C$16*G695)*C695/60</f>
        <v>96.1254484145383</v>
      </c>
      <c r="H696" s="25">
        <f>H695+(OFFSET('data'!$C$20,0,$D$4)*F695-OFFSET('data'!$C$17,0,$D$4)*H695)*C695/60</f>
        <v>67.36896671930531</v>
      </c>
      <c r="I696" s="28">
        <f>$A696/60</f>
        <v>11.5166666666667</v>
      </c>
      <c r="J696" s="25">
        <f>F696/'data'!$C$15*1000</f>
        <v>1.70633301664893</v>
      </c>
      <c r="K696" s="25">
        <f>K695+'data'!$G$21*(J695-K695)/60*C695</f>
        <v>4.17575188737403</v>
      </c>
    </row>
    <row r="697" ht="20.05" customHeight="1">
      <c r="A697" s="22">
        <f>$A696+C696</f>
        <v>692</v>
      </c>
      <c r="B697" s="23"/>
      <c r="C697" s="24">
        <v>1</v>
      </c>
      <c r="D697" t="b" s="25">
        <f>D$4</f>
        <v>1</v>
      </c>
      <c r="E697" s="25">
        <v>0</v>
      </c>
      <c r="F697" s="25">
        <f>(E696/60+G697*'data'!$C$16+H697*OFFSET('data'!$C$17,0,$D$4)-F696*(OFFSET('data'!$C$18,0,$D$4)+'data'!$C$19+OFFSET('data'!$C$20,0,$D$4)))*C696/60+F696</f>
        <v>11.1601713522692</v>
      </c>
      <c r="G697" s="25">
        <f>G696+('data'!$C$19*F696-'data'!$C$16*G696)*C696/60</f>
        <v>96.06661302000209</v>
      </c>
      <c r="H697" s="25">
        <f>H696+(OFFSET('data'!$C$20,0,$D$4)*F696-OFFSET('data'!$C$17,0,$D$4)*H696)*C696/60</f>
        <v>67.3859281570879</v>
      </c>
      <c r="I697" s="28">
        <f>$A697/60</f>
        <v>11.5333333333333</v>
      </c>
      <c r="J697" s="25">
        <f>F697/'data'!$C$15*1000</f>
        <v>1.7050528619631</v>
      </c>
      <c r="K697" s="25">
        <f>K696+'data'!$G$21*(J696-K696)/60*C696</f>
        <v>4.16994025169614</v>
      </c>
    </row>
    <row r="698" ht="20.05" customHeight="1">
      <c r="A698" s="22">
        <f>$A697+C697</f>
        <v>693</v>
      </c>
      <c r="B698" s="23"/>
      <c r="C698" s="24">
        <v>1</v>
      </c>
      <c r="D698" t="b" s="25">
        <f>D$4</f>
        <v>1</v>
      </c>
      <c r="E698" s="25">
        <v>0</v>
      </c>
      <c r="F698" s="25">
        <f>(E697/60+G698*'data'!$C$16+H698*OFFSET('data'!$C$17,0,$D$4)-F697*(OFFSET('data'!$C$18,0,$D$4)+'data'!$C$19+OFFSET('data'!$C$20,0,$D$4)))*C697/60+F697</f>
        <v>11.1518193239338</v>
      </c>
      <c r="G698" s="25">
        <f>G697+('data'!$C$19*F697-'data'!$C$16*G697)*C697/60</f>
        <v>96.0078061778523</v>
      </c>
      <c r="H698" s="25">
        <f>H697+(OFFSET('data'!$C$20,0,$D$4)*F697-OFFSET('data'!$C$17,0,$D$4)*H697)*C697/60</f>
        <v>67.4028716906396</v>
      </c>
      <c r="I698" s="28">
        <f>$A698/60</f>
        <v>11.55</v>
      </c>
      <c r="J698" s="25">
        <f>F698/'data'!$C$15*1000</f>
        <v>1.703776837665</v>
      </c>
      <c r="K698" s="25">
        <f>K697+'data'!$G$21*(J697-K697)/60*C697</f>
        <v>4.16413928059886</v>
      </c>
    </row>
    <row r="699" ht="20.05" customHeight="1">
      <c r="A699" s="22">
        <f>$A698+C698</f>
        <v>694</v>
      </c>
      <c r="B699" s="23"/>
      <c r="C699" s="24">
        <v>1</v>
      </c>
      <c r="D699" t="b" s="25">
        <f>D$4</f>
        <v>1</v>
      </c>
      <c r="E699" s="25">
        <v>0</v>
      </c>
      <c r="F699" s="25">
        <f>(E698/60+G699*'data'!$C$16+H699*OFFSET('data'!$C$17,0,$D$4)-F698*(OFFSET('data'!$C$18,0,$D$4)+'data'!$C$19+OFFSET('data'!$C$20,0,$D$4)))*C698/60+F698</f>
        <v>11.143494056972</v>
      </c>
      <c r="G699" s="25">
        <f>G698+('data'!$C$19*F698-'data'!$C$16*G698)*C698/60</f>
        <v>95.94902798525349</v>
      </c>
      <c r="H699" s="25">
        <f>H698+(OFFSET('data'!$C$20,0,$D$4)*F698-OFFSET('data'!$C$17,0,$D$4)*H698)*C698/60</f>
        <v>67.419797374903</v>
      </c>
      <c r="I699" s="28">
        <f>$A699/60</f>
        <v>11.5666666666667</v>
      </c>
      <c r="J699" s="25">
        <f>F699/'data'!$C$15*1000</f>
        <v>1.70250490197408</v>
      </c>
      <c r="K699" s="25">
        <f>K698+'data'!$G$21*(J698-K698)/60*C698</f>
        <v>4.15834895870434</v>
      </c>
    </row>
    <row r="700" ht="20.05" customHeight="1">
      <c r="A700" s="22">
        <f>$A699+C699</f>
        <v>695</v>
      </c>
      <c r="B700" s="23"/>
      <c r="C700" s="24">
        <v>1</v>
      </c>
      <c r="D700" t="b" s="25">
        <f>D$4</f>
        <v>1</v>
      </c>
      <c r="E700" s="25">
        <v>0</v>
      </c>
      <c r="F700" s="25">
        <f>(E699/60+G700*'data'!$C$16+H700*OFFSET('data'!$C$17,0,$D$4)-F699*(OFFSET('data'!$C$18,0,$D$4)+'data'!$C$19+OFFSET('data'!$C$20,0,$D$4)))*C699/60+F699</f>
        <v>11.1351952811246</v>
      </c>
      <c r="G700" s="25">
        <f>G699+('data'!$C$19*F699-'data'!$C$16*G699)*C699/60</f>
        <v>95.89027853793429</v>
      </c>
      <c r="H700" s="25">
        <f>H699+(OFFSET('data'!$C$20,0,$D$4)*F699-OFFSET('data'!$C$17,0,$D$4)*H699)*C699/60</f>
        <v>67.43670526427459</v>
      </c>
      <c r="I700" s="28">
        <f>$A700/60</f>
        <v>11.5833333333333</v>
      </c>
      <c r="J700" s="25">
        <f>F700/'data'!$C$15*1000</f>
        <v>1.70123701360007</v>
      </c>
      <c r="K700" s="25">
        <f>K699+'data'!$G$21*(J699-K699)/60*C699</f>
        <v>4.1525692705726</v>
      </c>
    </row>
    <row r="701" ht="20.05" customHeight="1">
      <c r="A701" s="22">
        <f>$A700+C700</f>
        <v>696</v>
      </c>
      <c r="B701" s="23"/>
      <c r="C701" s="24">
        <v>1</v>
      </c>
      <c r="D701" t="b" s="25">
        <f>D$4</f>
        <v>1</v>
      </c>
      <c r="E701" s="25">
        <v>0</v>
      </c>
      <c r="F701" s="25">
        <f>(E700/60+G701*'data'!$C$16+H701*OFFSET('data'!$C$17,0,$D$4)-F700*(OFFSET('data'!$C$18,0,$D$4)+'data'!$C$19+OFFSET('data'!$C$20,0,$D$4)))*C700/60+F700</f>
        <v>11.1269227293033</v>
      </c>
      <c r="G701" s="25">
        <f>G700+('data'!$C$19*F700-'data'!$C$16*G700)*C700/60</f>
        <v>95.8315579302046</v>
      </c>
      <c r="H701" s="25">
        <f>H700+(OFFSET('data'!$C$20,0,$D$4)*F700-OFFSET('data'!$C$17,0,$D$4)*H700)*C700/60</f>
        <v>67.45359541261099</v>
      </c>
      <c r="I701" s="28">
        <f>$A701/60</f>
        <v>11.6</v>
      </c>
      <c r="J701" s="25">
        <f>F701/'data'!$C$15*1000</f>
        <v>1.69997313173721</v>
      </c>
      <c r="K701" s="25">
        <f>K700+'data'!$G$21*(J700-K700)/60*C700</f>
        <v>4.14680020070281</v>
      </c>
    </row>
    <row r="702" ht="20.05" customHeight="1">
      <c r="A702" s="22">
        <f>$A701+C701</f>
        <v>697</v>
      </c>
      <c r="B702" s="23"/>
      <c r="C702" s="24">
        <v>1</v>
      </c>
      <c r="D702" t="b" s="25">
        <f>D$4</f>
        <v>1</v>
      </c>
      <c r="E702" s="25">
        <v>0</v>
      </c>
      <c r="F702" s="25">
        <f>(E701/60+G702*'data'!$C$16+H702*OFFSET('data'!$C$17,0,$D$4)-F701*(OFFSET('data'!$C$18,0,$D$4)+'data'!$C$19+OFFSET('data'!$C$20,0,$D$4)))*C701/60+F701</f>
        <v>11.1186761375534</v>
      </c>
      <c r="G702" s="25">
        <f>G701+('data'!$C$19*F701-'data'!$C$16*G701)*C701/60</f>
        <v>95.7728662549726</v>
      </c>
      <c r="H702" s="25">
        <f>H701+(OFFSET('data'!$C$20,0,$D$4)*F701-OFFSET('data'!$C$17,0,$D$4)*H701)*C701/60</f>
        <v>67.47046787323561</v>
      </c>
      <c r="I702" s="28">
        <f>$A702/60</f>
        <v>11.6166666666667</v>
      </c>
      <c r="J702" s="25">
        <f>F702/'data'!$C$15*1000</f>
        <v>1.69871321605842</v>
      </c>
      <c r="K702" s="25">
        <f>K701+'data'!$G$21*(J701-K701)/60*C701</f>
        <v>4.1410417335346</v>
      </c>
    </row>
    <row r="703" ht="20.05" customHeight="1">
      <c r="A703" s="22">
        <f>$A702+C702</f>
        <v>698</v>
      </c>
      <c r="B703" s="23"/>
      <c r="C703" s="24">
        <v>1</v>
      </c>
      <c r="D703" t="b" s="25">
        <f>D$4</f>
        <v>1</v>
      </c>
      <c r="E703" s="25">
        <v>0</v>
      </c>
      <c r="F703" s="25">
        <f>(E702/60+G703*'data'!$C$16+H703*OFFSET('data'!$C$17,0,$D$4)-F702*(OFFSET('data'!$C$18,0,$D$4)+'data'!$C$19+OFFSET('data'!$C$20,0,$D$4)))*C702/60+F702</f>
        <v>11.1104552450167</v>
      </c>
      <c r="G703" s="25">
        <f>G702+('data'!$C$19*F702-'data'!$C$16*G702)*C702/60</f>
        <v>95.7142036037617</v>
      </c>
      <c r="H703" s="25">
        <f>H702+(OFFSET('data'!$C$20,0,$D$4)*F702-OFFSET('data'!$C$17,0,$D$4)*H702)*C702/60</f>
        <v>67.48732269894469</v>
      </c>
      <c r="I703" s="28">
        <f>$A703/60</f>
        <v>11.6333333333333</v>
      </c>
      <c r="J703" s="25">
        <f>F703/'data'!$C$15*1000</f>
        <v>1.69745722670977</v>
      </c>
      <c r="K703" s="25">
        <f>K702+'data'!$G$21*(J702-K702)/60*C702</f>
        <v>4.1352938534493</v>
      </c>
    </row>
    <row r="704" ht="20.05" customHeight="1">
      <c r="A704" s="22">
        <f>$A703+C703</f>
        <v>699</v>
      </c>
      <c r="B704" s="23"/>
      <c r="C704" s="24">
        <v>1</v>
      </c>
      <c r="D704" t="b" s="25">
        <f>D$4</f>
        <v>1</v>
      </c>
      <c r="E704" s="25">
        <v>0</v>
      </c>
      <c r="F704" s="25">
        <f>(E703/60+G704*'data'!$C$16+H704*OFFSET('data'!$C$17,0,$D$4)-F703*(OFFSET('data'!$C$18,0,$D$4)+'data'!$C$19+OFFSET('data'!$C$20,0,$D$4)))*C703/60+F703</f>
        <v>11.1022597938945</v>
      </c>
      <c r="G704" s="25">
        <f>G703+('data'!$C$19*F703-'data'!$C$16*G703)*C703/60</f>
        <v>95.65557006672699</v>
      </c>
      <c r="H704" s="25">
        <f>H703+(OFFSET('data'!$C$20,0,$D$4)*F703-OFFSET('data'!$C$17,0,$D$4)*H703)*C703/60</f>
        <v>67.5041599420137</v>
      </c>
      <c r="I704" s="28">
        <f>$A704/60</f>
        <v>11.65</v>
      </c>
      <c r="J704" s="25">
        <f>F704/'data'!$C$15*1000</f>
        <v>1.69620512430472</v>
      </c>
      <c r="K704" s="25">
        <f>K703+'data'!$G$21*(J703-K703)/60*C703</f>
        <v>4.12955654477122</v>
      </c>
    </row>
    <row r="705" ht="20.05" customHeight="1">
      <c r="A705" s="22">
        <f>$A704+C704</f>
        <v>700</v>
      </c>
      <c r="B705" s="23"/>
      <c r="C705" s="24">
        <v>1</v>
      </c>
      <c r="D705" t="b" s="25">
        <f>D$4</f>
        <v>1</v>
      </c>
      <c r="E705" s="25">
        <v>0</v>
      </c>
      <c r="F705" s="25">
        <f>(E704/60+G705*'data'!$C$16+H705*OFFSET('data'!$C$17,0,$D$4)-F704*(OFFSET('data'!$C$18,0,$D$4)+'data'!$C$19+OFFSET('data'!$C$20,0,$D$4)))*C704/60+F704</f>
        <v>11.0940895294119</v>
      </c>
      <c r="G705" s="25">
        <f>G704+('data'!$C$19*F704-'data'!$C$16*G704)*C704/60</f>
        <v>95.59696573267161</v>
      </c>
      <c r="H705" s="25">
        <f>H704+(OFFSET('data'!$C$20,0,$D$4)*F704-OFFSET('data'!$C$17,0,$D$4)*H704)*C704/60</f>
        <v>67.520979654203</v>
      </c>
      <c r="I705" s="28">
        <f>$A705/60</f>
        <v>11.6666666666667</v>
      </c>
      <c r="J705" s="25">
        <f>F705/'data'!$C$15*1000</f>
        <v>1.69495686991871</v>
      </c>
      <c r="K705" s="25">
        <f>K704+'data'!$G$21*(J704-K704)/60*C704</f>
        <v>4.12382979176885</v>
      </c>
    </row>
    <row r="706" ht="20.05" customHeight="1">
      <c r="A706" s="22">
        <f>$A705+C705</f>
        <v>701</v>
      </c>
      <c r="B706" s="23"/>
      <c r="C706" s="24">
        <v>1</v>
      </c>
      <c r="D706" t="b" s="25">
        <f>D$4</f>
        <v>1</v>
      </c>
      <c r="E706" s="25">
        <v>0</v>
      </c>
      <c r="F706" s="25">
        <f>(E705/60+G706*'data'!$C$16+H706*OFFSET('data'!$C$17,0,$D$4)-F705*(OFFSET('data'!$C$18,0,$D$4)+'data'!$C$19+OFFSET('data'!$C$20,0,$D$4)))*C705/60+F705</f>
        <v>11.0859441997815</v>
      </c>
      <c r="G706" s="25">
        <f>G705+('data'!$C$19*F705-'data'!$C$16*G705)*C705/60</f>
        <v>95.53839068906289</v>
      </c>
      <c r="H706" s="25">
        <f>H705+(OFFSET('data'!$C$20,0,$D$4)*F705-OFFSET('data'!$C$17,0,$D$4)*H705)*C705/60</f>
        <v>67.53778188676429</v>
      </c>
      <c r="I706" s="28">
        <f>$A706/60</f>
        <v>11.6833333333333</v>
      </c>
      <c r="J706" s="25">
        <f>F706/'data'!$C$15*1000</f>
        <v>1.69371242508363</v>
      </c>
      <c r="K706" s="25">
        <f>K705+'data'!$G$21*(J705-K705)/60*C705</f>
        <v>4.11811357865611</v>
      </c>
    </row>
    <row r="707" ht="20.05" customHeight="1">
      <c r="A707" s="22">
        <f>$A706+C706</f>
        <v>702</v>
      </c>
      <c r="B707" s="23"/>
      <c r="C707" s="24">
        <v>1</v>
      </c>
      <c r="D707" t="b" s="25">
        <f>D$4</f>
        <v>1</v>
      </c>
      <c r="E707" s="25">
        <v>0</v>
      </c>
      <c r="F707" s="25">
        <f>(E706/60+G707*'data'!$C$16+H707*OFFSET('data'!$C$17,0,$D$4)-F706*(OFFSET('data'!$C$18,0,$D$4)+'data'!$C$19+OFFSET('data'!$C$20,0,$D$4)))*C706/60+F706</f>
        <v>11.0778235561683</v>
      </c>
      <c r="G707" s="25">
        <f>G706+('data'!$C$19*F706-'data'!$C$16*G706)*C706/60</f>
        <v>95.47984502204859</v>
      </c>
      <c r="H707" s="25">
        <f>H706+(OFFSET('data'!$C$20,0,$D$4)*F706-OFFSET('data'!$C$17,0,$D$4)*H706)*C706/60</f>
        <v>67.55456669044651</v>
      </c>
      <c r="I707" s="28">
        <f>$A707/60</f>
        <v>11.7</v>
      </c>
      <c r="J707" s="25">
        <f>F707/'data'!$C$15*1000</f>
        <v>1.69247175178242</v>
      </c>
      <c r="K707" s="25">
        <f>K706+'data'!$G$21*(J706-K706)/60*C706</f>
        <v>4.11240788959353</v>
      </c>
    </row>
    <row r="708" ht="20.05" customHeight="1">
      <c r="A708" s="22">
        <f>$A707+C707</f>
        <v>703</v>
      </c>
      <c r="B708" s="23"/>
      <c r="C708" s="24">
        <v>1</v>
      </c>
      <c r="D708" t="b" s="25">
        <f>D$4</f>
        <v>1</v>
      </c>
      <c r="E708" s="25">
        <v>0</v>
      </c>
      <c r="F708" s="25">
        <f>(E707/60+G708*'data'!$C$16+H708*OFFSET('data'!$C$17,0,$D$4)-F707*(OFFSET('data'!$C$18,0,$D$4)+'data'!$C$19+OFFSET('data'!$C$20,0,$D$4)))*C707/60+F707</f>
        <v>11.0697273526548</v>
      </c>
      <c r="G708" s="25">
        <f>G707+('data'!$C$19*F707-'data'!$C$16*G707)*C707/60</f>
        <v>95.42132881647269</v>
      </c>
      <c r="H708" s="25">
        <f>H707+(OFFSET('data'!$C$20,0,$D$4)*F707-OFFSET('data'!$C$17,0,$D$4)*H707)*C707/60</f>
        <v>67.5713341155015</v>
      </c>
      <c r="I708" s="28">
        <f>$A708/60</f>
        <v>11.7166666666667</v>
      </c>
      <c r="J708" s="25">
        <f>F708/'data'!$C$15*1000</f>
        <v>1.69123481244377</v>
      </c>
      <c r="K708" s="25">
        <f>K707+'data'!$G$21*(J707-K707)/60*C707</f>
        <v>4.10671270868945</v>
      </c>
    </row>
    <row r="709" ht="20.05" customHeight="1">
      <c r="A709" s="22">
        <f>$A708+C708</f>
        <v>704</v>
      </c>
      <c r="B709" s="23"/>
      <c r="C709" s="24">
        <v>1</v>
      </c>
      <c r="D709" t="b" s="25">
        <f>D$4</f>
        <v>1</v>
      </c>
      <c r="E709" s="25">
        <v>0</v>
      </c>
      <c r="F709" s="25">
        <f>(E708/60+G709*'data'!$C$16+H709*OFFSET('data'!$C$17,0,$D$4)-F708*(OFFSET('data'!$C$18,0,$D$4)+'data'!$C$19+OFFSET('data'!$C$20,0,$D$4)))*C708/60+F708</f>
        <v>11.0616553462062</v>
      </c>
      <c r="G709" s="25">
        <f>G708+('data'!$C$19*F708-'data'!$C$16*G708)*C708/60</f>
        <v>95.3628421558907</v>
      </c>
      <c r="H709" s="25">
        <f>H708+(OFFSET('data'!$C$20,0,$D$4)*F708-OFFSET('data'!$C$17,0,$D$4)*H708)*C708/60</f>
        <v>67.588084211690</v>
      </c>
      <c r="I709" s="28">
        <f>$A709/60</f>
        <v>11.7333333333333</v>
      </c>
      <c r="J709" s="25">
        <f>F709/'data'!$C$15*1000</f>
        <v>1.69000156993677</v>
      </c>
      <c r="K709" s="25">
        <f>K708+'data'!$G$21*(J708-K708)/60*C708</f>
        <v>4.10102802000119</v>
      </c>
    </row>
    <row r="710" ht="20.05" customHeight="1">
      <c r="A710" s="22">
        <f>$A709+C709</f>
        <v>705</v>
      </c>
      <c r="B710" s="23"/>
      <c r="C710" s="24">
        <v>1</v>
      </c>
      <c r="D710" t="b" s="25">
        <f>D$4</f>
        <v>1</v>
      </c>
      <c r="E710" s="25">
        <v>0</v>
      </c>
      <c r="F710" s="25">
        <f>(E709/60+G710*'data'!$C$16+H710*OFFSET('data'!$C$17,0,$D$4)-F709*(OFFSET('data'!$C$18,0,$D$4)+'data'!$C$19+OFFSET('data'!$C$20,0,$D$4)))*C709/60+F709</f>
        <v>11.0536072966364</v>
      </c>
      <c r="G710" s="25">
        <f>G709+('data'!$C$19*F709-'data'!$C$16*G709)*C709/60</f>
        <v>95.3043851225854</v>
      </c>
      <c r="H710" s="25">
        <f>H709+(OFFSET('data'!$C$20,0,$D$4)*F709-OFFSET('data'!$C$17,0,$D$4)*H709)*C709/60</f>
        <v>67.6048170282874</v>
      </c>
      <c r="I710" s="28">
        <f>$A710/60</f>
        <v>11.75</v>
      </c>
      <c r="J710" s="25">
        <f>F710/'data'!$C$15*1000</f>
        <v>1.68877198756576</v>
      </c>
      <c r="K710" s="25">
        <f>K709+'data'!$G$21*(J709-K709)/60*C709</f>
        <v>4.09535380753621</v>
      </c>
    </row>
    <row r="711" ht="20.05" customHeight="1">
      <c r="A711" s="22">
        <f>$A710+C710</f>
        <v>706</v>
      </c>
      <c r="B711" s="23"/>
      <c r="C711" s="24">
        <v>1</v>
      </c>
      <c r="D711" t="b" s="25">
        <f>D$4</f>
        <v>1</v>
      </c>
      <c r="E711" s="25">
        <v>0</v>
      </c>
      <c r="F711" s="25">
        <f>(E710/60+G711*'data'!$C$16+H711*OFFSET('data'!$C$17,0,$D$4)-F710*(OFFSET('data'!$C$18,0,$D$4)+'data'!$C$19+OFFSET('data'!$C$20,0,$D$4)))*C710/60+F710</f>
        <v>11.0455829665745</v>
      </c>
      <c r="G711" s="25">
        <f>G710+('data'!$C$19*F710-'data'!$C$16*G710)*C710/60</f>
        <v>95.24595779758219</v>
      </c>
      <c r="H711" s="25">
        <f>H710+(OFFSET('data'!$C$20,0,$D$4)*F710-OFFSET('data'!$C$17,0,$D$4)*H710)*C710/60</f>
        <v>67.6215326140895</v>
      </c>
      <c r="I711" s="28">
        <f>$A711/60</f>
        <v>11.7666666666667</v>
      </c>
      <c r="J711" s="25">
        <f>F711/'data'!$C$15*1000</f>
        <v>1.68754602906517</v>
      </c>
      <c r="K711" s="25">
        <f>K710+'data'!$G$21*(J710-K710)/60*C710</f>
        <v>4.08969005525323</v>
      </c>
    </row>
    <row r="712" ht="20.05" customHeight="1">
      <c r="A712" s="22">
        <f>$A711+C711</f>
        <v>707</v>
      </c>
      <c r="B712" s="23"/>
      <c r="C712" s="24">
        <v>1</v>
      </c>
      <c r="D712" t="b" s="25">
        <f>D$4</f>
        <v>1</v>
      </c>
      <c r="E712" s="25">
        <v>0</v>
      </c>
      <c r="F712" s="25">
        <f>(E711/60+G712*'data'!$C$16+H712*OFFSET('data'!$C$17,0,$D$4)-F711*(OFFSET('data'!$C$18,0,$D$4)+'data'!$C$19+OFFSET('data'!$C$20,0,$D$4)))*C711/60+F711</f>
        <v>11.037582121431</v>
      </c>
      <c r="G712" s="25">
        <f>G711+('data'!$C$19*F711-'data'!$C$16*G711)*C711/60</f>
        <v>95.1875602606638</v>
      </c>
      <c r="H712" s="25">
        <f>H711+(OFFSET('data'!$C$20,0,$D$4)*F711-OFFSET('data'!$C$17,0,$D$4)*H711)*C711/60</f>
        <v>67.63823101741779</v>
      </c>
      <c r="I712" s="28">
        <f>$A712/60</f>
        <v>11.7833333333333</v>
      </c>
      <c r="J712" s="25">
        <f>F712/'data'!$C$15*1000</f>
        <v>1.68632365859437</v>
      </c>
      <c r="K712" s="25">
        <f>K711+'data'!$G$21*(J711-K711)/60*C711</f>
        <v>4.08403674706339</v>
      </c>
    </row>
    <row r="713" ht="20.05" customHeight="1">
      <c r="A713" s="22">
        <f>$A712+C712</f>
        <v>708</v>
      </c>
      <c r="B713" s="23"/>
      <c r="C713" s="24">
        <v>1</v>
      </c>
      <c r="D713" t="b" s="25">
        <f>D$4</f>
        <v>1</v>
      </c>
      <c r="E713" s="25">
        <v>0</v>
      </c>
      <c r="F713" s="25">
        <f>(E712/60+G713*'data'!$C$16+H713*OFFSET('data'!$C$17,0,$D$4)-F712*(OFFSET('data'!$C$18,0,$D$4)+'data'!$C$19+OFFSET('data'!$C$20,0,$D$4)))*C712/60+F712</f>
        <v>11.0296045293654</v>
      </c>
      <c r="G713" s="25">
        <f>G712+('data'!$C$19*F712-'data'!$C$16*G712)*C712/60</f>
        <v>95.1291925903855</v>
      </c>
      <c r="H713" s="25">
        <f>H712+(OFFSET('data'!$C$20,0,$D$4)*F712-OFFSET('data'!$C$17,0,$D$4)*H712)*C712/60</f>
        <v>67.6549122861253</v>
      </c>
      <c r="I713" s="28">
        <f>$A713/60</f>
        <v>11.8</v>
      </c>
      <c r="J713" s="25">
        <f>F713/'data'!$C$15*1000</f>
        <v>1.68510484073274</v>
      </c>
      <c r="K713" s="25">
        <f>K712+'data'!$G$21*(J712-K712)/60*C712</f>
        <v>4.07839386683133</v>
      </c>
    </row>
    <row r="714" ht="20.05" customHeight="1">
      <c r="A714" s="22">
        <f>$A713+C713</f>
        <v>709</v>
      </c>
      <c r="B714" s="23"/>
      <c r="C714" s="24">
        <v>1</v>
      </c>
      <c r="D714" t="b" s="25">
        <f>D$4</f>
        <v>1</v>
      </c>
      <c r="E714" s="25">
        <v>0</v>
      </c>
      <c r="F714" s="25">
        <f>(E713/60+G714*'data'!$C$16+H714*OFFSET('data'!$C$17,0,$D$4)-F713*(OFFSET('data'!$C$18,0,$D$4)+'data'!$C$19+OFFSET('data'!$C$20,0,$D$4)))*C713/60+F713</f>
        <v>11.0216499612531</v>
      </c>
      <c r="G714" s="25">
        <f>G713+('data'!$C$19*F713-'data'!$C$16*G713)*C713/60</f>
        <v>95.0708548640898</v>
      </c>
      <c r="H714" s="25">
        <f>H713+(OFFSET('data'!$C$20,0,$D$4)*F713-OFFSET('data'!$C$17,0,$D$4)*H713)*C713/60</f>
        <v>67.67157646760199</v>
      </c>
      <c r="I714" s="28">
        <f>$A714/60</f>
        <v>11.8166666666667</v>
      </c>
      <c r="J714" s="25">
        <f>F714/'data'!$C$15*1000</f>
        <v>1.68388954047458</v>
      </c>
      <c r="K714" s="25">
        <f>K713+'data'!$G$21*(J713-K713)/60*C713</f>
        <v>4.07276139837632</v>
      </c>
    </row>
    <row r="715" ht="20.05" customHeight="1">
      <c r="A715" s="22">
        <f>$A714+C714</f>
        <v>710</v>
      </c>
      <c r="B715" s="23"/>
      <c r="C715" s="24">
        <v>1</v>
      </c>
      <c r="D715" t="b" s="25">
        <f>D$4</f>
        <v>1</v>
      </c>
      <c r="E715" s="25">
        <v>0</v>
      </c>
      <c r="F715" s="25">
        <f>(E714/60+G715*'data'!$C$16+H715*OFFSET('data'!$C$17,0,$D$4)-F714*(OFFSET('data'!$C$18,0,$D$4)+'data'!$C$19+OFFSET('data'!$C$20,0,$D$4)))*C714/60+F714</f>
        <v>11.0137181906537</v>
      </c>
      <c r="G715" s="25">
        <f>G714+('data'!$C$19*F714-'data'!$C$16*G714)*C714/60</f>
        <v>95.01254715792091</v>
      </c>
      <c r="H715" s="25">
        <f>H714+(OFFSET('data'!$C$20,0,$D$4)*F714-OFFSET('data'!$C$17,0,$D$4)*H714)*C714/60</f>
        <v>67.68822360878031</v>
      </c>
      <c r="I715" s="28">
        <f>$A715/60</f>
        <v>11.8333333333333</v>
      </c>
      <c r="J715" s="25">
        <f>F715/'data'!$C$15*1000</f>
        <v>1.68267772322428</v>
      </c>
      <c r="K715" s="25">
        <f>K714+'data'!$G$21*(J714-K714)/60*C714</f>
        <v>4.06713932547331</v>
      </c>
    </row>
    <row r="716" ht="20.05" customHeight="1">
      <c r="A716" s="22">
        <f>$A715+C715</f>
        <v>711</v>
      </c>
      <c r="B716" s="23"/>
      <c r="C716" s="24">
        <v>1</v>
      </c>
      <c r="D716" t="b" s="25">
        <f>D$4</f>
        <v>1</v>
      </c>
      <c r="E716" s="25">
        <v>0</v>
      </c>
      <c r="F716" s="25">
        <f>(E715/60+G716*'data'!$C$16+H716*OFFSET('data'!$C$17,0,$D$4)-F715*(OFFSET('data'!$C$18,0,$D$4)+'data'!$C$19+OFFSET('data'!$C$20,0,$D$4)))*C715/60+F715</f>
        <v>11.0058089937791</v>
      </c>
      <c r="G716" s="25">
        <f>G715+('data'!$C$19*F715-'data'!$C$16*G715)*C715/60</f>
        <v>94.954269546839</v>
      </c>
      <c r="H716" s="25">
        <f>H715+(OFFSET('data'!$C$20,0,$D$4)*F715-OFFSET('data'!$C$17,0,$D$4)*H715)*C715/60</f>
        <v>67.7048537561403</v>
      </c>
      <c r="I716" s="28">
        <f>$A716/60</f>
        <v>11.85</v>
      </c>
      <c r="J716" s="25">
        <f>F716/'data'!$C$15*1000</f>
        <v>1.68146935479147</v>
      </c>
      <c r="K716" s="25">
        <f>K715+'data'!$G$21*(J715-K715)/60*C715</f>
        <v>4.06152763185403</v>
      </c>
    </row>
    <row r="717" ht="20.05" customHeight="1">
      <c r="A717" s="22">
        <f>$A716+C716</f>
        <v>712</v>
      </c>
      <c r="B717" s="23"/>
      <c r="C717" s="24">
        <v>1</v>
      </c>
      <c r="D717" t="b" s="25">
        <f>D$4</f>
        <v>1</v>
      </c>
      <c r="E717" s="25">
        <v>0</v>
      </c>
      <c r="F717" s="25">
        <f>(E716/60+G717*'data'!$C$16+H717*OFFSET('data'!$C$17,0,$D$4)-F716*(OFFSET('data'!$C$18,0,$D$4)+'data'!$C$19+OFFSET('data'!$C$20,0,$D$4)))*C716/60+F716</f>
        <v>10.9979221494619</v>
      </c>
      <c r="G717" s="25">
        <f>G716+('data'!$C$19*F716-'data'!$C$16*G716)*C716/60</f>
        <v>94.8960221046348</v>
      </c>
      <c r="H717" s="25">
        <f>H716+(OFFSET('data'!$C$20,0,$D$4)*F716-OFFSET('data'!$C$17,0,$D$4)*H716)*C716/60</f>
        <v>67.721466955715</v>
      </c>
      <c r="I717" s="28">
        <f>$A717/60</f>
        <v>11.8666666666667</v>
      </c>
      <c r="J717" s="25">
        <f>F717/'data'!$C$15*1000</f>
        <v>1.68026440138615</v>
      </c>
      <c r="K717" s="25">
        <f>K716+'data'!$G$21*(J716-K716)/60*C716</f>
        <v>4.05592630120802</v>
      </c>
    </row>
    <row r="718" ht="20.05" customHeight="1">
      <c r="A718" s="22">
        <f>$A717+C717</f>
        <v>713</v>
      </c>
      <c r="B718" s="23"/>
      <c r="C718" s="24">
        <v>1</v>
      </c>
      <c r="D718" t="b" s="25">
        <f>D$4</f>
        <v>1</v>
      </c>
      <c r="E718" s="25">
        <v>0</v>
      </c>
      <c r="F718" s="25">
        <f>(E717/60+G718*'data'!$C$16+H718*OFFSET('data'!$C$17,0,$D$4)-F717*(OFFSET('data'!$C$18,0,$D$4)+'data'!$C$19+OFFSET('data'!$C$20,0,$D$4)))*C717/60+F717</f>
        <v>10.9900574391246</v>
      </c>
      <c r="G718" s="25">
        <f>G717+('data'!$C$19*F717-'data'!$C$16*G717)*C717/60</f>
        <v>94.83780490394319</v>
      </c>
      <c r="H718" s="25">
        <f>H717+(OFFSET('data'!$C$20,0,$D$4)*F717-OFFSET('data'!$C$17,0,$D$4)*H717)*C717/60</f>
        <v>67.7380632530958</v>
      </c>
      <c r="I718" s="28">
        <f>$A718/60</f>
        <v>11.8833333333333</v>
      </c>
      <c r="J718" s="25">
        <f>F718/'data'!$C$15*1000</f>
        <v>1.67906282961401</v>
      </c>
      <c r="K718" s="25">
        <f>K717+'data'!$G$21*(J717-K717)/60*C717</f>
        <v>4.05033531718369</v>
      </c>
    </row>
    <row r="719" ht="20.05" customHeight="1">
      <c r="A719" s="22">
        <f>$A718+C718</f>
        <v>714</v>
      </c>
      <c r="B719" s="23"/>
      <c r="C719" s="24">
        <v>1</v>
      </c>
      <c r="D719" t="b" s="25">
        <f>D$4</f>
        <v>1</v>
      </c>
      <c r="E719" s="25">
        <v>0</v>
      </c>
      <c r="F719" s="25">
        <f>(E718/60+G719*'data'!$C$16+H719*OFFSET('data'!$C$17,0,$D$4)-F718*(OFFSET('data'!$C$18,0,$D$4)+'data'!$C$19+OFFSET('data'!$C$20,0,$D$4)))*C718/60+F718</f>
        <v>10.9822146467489</v>
      </c>
      <c r="G719" s="25">
        <f>G718+('data'!$C$19*F718-'data'!$C$16*G718)*C718/60</f>
        <v>94.7796180162574</v>
      </c>
      <c r="H719" s="25">
        <f>H718+(OFFSET('data'!$C$20,0,$D$4)*F718-OFFSET('data'!$C$17,0,$D$4)*H718)*C718/60</f>
        <v>67.7546426934373</v>
      </c>
      <c r="I719" s="28">
        <f>$A719/60</f>
        <v>11.9</v>
      </c>
      <c r="J719" s="25">
        <f>F719/'data'!$C$15*1000</f>
        <v>1.67786460647174</v>
      </c>
      <c r="K719" s="25">
        <f>K718+'data'!$G$21*(J718-K718)/60*C718</f>
        <v>4.04475466338934</v>
      </c>
    </row>
    <row r="720" ht="20.05" customHeight="1">
      <c r="A720" s="22">
        <f>$A719+C719</f>
        <v>715</v>
      </c>
      <c r="B720" s="23"/>
      <c r="C720" s="24">
        <v>1</v>
      </c>
      <c r="D720" t="b" s="25">
        <f>D$4</f>
        <v>1</v>
      </c>
      <c r="E720" s="25">
        <v>0</v>
      </c>
      <c r="F720" s="25">
        <f>(E719/60+G720*'data'!$C$16+H720*OFFSET('data'!$C$17,0,$D$4)-F719*(OFFSET('data'!$C$18,0,$D$4)+'data'!$C$19+OFFSET('data'!$C$20,0,$D$4)))*C719/60+F719</f>
        <v>10.9743935588452</v>
      </c>
      <c r="G720" s="25">
        <f>G719+('data'!$C$19*F719-'data'!$C$16*G719)*C719/60</f>
        <v>94.72146151194261</v>
      </c>
      <c r="H720" s="25">
        <f>H719+(OFFSET('data'!$C$20,0,$D$4)*F719-OFFSET('data'!$C$17,0,$D$4)*H719)*C719/60</f>
        <v>67.7712053214627</v>
      </c>
      <c r="I720" s="28">
        <f>$A720/60</f>
        <v>11.9166666666667</v>
      </c>
      <c r="J720" s="25">
        <f>F720/'data'!$C$15*1000</f>
        <v>1.67666969934236</v>
      </c>
      <c r="K720" s="25">
        <f>K719+'data'!$G$21*(J719-K719)/60*C719</f>
        <v>4.03918432339417</v>
      </c>
    </row>
    <row r="721" ht="20.05" customHeight="1">
      <c r="A721" s="22">
        <f>$A720+C720</f>
        <v>716</v>
      </c>
      <c r="B721" s="23"/>
      <c r="C721" s="24">
        <v>1</v>
      </c>
      <c r="D721" t="b" s="25">
        <f>D$4</f>
        <v>1</v>
      </c>
      <c r="E721" s="25">
        <v>0</v>
      </c>
      <c r="F721" s="25">
        <f>(E720/60+G721*'data'!$C$16+H721*OFFSET('data'!$C$17,0,$D$4)-F720*(OFFSET('data'!$C$18,0,$D$4)+'data'!$C$19+OFFSET('data'!$C$20,0,$D$4)))*C720/60+F720</f>
        <v>10.966593964423</v>
      </c>
      <c r="G721" s="25">
        <f>G720+('data'!$C$19*F720-'data'!$C$16*G720)*C720/60</f>
        <v>94.6633354602494</v>
      </c>
      <c r="H721" s="25">
        <f>H720+(OFFSET('data'!$C$20,0,$D$4)*F720-OFFSET('data'!$C$17,0,$D$4)*H720)*C720/60</f>
        <v>67.78775118146881</v>
      </c>
      <c r="I721" s="28">
        <f>$A721/60</f>
        <v>11.9333333333333</v>
      </c>
      <c r="J721" s="25">
        <f>F721/'data'!$C$15*1000</f>
        <v>1.67547807599072</v>
      </c>
      <c r="K721" s="25">
        <f>K720+'data'!$G$21*(J720-K720)/60*C720</f>
        <v>4.0336242807293</v>
      </c>
    </row>
    <row r="722" ht="20.05" customHeight="1">
      <c r="A722" s="22">
        <f>$A721+C721</f>
        <v>717</v>
      </c>
      <c r="B722" s="23"/>
      <c r="C722" s="24">
        <v>1</v>
      </c>
      <c r="D722" t="b" s="25">
        <f>D$4</f>
        <v>1</v>
      </c>
      <c r="E722" s="25">
        <v>0</v>
      </c>
      <c r="F722" s="25">
        <f>(E721/60+G722*'data'!$C$16+H722*OFFSET('data'!$C$17,0,$D$4)-F721*(OFFSET('data'!$C$18,0,$D$4)+'data'!$C$19+OFFSET('data'!$C$20,0,$D$4)))*C721/60+F721</f>
        <v>10.9588156549611</v>
      </c>
      <c r="G722" s="25">
        <f>G721+('data'!$C$19*F721-'data'!$C$16*G721)*C721/60</f>
        <v>94.6052399293273</v>
      </c>
      <c r="H722" s="25">
        <f>H721+(OFFSET('data'!$C$20,0,$D$4)*F721-OFFSET('data'!$C$17,0,$D$4)*H721)*C721/60</f>
        <v>67.80428031733079</v>
      </c>
      <c r="I722" s="28">
        <f>$A722/60</f>
        <v>11.95</v>
      </c>
      <c r="J722" s="25">
        <f>F722/'data'!$C$15*1000</f>
        <v>1.6742897045589</v>
      </c>
      <c r="K722" s="25">
        <f>K721+'data'!$G$21*(J721-K721)/60*C721</f>
        <v>4.02807451888873</v>
      </c>
    </row>
    <row r="723" ht="20.05" customHeight="1">
      <c r="A723" s="22">
        <f>$A722+C722</f>
        <v>718</v>
      </c>
      <c r="B723" s="23"/>
      <c r="C723" s="24">
        <v>1</v>
      </c>
      <c r="D723" t="b" s="25">
        <f>D$4</f>
        <v>1</v>
      </c>
      <c r="E723" s="25">
        <v>0</v>
      </c>
      <c r="F723" s="25">
        <f>(E722/60+G723*'data'!$C$16+H723*OFFSET('data'!$C$17,0,$D$4)-F722*(OFFSET('data'!$C$18,0,$D$4)+'data'!$C$19+OFFSET('data'!$C$20,0,$D$4)))*C722/60+F722</f>
        <v>10.9510584243784</v>
      </c>
      <c r="G723" s="25">
        <f>G722+('data'!$C$19*F722-'data'!$C$16*G722)*C722/60</f>
        <v>94.54717498623801</v>
      </c>
      <c r="H723" s="25">
        <f>H722+(OFFSET('data'!$C$20,0,$D$4)*F722-OFFSET('data'!$C$17,0,$D$4)*H722)*C722/60</f>
        <v>67.8207927725075</v>
      </c>
      <c r="I723" s="28">
        <f>$A723/60</f>
        <v>11.9666666666667</v>
      </c>
      <c r="J723" s="25">
        <f>F723/'data'!$C$15*1000</f>
        <v>1.6731045535618</v>
      </c>
      <c r="K723" s="25">
        <f>K722+'data'!$G$21*(J722-K722)/60*C722</f>
        <v>4.02253502133034</v>
      </c>
    </row>
    <row r="724" ht="20.05" customHeight="1">
      <c r="A724" s="22">
        <f>$A723+C723</f>
        <v>719</v>
      </c>
      <c r="B724" s="23"/>
      <c r="C724" s="24">
        <v>1</v>
      </c>
      <c r="D724" t="b" s="25">
        <f>D$4</f>
        <v>1</v>
      </c>
      <c r="E724" s="25">
        <v>0</v>
      </c>
      <c r="F724" s="25">
        <f>(E723/60+G724*'data'!$C$16+H724*OFFSET('data'!$C$17,0,$D$4)-F723*(OFFSET('data'!$C$18,0,$D$4)+'data'!$C$19+OFFSET('data'!$C$20,0,$D$4)))*C723/60+F723</f>
        <v>10.943322069005</v>
      </c>
      <c r="G724" s="25">
        <f>G723+('data'!$C$19*F723-'data'!$C$16*G723)*C723/60</f>
        <v>94.48914069696821</v>
      </c>
      <c r="H724" s="25">
        <f>H723+(OFFSET('data'!$C$20,0,$D$4)*F723-OFFSET('data'!$C$17,0,$D$4)*H723)*C723/60</f>
        <v>67.8372885900459</v>
      </c>
      <c r="I724" s="28">
        <f>$A724/60</f>
        <v>11.9833333333333</v>
      </c>
      <c r="J724" s="25">
        <f>F724/'data'!$C$15*1000</f>
        <v>1.6719225918827</v>
      </c>
      <c r="K724" s="25">
        <f>K723+'data'!$G$21*(J723-K723)/60*C723</f>
        <v>4.01700577147683</v>
      </c>
    </row>
    <row r="725" ht="20.05" customHeight="1">
      <c r="A725" s="22">
        <f>$A724+C724</f>
        <v>720</v>
      </c>
      <c r="B725" s="23"/>
      <c r="C725" s="24">
        <v>1</v>
      </c>
      <c r="D725" t="b" s="25">
        <f>D$4</f>
        <v>1</v>
      </c>
      <c r="E725" s="25">
        <v>0</v>
      </c>
      <c r="F725" s="25">
        <f>(E724/60+G725*'data'!$C$16+H725*OFFSET('data'!$C$17,0,$D$4)-F724*(OFFSET('data'!$C$18,0,$D$4)+'data'!$C$19+OFFSET('data'!$C$20,0,$D$4)))*C724/60+F724</f>
        <v>10.9356063875537</v>
      </c>
      <c r="G725" s="25">
        <f>G724+('data'!$C$19*F724-'data'!$C$16*G724)*C724/60</f>
        <v>94.43113712644291</v>
      </c>
      <c r="H725" s="25">
        <f>H724+(OFFSET('data'!$C$20,0,$D$4)*F724-OFFSET('data'!$C$17,0,$D$4)*H724)*C724/60</f>
        <v>67.8537678125862</v>
      </c>
      <c r="I725" s="28">
        <f>$A725/60</f>
        <v>12</v>
      </c>
      <c r="J725" s="25">
        <f>F725/'data'!$C$15*1000</f>
        <v>1.67074378876891</v>
      </c>
      <c r="K725" s="25">
        <f>K724+'data'!$G$21*(J724-K724)/60*C724</f>
        <v>4.0114867527167</v>
      </c>
    </row>
  </sheetData>
  <mergeCells count="1">
    <mergeCell ref="A2:K2"/>
  </mergeCells>
  <pageMargins left="0.5" right="0.5" top="0.75" bottom="0.75" header="0.277778" footer="0.277778"/>
  <pageSetup firstPageNumber="1" fitToHeight="1" fitToWidth="1" scale="72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dimension ref="A2:I30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9" width="16.3516" style="48" customWidth="1"/>
    <col min="10" max="16384" width="16.3516" style="48" customWidth="1"/>
  </cols>
  <sheetData>
    <row r="1" ht="27.65" customHeight="1">
      <c r="A1" t="s" s="49">
        <v>0</v>
      </c>
      <c r="B1" s="49"/>
      <c r="C1" s="49"/>
      <c r="D1" s="49"/>
      <c r="E1" s="49"/>
      <c r="F1" s="49"/>
      <c r="G1" s="49"/>
      <c r="H1" s="49"/>
      <c r="I1" s="49"/>
    </row>
    <row r="2" ht="20.25" customHeight="1">
      <c r="A2" s="11"/>
      <c r="B2" t="s" s="10">
        <v>28</v>
      </c>
      <c r="C2" t="s" s="10">
        <v>29</v>
      </c>
      <c r="D2" t="s" s="10">
        <v>6</v>
      </c>
      <c r="E2" s="11"/>
      <c r="F2" s="11"/>
      <c r="G2" t="s" s="10">
        <v>30</v>
      </c>
      <c r="H2" t="s" s="10">
        <v>31</v>
      </c>
      <c r="I2" s="11"/>
    </row>
    <row r="3" ht="20.25" customHeight="1">
      <c r="A3" t="s" s="50">
        <v>32</v>
      </c>
      <c r="B3" s="51">
        <v>80</v>
      </c>
      <c r="C3" s="52"/>
      <c r="D3" s="53"/>
      <c r="E3" s="53"/>
      <c r="F3" s="53"/>
      <c r="G3" s="53"/>
      <c r="H3" s="53"/>
      <c r="I3" s="53"/>
    </row>
    <row r="4" ht="20.05" customHeight="1">
      <c r="A4" t="s" s="54">
        <v>33</v>
      </c>
      <c r="B4" s="55">
        <v>40</v>
      </c>
      <c r="C4" s="56"/>
      <c r="D4" s="57"/>
      <c r="E4" s="57"/>
      <c r="F4" s="57"/>
      <c r="G4" s="57"/>
      <c r="H4" s="57"/>
      <c r="I4" s="57"/>
    </row>
    <row r="5" ht="20.05" customHeight="1">
      <c r="A5" t="s" s="54">
        <v>34</v>
      </c>
      <c r="B5" s="55">
        <v>170</v>
      </c>
      <c r="C5" s="56"/>
      <c r="D5" s="57"/>
      <c r="E5" s="57"/>
      <c r="F5" s="57"/>
      <c r="G5" s="57"/>
      <c r="H5" s="57"/>
      <c r="I5" s="57"/>
    </row>
    <row r="6" ht="20.85" customHeight="1">
      <c r="A6" t="s" s="54">
        <v>35</v>
      </c>
      <c r="B6" s="55">
        <v>1</v>
      </c>
      <c r="C6" s="58"/>
      <c r="D6" s="59"/>
      <c r="E6" s="57"/>
      <c r="F6" s="57"/>
      <c r="G6" s="57"/>
      <c r="H6" s="57"/>
      <c r="I6" s="57"/>
    </row>
    <row r="7" ht="20.85" customHeight="1">
      <c r="A7" s="60"/>
      <c r="B7" s="61"/>
      <c r="C7" t="s" s="62">
        <v>36</v>
      </c>
      <c r="D7" s="63"/>
      <c r="E7" s="64"/>
      <c r="F7" s="57"/>
      <c r="G7" s="57"/>
      <c r="H7" s="57"/>
      <c r="I7" s="57"/>
    </row>
    <row r="8" ht="20.05" customHeight="1">
      <c r="A8" t="s" s="54">
        <v>37</v>
      </c>
      <c r="B8" s="61"/>
      <c r="C8" s="65">
        <f>6.28*($B$3/($B$3+33.6))/(0.675675675676)</f>
        <v>6.54535211267291</v>
      </c>
      <c r="D8" s="65">
        <f>6.28*($B$3/($B$3+33.6))/(0.675675675676)</f>
        <v>6.54535211267291</v>
      </c>
      <c r="E8" t="s" s="66">
        <v>38</v>
      </c>
      <c r="F8" s="57"/>
      <c r="G8" s="57"/>
      <c r="H8" s="57"/>
      <c r="I8" s="57"/>
    </row>
    <row r="9" ht="20.05" customHeight="1">
      <c r="A9" t="s" s="54">
        <v>39</v>
      </c>
      <c r="B9" s="61"/>
      <c r="C9" s="65">
        <f>25.5*($B$3/70)*EXP(-0.0156*($B$4-35))</f>
        <v>26.9561061449831</v>
      </c>
      <c r="D9" s="65">
        <f>25.5*($B$3/70)*EXP(-0.0156*($B$4-35))</f>
        <v>26.9561061449831</v>
      </c>
      <c r="E9" t="s" s="66">
        <v>38</v>
      </c>
      <c r="F9" s="57"/>
      <c r="G9" s="57"/>
      <c r="H9" s="57"/>
      <c r="I9" s="57"/>
    </row>
    <row r="10" ht="20.05" customHeight="1">
      <c r="A10" t="s" s="54">
        <v>40</v>
      </c>
      <c r="B10" s="61"/>
      <c r="C10" s="65">
        <f>273*($B$6*((0.88+(0.12)/(1+($B$4/13.4)^(-12.7)))*(9270*$B$3/(6680+216*$B$3/($B$5/100)^2)))+NOT($B$6)*((1.11+(-0.11)/(1+($B$4/7.1)^(-1.1)))*(9270*$B$3/(8780+244*$B$3/($B$5/100)^2))))/54.4752059601377</f>
        <v>293.579582192780</v>
      </c>
      <c r="D10" s="65">
        <f>273*EXP(-0.0138*$B$4)*($B$6*((0.88+(0.12)/(1+($B$4/13.4)^(-12.7)))*(9270*$B$3/(6680+216*$B$3/($B$5/100)^2)))+NOT($B$6)*((1.11+(-0.11)/(1+($B$4/7.1)^(-1.1)))*(9270*$B$3/(8780+244*$B$3/($B$5/100)^2))))/54.4752059601377</f>
        <v>169.042261444792</v>
      </c>
      <c r="E10" t="s" s="66">
        <v>38</v>
      </c>
      <c r="F10" s="57"/>
      <c r="G10" s="57"/>
      <c r="H10" s="57"/>
      <c r="I10" s="57"/>
    </row>
    <row r="11" ht="20.05" customHeight="1">
      <c r="A11" t="s" s="54">
        <v>41</v>
      </c>
      <c r="B11" s="61"/>
      <c r="C11" s="65">
        <f>($B$6*1.79+NOT($B$6)*2.1)*(($B$3/70)^0.75)*(($B$4*52.143+40)^9.06)/(($B$4*52.143+40)^9.06+42.3^9.06)</f>
        <v>1.9785498241595</v>
      </c>
      <c r="D11" s="65">
        <f>(($B$6*1.79+NOT($B$6)*2.1)*(($B$3/70)^0.75)*(($B$4*52.143+40)^9.06)/(($B$4*52.143+40)^9.06+42.3^9.06))*EXP(-0.00286*$B$4)</f>
        <v>1.76467081219869</v>
      </c>
      <c r="E11" t="s" s="66">
        <v>42</v>
      </c>
      <c r="F11" s="57"/>
      <c r="G11" s="57"/>
      <c r="H11" s="57"/>
      <c r="I11" s="57"/>
    </row>
    <row r="12" ht="20.05" customHeight="1">
      <c r="A12" t="s" s="54">
        <v>43</v>
      </c>
      <c r="B12" s="61"/>
      <c r="C12" s="65">
        <f>1.75*(((25.5*($B$3/70)*EXP(-0.0156*($B$4-35)))/25.5)^0.75)*(1+1.3*(1-($B$4*52.143+40)/(($B$4*52.143+40)+68.3)))</f>
        <v>1.89825680707388</v>
      </c>
      <c r="D12" s="65">
        <f>1.75*(((25.5*($B$3/70)*EXP(-0.0156*($B$4-35)))/25.5)^0.75)*(1+1.3*(1-($B$4*52.143+40)/(($B$4*52.143+40)+68.3)))</f>
        <v>1.89825680707388</v>
      </c>
      <c r="E12" t="s" s="66">
        <v>42</v>
      </c>
      <c r="F12" s="57"/>
      <c r="G12" s="57"/>
      <c r="H12" s="57"/>
      <c r="I12" s="57"/>
    </row>
    <row r="13" ht="20.05" customHeight="1">
      <c r="A13" t="s" s="54">
        <v>44</v>
      </c>
      <c r="B13" s="61"/>
      <c r="C13" s="65">
        <f>1.11*((($B$6*((0.88+(0.12)/(1+($B$4/13.4)^(-12.7)))*(9270*$B$3/(6680+216*$B$3/($B$5/100)^2)))+NOT($B$6)*((1.11+(-0.11)/(1+($B$4/7.1)^(-1.1)))*(9270*$B$3/(8780+244*$B$3/($B$5/100)^2))))/54.4752059601377)^0.75)*(($B$4*52.143+40)/(($B$4*52.143+40)+68.3)/0.964695544)</f>
        <v>1.17725510825853</v>
      </c>
      <c r="D13" s="65">
        <f>1.11*((($B$6*((0.88+(0.12)/(1+($B$4/13.4)^(-12.7)))*(9270*$B$3/(6680+216*$B$3/($B$5/100)^2)))+NOT($B$6)*((1.11+(-0.11)/(1+($B$4/7.1)^(-1.1)))*(9270*$B$3/(8780+244*$B$3/($B$5/100)^2))))*EXP(-0.0138*$B$4)/54.4752059601377)^0.75)*(($B$4*52.143+40)/(($B$4*52.143+40)+68.3)/0.964695544)</f>
        <v>0.77816674644154</v>
      </c>
      <c r="E13" t="s" s="66">
        <v>42</v>
      </c>
      <c r="F13" s="57"/>
      <c r="G13" s="57"/>
      <c r="H13" s="57"/>
      <c r="I13" s="57"/>
    </row>
    <row r="14" ht="20.05" customHeight="1">
      <c r="A14" s="60"/>
      <c r="B14" s="61"/>
      <c r="C14" s="65"/>
      <c r="D14" s="65"/>
      <c r="E14" s="64"/>
      <c r="F14" s="57"/>
      <c r="G14" s="57"/>
      <c r="H14" s="57"/>
      <c r="I14" s="57"/>
    </row>
    <row r="15" ht="20.05" customHeight="1">
      <c r="A15" t="s" s="54">
        <v>37</v>
      </c>
      <c r="B15" s="61"/>
      <c r="C15" s="65">
        <f>C8*1000</f>
        <v>6545.352112672910</v>
      </c>
      <c r="D15" s="65">
        <f>C15</f>
        <v>6545.352112672910</v>
      </c>
      <c r="E15" t="s" s="66">
        <v>45</v>
      </c>
      <c r="F15" t="s" s="67">
        <v>46</v>
      </c>
      <c r="G15" s="57"/>
      <c r="H15" s="57"/>
      <c r="I15" s="57"/>
    </row>
    <row r="16" ht="20.05" customHeight="1">
      <c r="A16" t="s" s="54">
        <v>47</v>
      </c>
      <c r="B16" s="61"/>
      <c r="C16" s="65">
        <f>C12/C9</f>
        <v>0.0704202898172358</v>
      </c>
      <c r="D16" s="65">
        <f>D12/D9</f>
        <v>0.0704202898172358</v>
      </c>
      <c r="E16" t="s" s="66">
        <v>48</v>
      </c>
      <c r="F16" t="s" s="67">
        <v>49</v>
      </c>
      <c r="G16" s="57"/>
      <c r="H16" s="57"/>
      <c r="I16" s="57"/>
    </row>
    <row r="17" ht="20.05" customHeight="1">
      <c r="A17" t="s" s="54">
        <v>50</v>
      </c>
      <c r="B17" s="61"/>
      <c r="C17" s="65">
        <f>C13/C10</f>
        <v>0.00401000335059228</v>
      </c>
      <c r="D17" s="65">
        <f>D13/D10</f>
        <v>0.00460338580299746</v>
      </c>
      <c r="E17" t="s" s="66">
        <v>48</v>
      </c>
      <c r="F17" t="s" s="67">
        <v>51</v>
      </c>
      <c r="G17" s="57"/>
      <c r="H17" s="57"/>
      <c r="I17" s="57"/>
    </row>
    <row r="18" ht="20.05" customHeight="1">
      <c r="A18" t="s" s="54">
        <v>52</v>
      </c>
      <c r="B18" s="61"/>
      <c r="C18" s="65">
        <f>C11/C8</f>
        <v>0.30228317592398</v>
      </c>
      <c r="D18" s="65">
        <f>D11/D8</f>
        <v>0.269606704394404</v>
      </c>
      <c r="E18" t="s" s="66">
        <v>48</v>
      </c>
      <c r="F18" t="s" s="67">
        <v>53</v>
      </c>
      <c r="G18" s="57"/>
      <c r="H18" s="57"/>
      <c r="I18" s="57"/>
    </row>
    <row r="19" ht="20.05" customHeight="1">
      <c r="A19" t="s" s="54">
        <v>54</v>
      </c>
      <c r="B19" s="61"/>
      <c r="C19" s="65">
        <f>C12/C8</f>
        <v>0.290015995227901</v>
      </c>
      <c r="D19" s="65">
        <f>D12/D8</f>
        <v>0.290015995227901</v>
      </c>
      <c r="E19" t="s" s="66">
        <v>48</v>
      </c>
      <c r="F19" t="s" s="67">
        <v>55</v>
      </c>
      <c r="G19" s="57"/>
      <c r="H19" s="57"/>
      <c r="I19" s="57"/>
    </row>
    <row r="20" ht="20.85" customHeight="1">
      <c r="A20" t="s" s="54">
        <v>56</v>
      </c>
      <c r="B20" s="61"/>
      <c r="C20" s="68">
        <f>C13/C8</f>
        <v>0.179861234047159</v>
      </c>
      <c r="D20" s="68">
        <f>D13/D8</f>
        <v>0.118888446801033</v>
      </c>
      <c r="E20" t="s" s="66">
        <v>48</v>
      </c>
      <c r="F20" t="s" s="67">
        <v>57</v>
      </c>
      <c r="G20" s="57"/>
      <c r="H20" s="57"/>
      <c r="I20" s="57"/>
    </row>
    <row r="21" ht="20.85" customHeight="1">
      <c r="A21" t="s" s="54">
        <v>58</v>
      </c>
      <c r="B21" s="69"/>
      <c r="C21" s="70"/>
      <c r="D21" s="71"/>
      <c r="E21" s="57"/>
      <c r="F21" s="57"/>
      <c r="G21" s="56">
        <f>0.146*($B$3/70)^-0.25</f>
        <v>0.14120655867954</v>
      </c>
      <c r="H21" s="57"/>
      <c r="I21" s="57"/>
    </row>
    <row r="22" ht="20.05" customHeight="1">
      <c r="A22" t="s" s="54">
        <v>59</v>
      </c>
      <c r="B22" s="69"/>
      <c r="C22" s="57"/>
      <c r="D22" s="57"/>
      <c r="E22" s="57"/>
      <c r="F22" s="57"/>
      <c r="G22" s="56">
        <f>3.08*EXP(-0.00635*($B$4-35))</f>
        <v>2.98374611609866</v>
      </c>
      <c r="H22" s="57"/>
      <c r="I22" s="57"/>
    </row>
    <row r="23" ht="20.05" customHeight="1">
      <c r="A23" t="s" s="54">
        <v>60</v>
      </c>
      <c r="B23" s="69"/>
      <c r="C23" s="57"/>
      <c r="D23" s="57"/>
      <c r="E23" s="57"/>
      <c r="F23" s="57"/>
      <c r="G23" s="56">
        <v>93</v>
      </c>
      <c r="H23" s="57"/>
      <c r="I23" s="57"/>
    </row>
    <row r="24" ht="20.05" customHeight="1">
      <c r="A24" t="s" s="54">
        <v>61</v>
      </c>
      <c r="B24" s="69"/>
      <c r="C24" s="57"/>
      <c r="D24" s="57"/>
      <c r="E24" s="57"/>
      <c r="F24" s="57"/>
      <c r="G24" s="56">
        <f>15+EXP(0.0517*($B$4-35))</f>
        <v>16.2949861498529</v>
      </c>
      <c r="H24" s="57"/>
      <c r="I24" s="57"/>
    </row>
    <row r="25" ht="20.05" customHeight="1">
      <c r="A25" s="60"/>
      <c r="B25" s="69"/>
      <c r="C25" s="57"/>
      <c r="D25" s="57"/>
      <c r="E25" s="57"/>
      <c r="F25" s="57"/>
      <c r="G25" s="56"/>
      <c r="H25" s="57"/>
      <c r="I25" s="57"/>
    </row>
    <row r="26" ht="32.05" customHeight="1">
      <c r="A26" t="s" s="54">
        <v>62</v>
      </c>
      <c r="B26" s="69"/>
      <c r="C26" s="57"/>
      <c r="D26" s="57"/>
      <c r="E26" s="57"/>
      <c r="F26" t="s" s="67">
        <v>63</v>
      </c>
      <c r="G26" s="56">
        <f>MAX('EffectCalibrate'!K5:K725)</f>
        <v>7.20744971375558</v>
      </c>
      <c r="H26" s="57"/>
      <c r="I26" s="57"/>
    </row>
    <row r="27" ht="20.05" customHeight="1">
      <c r="A27" t="s" s="54">
        <v>64</v>
      </c>
      <c r="B27" s="69"/>
      <c r="C27" s="57"/>
      <c r="D27" s="57"/>
      <c r="E27" s="57"/>
      <c r="F27" s="57"/>
      <c r="G27" s="56"/>
      <c r="H27" s="72">
        <v>10</v>
      </c>
      <c r="I27" t="s" s="67">
        <v>65</v>
      </c>
    </row>
    <row r="28" ht="20.05" customHeight="1">
      <c r="A28" t="s" s="54">
        <v>66</v>
      </c>
      <c r="B28" s="69"/>
      <c r="C28" s="57"/>
      <c r="D28" s="57"/>
      <c r="E28" s="57"/>
      <c r="F28" s="57"/>
      <c r="G28" s="56"/>
      <c r="H28" s="72">
        <v>1200</v>
      </c>
      <c r="I28" t="s" s="67">
        <v>67</v>
      </c>
    </row>
    <row r="29" ht="20.05" customHeight="1">
      <c r="A29" t="s" s="54">
        <v>68</v>
      </c>
      <c r="B29" s="69"/>
      <c r="C29" s="57"/>
      <c r="D29" s="57"/>
      <c r="E29" s="57"/>
      <c r="F29" s="57"/>
      <c r="G29" s="56"/>
      <c r="H29" s="72">
        <f>H28*H27</f>
        <v>12000</v>
      </c>
      <c r="I29" t="s" s="67">
        <v>69</v>
      </c>
    </row>
    <row r="30" ht="20.05" customHeight="1">
      <c r="A30" t="s" s="54">
        <v>70</v>
      </c>
      <c r="B30" s="69"/>
      <c r="C30" s="57"/>
      <c r="D30" s="57"/>
      <c r="E30" s="57"/>
      <c r="F30" s="57"/>
      <c r="G30" s="56"/>
      <c r="H30" s="72">
        <v>5</v>
      </c>
      <c r="I30" t="s" s="67">
        <v>5</v>
      </c>
    </row>
  </sheetData>
  <mergeCells count="2">
    <mergeCell ref="A1:I1"/>
    <mergeCell ref="C7:D7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